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ables/table1.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4"/>
  <workbookPr updateLinks="never" defaultThemeVersion="166925"/>
  <mc:AlternateContent xmlns:mc="http://schemas.openxmlformats.org/markup-compatibility/2006">
    <mc:Choice Requires="x15">
      <x15ac:absPath xmlns:x15ac="http://schemas.microsoft.com/office/spreadsheetml/2010/11/ac" url="https://catastrobogotacol-my.sharepoint.com/personal/oficina_asesora_planeacion_catastrobogota_gov_co/Documents/FileServer_OAP/78_MIPG/78.5_Adm_Riesgos/2024/IITrim_2024_SeguimientoMR/"/>
    </mc:Choice>
  </mc:AlternateContent>
  <xr:revisionPtr revIDLastSave="356" documentId="11_5C49CC32442A3155EEC4D3EBA682785A35D28155" xr6:coauthVersionLast="47" xr6:coauthVersionMax="47" xr10:uidLastSave="{A4EB5CFC-ABE7-45CD-96DE-83A5560538EC}"/>
  <bookViews>
    <workbookView xWindow="-120" yWindow="-120" windowWidth="20730" windowHeight="11160" xr2:uid="{00000000-000D-0000-FFFF-FFFF00000000}"/>
  </bookViews>
  <sheets>
    <sheet name="Gestión" sheetId="4" r:id="rId1"/>
    <sheet name="Corrupción" sheetId="1" r:id="rId2"/>
    <sheet name="Fiscales" sheetId="3" r:id="rId3"/>
    <sheet name="Seg_Inf" sheetId="14" r:id="rId4"/>
    <sheet name="Trámites-Co" sheetId="7" r:id="rId5"/>
    <sheet name="Contexto" sheetId="12"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_FilterDatabase" localSheetId="1" hidden="1">Corrupción!$A$7:$AE$33</definedName>
    <definedName name="_xlnm._FilterDatabase" localSheetId="0" hidden="1">Gestión!$A$8:$BO$358</definedName>
    <definedName name="Activos" localSheetId="5">#REF!</definedName>
    <definedName name="Activos">#REF!</definedName>
    <definedName name="Amenazas" localSheetId="5">#REF!</definedName>
    <definedName name="Amenazas">#REF!</definedName>
    <definedName name="Atributos" localSheetId="5">[1]CriteriosEvaluacion!$E$25:$E$26</definedName>
    <definedName name="Atributos">[2]CriteriosEvaluacion!$E$25:$E$26</definedName>
    <definedName name="CR" localSheetId="5">#REF!</definedName>
    <definedName name="CR">#REF!</definedName>
    <definedName name="CRITICIDAD" localSheetId="5">#REF!</definedName>
    <definedName name="CRITICIDAD">#REF!</definedName>
    <definedName name="CriticidadResidual" localSheetId="5">'[3]Matriz de Riesgos'!#REF!</definedName>
    <definedName name="CriticidadResidual">'[3]Matriz de Riesgos'!#REF!</definedName>
    <definedName name="CriticidadRiesgo" localSheetId="5">#REF!</definedName>
    <definedName name="CriticidadRiesgo">#REF!</definedName>
    <definedName name="Impactos" localSheetId="5">'[1]Consecuencias(Impacto)'!$B$1:$F$1</definedName>
    <definedName name="Impactos">'[2]Consecuencias(Impacto)'!$B$1:$F$1</definedName>
    <definedName name="Matriz" localSheetId="5">#REF!</definedName>
    <definedName name="Matriz">#REF!</definedName>
    <definedName name="NAR" localSheetId="5">#REF!</definedName>
    <definedName name="NAR">#REF!</definedName>
    <definedName name="Privilegios" localSheetId="5">[1]CriteriosEvaluacion!$A$45:$A$49</definedName>
    <definedName name="Privilegios">[2]CriteriosEvaluacion!$A$45:$A$49</definedName>
    <definedName name="RiesgosBrutos" localSheetId="5">'[3]Matriz de Riesgos'!#REF!</definedName>
    <definedName name="RiesgosBrutos">'[3]Matriz de Riesgos'!#REF!</definedName>
    <definedName name="RIESGOTODOS" localSheetId="5">#REF!</definedName>
    <definedName name="RIESGOTODOS">#REF!</definedName>
    <definedName name="TipoActivo" localSheetId="5">[1]TipologiaActivos!$A$4:$A$9</definedName>
    <definedName name="TipoActivo">[2]TipologiaActivos!$A$4:$A$9</definedName>
    <definedName name="TOTACTIVOS" localSheetId="5">#REF!</definedName>
    <definedName name="TOTACTIVOS">#REF!</definedName>
    <definedName name="TotalActivos" localSheetId="5">#REF!</definedName>
    <definedName name="TotalActivos">#REF!</definedName>
    <definedName name="ValCorp" localSheetId="5">[1]CriteriosEvaluacion!$A$14:$E$14</definedName>
    <definedName name="ValCorp">[2]CriteriosEvaluacion!$A$14:$E$14</definedName>
    <definedName name="ValoracionAct." localSheetId="5">#REF!</definedName>
    <definedName name="ValoracionAct.">#REF!</definedName>
    <definedName name="ValoresActivos" localSheetId="5">#REF!</definedName>
    <definedName name="ValoresActivos">#REF!</definedName>
    <definedName name="Vulnerabilidades" localSheetId="5">#REF!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589" i="14" l="1"/>
  <c r="AH589" i="14"/>
  <c r="AK589" i="14" s="1"/>
  <c r="AF589" i="14"/>
  <c r="W589" i="14"/>
  <c r="U589" i="14"/>
  <c r="Y589" i="14" s="1"/>
  <c r="S589" i="14"/>
  <c r="AR589" i="14" s="1"/>
  <c r="AJ588" i="14"/>
  <c r="AH588" i="14"/>
  <c r="AK588" i="14" s="1"/>
  <c r="AF588" i="14"/>
  <c r="AJ587" i="14"/>
  <c r="AH587" i="14"/>
  <c r="AK587" i="14" s="1"/>
  <c r="AF587" i="14"/>
  <c r="W587" i="14"/>
  <c r="U587" i="14"/>
  <c r="Y587" i="14" s="1"/>
  <c r="S587" i="14"/>
  <c r="AR587" i="14" s="1"/>
  <c r="AJ586" i="14"/>
  <c r="AH586" i="14"/>
  <c r="AK586" i="14" s="1"/>
  <c r="AF586" i="14"/>
  <c r="AJ585" i="14"/>
  <c r="AH585" i="14"/>
  <c r="AK585" i="14" s="1"/>
  <c r="AF585" i="14"/>
  <c r="W585" i="14"/>
  <c r="U585" i="14"/>
  <c r="Y585" i="14" s="1"/>
  <c r="S585" i="14"/>
  <c r="AR585" i="14" s="1"/>
  <c r="AJ584" i="14"/>
  <c r="AH584" i="14"/>
  <c r="AK584" i="14" s="1"/>
  <c r="AF584" i="14"/>
  <c r="AJ583" i="14"/>
  <c r="AH583" i="14"/>
  <c r="AK583" i="14" s="1"/>
  <c r="AF583" i="14"/>
  <c r="W583" i="14"/>
  <c r="U583" i="14"/>
  <c r="Y583" i="14" s="1"/>
  <c r="S583" i="14"/>
  <c r="AR583" i="14" s="1"/>
  <c r="AJ582" i="14"/>
  <c r="AH582" i="14"/>
  <c r="AK582" i="14" s="1"/>
  <c r="AF582" i="14"/>
  <c r="AJ581" i="14"/>
  <c r="AH581" i="14"/>
  <c r="AK581" i="14" s="1"/>
  <c r="AF581" i="14"/>
  <c r="W581" i="14"/>
  <c r="U581" i="14"/>
  <c r="Y581" i="14" s="1"/>
  <c r="S581" i="14"/>
  <c r="AR581" i="14" s="1"/>
  <c r="AJ580" i="14"/>
  <c r="AH580" i="14"/>
  <c r="AK580" i="14" s="1"/>
  <c r="AF580" i="14"/>
  <c r="W580" i="14"/>
  <c r="U580" i="14"/>
  <c r="Y580" i="14" s="1"/>
  <c r="S580" i="14"/>
  <c r="AR580" i="14" s="1"/>
  <c r="AJ579" i="14"/>
  <c r="AH579" i="14"/>
  <c r="AK579" i="14" s="1"/>
  <c r="AF579" i="14"/>
  <c r="AJ578" i="14"/>
  <c r="AH578" i="14"/>
  <c r="AK578" i="14" s="1"/>
  <c r="AF578" i="14"/>
  <c r="W578" i="14"/>
  <c r="U578" i="14"/>
  <c r="Y578" i="14" s="1"/>
  <c r="S578" i="14"/>
  <c r="AR578" i="14" s="1"/>
  <c r="AJ577" i="14"/>
  <c r="AH577" i="14"/>
  <c r="AK577" i="14" s="1"/>
  <c r="AF577" i="14"/>
  <c r="AJ576" i="14"/>
  <c r="AH576" i="14"/>
  <c r="AK576" i="14" s="1"/>
  <c r="AF576" i="14"/>
  <c r="W576" i="14"/>
  <c r="U576" i="14"/>
  <c r="Y576" i="14" s="1"/>
  <c r="S576" i="14"/>
  <c r="AR576" i="14" s="1"/>
  <c r="AJ575" i="14"/>
  <c r="AH575" i="14"/>
  <c r="AK575" i="14" s="1"/>
  <c r="AF575" i="14"/>
  <c r="AJ574" i="14"/>
  <c r="AH574" i="14"/>
  <c r="AK574" i="14" s="1"/>
  <c r="AF574" i="14"/>
  <c r="AJ573" i="14"/>
  <c r="AH573" i="14"/>
  <c r="AK573" i="14" s="1"/>
  <c r="AF573" i="14"/>
  <c r="AJ572" i="14"/>
  <c r="AH572" i="14"/>
  <c r="AK572" i="14" s="1"/>
  <c r="AF572" i="14"/>
  <c r="AJ571" i="14"/>
  <c r="AH571" i="14"/>
  <c r="AK571" i="14" s="1"/>
  <c r="AF571" i="14"/>
  <c r="W571" i="14"/>
  <c r="U571" i="14"/>
  <c r="Y571" i="14" s="1"/>
  <c r="S571" i="14"/>
  <c r="AR571" i="14" s="1"/>
  <c r="AJ570" i="14"/>
  <c r="AH570" i="14"/>
  <c r="AK570" i="14" s="1"/>
  <c r="AF570" i="14"/>
  <c r="AJ569" i="14"/>
  <c r="AH569" i="14"/>
  <c r="AK569" i="14" s="1"/>
  <c r="AF569" i="14"/>
  <c r="AJ568" i="14"/>
  <c r="AH568" i="14"/>
  <c r="AK568" i="14" s="1"/>
  <c r="AF568" i="14"/>
  <c r="AJ567" i="14"/>
  <c r="AH567" i="14"/>
  <c r="AK567" i="14" s="1"/>
  <c r="AF567" i="14"/>
  <c r="AJ566" i="14"/>
  <c r="AH566" i="14"/>
  <c r="AK566" i="14" s="1"/>
  <c r="AF566" i="14"/>
  <c r="AJ565" i="14"/>
  <c r="AH565" i="14"/>
  <c r="AK565" i="14" s="1"/>
  <c r="AF565" i="14"/>
  <c r="W565" i="14"/>
  <c r="U565" i="14"/>
  <c r="Y565" i="14" s="1"/>
  <c r="S565" i="14"/>
  <c r="AR565" i="14" s="1"/>
  <c r="AJ564" i="14"/>
  <c r="AH564" i="14"/>
  <c r="AK564" i="14" s="1"/>
  <c r="AF564" i="14"/>
  <c r="AJ563" i="14"/>
  <c r="AH563" i="14"/>
  <c r="AK563" i="14" s="1"/>
  <c r="AF563" i="14"/>
  <c r="W563" i="14"/>
  <c r="U563" i="14"/>
  <c r="Y563" i="14" s="1"/>
  <c r="S563" i="14"/>
  <c r="AR563" i="14" s="1"/>
  <c r="AJ562" i="14"/>
  <c r="AH562" i="14"/>
  <c r="AK562" i="14" s="1"/>
  <c r="AF562" i="14"/>
  <c r="AJ561" i="14"/>
  <c r="AH561" i="14"/>
  <c r="AK561" i="14" s="1"/>
  <c r="AF561" i="14"/>
  <c r="AJ560" i="14"/>
  <c r="AH560" i="14"/>
  <c r="AK560" i="14" s="1"/>
  <c r="AF560" i="14"/>
  <c r="AJ559" i="14"/>
  <c r="AH559" i="14"/>
  <c r="AK559" i="14" s="1"/>
  <c r="AF559" i="14"/>
  <c r="AJ558" i="14"/>
  <c r="AH558" i="14"/>
  <c r="AK558" i="14" s="1"/>
  <c r="AF558" i="14"/>
  <c r="AJ557" i="14"/>
  <c r="AH557" i="14"/>
  <c r="AK557" i="14" s="1"/>
  <c r="AF557" i="14"/>
  <c r="W557" i="14"/>
  <c r="U557" i="14"/>
  <c r="Y557" i="14" s="1"/>
  <c r="S557" i="14"/>
  <c r="AR557" i="14" s="1"/>
  <c r="AJ556" i="14"/>
  <c r="AH556" i="14"/>
  <c r="AK556" i="14" s="1"/>
  <c r="AF556" i="14"/>
  <c r="AJ555" i="14"/>
  <c r="AH555" i="14"/>
  <c r="AK555" i="14" s="1"/>
  <c r="AF555" i="14"/>
  <c r="AJ554" i="14"/>
  <c r="AH554" i="14"/>
  <c r="AK554" i="14" s="1"/>
  <c r="AF554" i="14"/>
  <c r="W554" i="14"/>
  <c r="U554" i="14"/>
  <c r="Y554" i="14" s="1"/>
  <c r="S554" i="14"/>
  <c r="AR554" i="14" s="1"/>
  <c r="AJ553" i="14"/>
  <c r="AH553" i="14"/>
  <c r="AK553" i="14" s="1"/>
  <c r="AF553" i="14"/>
  <c r="AJ552" i="14"/>
  <c r="AH552" i="14"/>
  <c r="AK552" i="14" s="1"/>
  <c r="AF552" i="14"/>
  <c r="AJ551" i="14"/>
  <c r="AH551" i="14"/>
  <c r="AK551" i="14" s="1"/>
  <c r="AF551" i="14"/>
  <c r="AJ550" i="14"/>
  <c r="AH550" i="14"/>
  <c r="AK550" i="14" s="1"/>
  <c r="AF550" i="14"/>
  <c r="W550" i="14"/>
  <c r="U550" i="14"/>
  <c r="Y550" i="14" s="1"/>
  <c r="S550" i="14"/>
  <c r="AR550" i="14" s="1"/>
  <c r="AJ549" i="14"/>
  <c r="AH549" i="14"/>
  <c r="AK549" i="14" s="1"/>
  <c r="AF549" i="14"/>
  <c r="W549" i="14"/>
  <c r="U549" i="14"/>
  <c r="Y549" i="14" s="1"/>
  <c r="S549" i="14"/>
  <c r="AR549" i="14" s="1"/>
  <c r="AJ548" i="14"/>
  <c r="AH548" i="14"/>
  <c r="AK548" i="14" s="1"/>
  <c r="AF548" i="14"/>
  <c r="AJ547" i="14"/>
  <c r="AH547" i="14"/>
  <c r="AK547" i="14" s="1"/>
  <c r="AF547" i="14"/>
  <c r="W547" i="14"/>
  <c r="U547" i="14"/>
  <c r="Y547" i="14" s="1"/>
  <c r="S547" i="14"/>
  <c r="AR547" i="14" s="1"/>
  <c r="AJ546" i="14"/>
  <c r="AH546" i="14"/>
  <c r="AK546" i="14" s="1"/>
  <c r="AF546" i="14"/>
  <c r="AJ545" i="14"/>
  <c r="AH545" i="14"/>
  <c r="AK545" i="14" s="1"/>
  <c r="AF545" i="14"/>
  <c r="AJ544" i="14"/>
  <c r="AH544" i="14"/>
  <c r="AK544" i="14" s="1"/>
  <c r="AF544" i="14"/>
  <c r="AJ543" i="14"/>
  <c r="AH543" i="14"/>
  <c r="AK543" i="14" s="1"/>
  <c r="AF543" i="14"/>
  <c r="AJ542" i="14"/>
  <c r="AH542" i="14"/>
  <c r="AK542" i="14" s="1"/>
  <c r="AF542" i="14"/>
  <c r="W542" i="14"/>
  <c r="U542" i="14"/>
  <c r="Y542" i="14" s="1"/>
  <c r="S542" i="14"/>
  <c r="AR542" i="14" s="1"/>
  <c r="AJ541" i="14"/>
  <c r="AH541" i="14"/>
  <c r="AK541" i="14" s="1"/>
  <c r="AF541" i="14"/>
  <c r="AJ540" i="14"/>
  <c r="AH540" i="14"/>
  <c r="AK540" i="14" s="1"/>
  <c r="AF540" i="14"/>
  <c r="W540" i="14"/>
  <c r="U540" i="14"/>
  <c r="Y540" i="14" s="1"/>
  <c r="S540" i="14"/>
  <c r="AR540" i="14" s="1"/>
  <c r="AJ539" i="14"/>
  <c r="AH539" i="14"/>
  <c r="AK539" i="14" s="1"/>
  <c r="AF539" i="14"/>
  <c r="AJ538" i="14"/>
  <c r="AH538" i="14"/>
  <c r="AK538" i="14" s="1"/>
  <c r="AF538" i="14"/>
  <c r="W538" i="14"/>
  <c r="U538" i="14"/>
  <c r="Y538" i="14" s="1"/>
  <c r="S538" i="14"/>
  <c r="AR538" i="14" s="1"/>
  <c r="AJ537" i="14"/>
  <c r="AH537" i="14"/>
  <c r="AK537" i="14" s="1"/>
  <c r="AF537" i="14"/>
  <c r="W537" i="14"/>
  <c r="U537" i="14"/>
  <c r="Y537" i="14" s="1"/>
  <c r="S537" i="14"/>
  <c r="AR537" i="14" s="1"/>
  <c r="AJ536" i="14"/>
  <c r="AH536" i="14"/>
  <c r="AK536" i="14" s="1"/>
  <c r="AF536" i="14"/>
  <c r="AJ535" i="14"/>
  <c r="AH535" i="14"/>
  <c r="AK535" i="14" s="1"/>
  <c r="AF535" i="14"/>
  <c r="AJ534" i="14"/>
  <c r="AH534" i="14"/>
  <c r="AK534" i="14" s="1"/>
  <c r="AF534" i="14"/>
  <c r="AJ533" i="14"/>
  <c r="AH533" i="14"/>
  <c r="AK533" i="14" s="1"/>
  <c r="AF533" i="14"/>
  <c r="AJ532" i="14"/>
  <c r="AH532" i="14"/>
  <c r="AK532" i="14" s="1"/>
  <c r="AF532" i="14"/>
  <c r="W532" i="14"/>
  <c r="U532" i="14"/>
  <c r="Y532" i="14" s="1"/>
  <c r="S532" i="14"/>
  <c r="AR532" i="14" s="1"/>
  <c r="AJ531" i="14"/>
  <c r="AH531" i="14"/>
  <c r="AK531" i="14" s="1"/>
  <c r="AF531" i="14"/>
  <c r="AJ530" i="14"/>
  <c r="AH530" i="14"/>
  <c r="AK530" i="14" s="1"/>
  <c r="AF530" i="14"/>
  <c r="AJ529" i="14"/>
  <c r="AH529" i="14"/>
  <c r="AK529" i="14" s="1"/>
  <c r="AF529" i="14"/>
  <c r="W529" i="14"/>
  <c r="U529" i="14"/>
  <c r="Y529" i="14" s="1"/>
  <c r="S529" i="14"/>
  <c r="AR529" i="14" s="1"/>
  <c r="AJ528" i="14"/>
  <c r="AH528" i="14"/>
  <c r="AK528" i="14" s="1"/>
  <c r="AF528" i="14"/>
  <c r="AJ527" i="14"/>
  <c r="AH527" i="14"/>
  <c r="AK527" i="14" s="1"/>
  <c r="AF527" i="14"/>
  <c r="W527" i="14"/>
  <c r="U527" i="14"/>
  <c r="Y527" i="14" s="1"/>
  <c r="S527" i="14"/>
  <c r="AR527" i="14" s="1"/>
  <c r="AJ526" i="14"/>
  <c r="AH526" i="14"/>
  <c r="AK526" i="14" s="1"/>
  <c r="AF526" i="14"/>
  <c r="AJ525" i="14"/>
  <c r="AH525" i="14"/>
  <c r="AK525" i="14" s="1"/>
  <c r="AF525" i="14"/>
  <c r="AJ524" i="14"/>
  <c r="AH524" i="14"/>
  <c r="AK524" i="14" s="1"/>
  <c r="AF524" i="14"/>
  <c r="W524" i="14"/>
  <c r="U524" i="14"/>
  <c r="Y524" i="14" s="1"/>
  <c r="S524" i="14"/>
  <c r="AR524" i="14" s="1"/>
  <c r="AJ523" i="14"/>
  <c r="AH523" i="14"/>
  <c r="AK523" i="14" s="1"/>
  <c r="AF523" i="14"/>
  <c r="AJ522" i="14"/>
  <c r="AH522" i="14"/>
  <c r="AK522" i="14" s="1"/>
  <c r="AF522" i="14"/>
  <c r="AJ521" i="14"/>
  <c r="AH521" i="14"/>
  <c r="AK521" i="14" s="1"/>
  <c r="AF521" i="14"/>
  <c r="W521" i="14"/>
  <c r="U521" i="14"/>
  <c r="Y521" i="14" s="1"/>
  <c r="S521" i="14"/>
  <c r="AR521" i="14" s="1"/>
  <c r="AJ520" i="14"/>
  <c r="AH520" i="14"/>
  <c r="AK520" i="14" s="1"/>
  <c r="AF520" i="14"/>
  <c r="AJ519" i="14"/>
  <c r="AH519" i="14"/>
  <c r="AK519" i="14" s="1"/>
  <c r="AF519" i="14"/>
  <c r="W519" i="14"/>
  <c r="U519" i="14"/>
  <c r="Y519" i="14" s="1"/>
  <c r="S519" i="14"/>
  <c r="AR519" i="14" s="1"/>
  <c r="AJ518" i="14"/>
  <c r="AH518" i="14"/>
  <c r="AK518" i="14" s="1"/>
  <c r="AF518" i="14"/>
  <c r="AJ517" i="14"/>
  <c r="AH517" i="14"/>
  <c r="AK517" i="14" s="1"/>
  <c r="AF517" i="14"/>
  <c r="AJ516" i="14"/>
  <c r="AH516" i="14"/>
  <c r="AK516" i="14" s="1"/>
  <c r="AF516" i="14"/>
  <c r="AJ515" i="14"/>
  <c r="AH515" i="14"/>
  <c r="AK515" i="14" s="1"/>
  <c r="AF515" i="14"/>
  <c r="W515" i="14"/>
  <c r="U515" i="14"/>
  <c r="Y515" i="14" s="1"/>
  <c r="S515" i="14"/>
  <c r="AR515" i="14" s="1"/>
  <c r="AJ514" i="14"/>
  <c r="AH514" i="14"/>
  <c r="AK514" i="14" s="1"/>
  <c r="AF514" i="14"/>
  <c r="AJ513" i="14"/>
  <c r="AH513" i="14"/>
  <c r="AK513" i="14" s="1"/>
  <c r="AF513" i="14"/>
  <c r="W513" i="14"/>
  <c r="U513" i="14"/>
  <c r="Y513" i="14" s="1"/>
  <c r="S513" i="14"/>
  <c r="AR513" i="14" s="1"/>
  <c r="AJ512" i="14"/>
  <c r="AH512" i="14"/>
  <c r="AK512" i="14" s="1"/>
  <c r="AF512" i="14"/>
  <c r="AJ511" i="14"/>
  <c r="AH511" i="14"/>
  <c r="AK511" i="14" s="1"/>
  <c r="AF511" i="14"/>
  <c r="AJ510" i="14"/>
  <c r="AH510" i="14"/>
  <c r="AK510" i="14" s="1"/>
  <c r="AF510" i="14"/>
  <c r="AJ509" i="14"/>
  <c r="AH509" i="14"/>
  <c r="AK509" i="14" s="1"/>
  <c r="AF509" i="14"/>
  <c r="W509" i="14"/>
  <c r="U509" i="14"/>
  <c r="Y509" i="14" s="1"/>
  <c r="S509" i="14"/>
  <c r="AR509" i="14" s="1"/>
  <c r="AJ508" i="14"/>
  <c r="AH508" i="14"/>
  <c r="AK508" i="14" s="1"/>
  <c r="AF508" i="14"/>
  <c r="AJ507" i="14"/>
  <c r="AH507" i="14"/>
  <c r="AK507" i="14" s="1"/>
  <c r="AF507" i="14"/>
  <c r="AJ506" i="14"/>
  <c r="AH506" i="14"/>
  <c r="AK506" i="14" s="1"/>
  <c r="AF506" i="14"/>
  <c r="AJ505" i="14"/>
  <c r="AH505" i="14"/>
  <c r="AK505" i="14" s="1"/>
  <c r="AF505" i="14"/>
  <c r="AJ504" i="14"/>
  <c r="AH504" i="14"/>
  <c r="AK504" i="14" s="1"/>
  <c r="AF504" i="14"/>
  <c r="AJ503" i="14"/>
  <c r="AH503" i="14"/>
  <c r="AK503" i="14" s="1"/>
  <c r="AF503" i="14"/>
  <c r="W503" i="14"/>
  <c r="U503" i="14"/>
  <c r="Y503" i="14" s="1"/>
  <c r="S503" i="14"/>
  <c r="AR503" i="14" s="1"/>
  <c r="AJ502" i="14"/>
  <c r="AH502" i="14"/>
  <c r="AK502" i="14" s="1"/>
  <c r="AF502" i="14"/>
  <c r="AJ501" i="14"/>
  <c r="AH501" i="14"/>
  <c r="AK501" i="14" s="1"/>
  <c r="AF501" i="14"/>
  <c r="AJ500" i="14"/>
  <c r="AH500" i="14"/>
  <c r="AK500" i="14" s="1"/>
  <c r="AF500" i="14"/>
  <c r="AJ499" i="14"/>
  <c r="AH499" i="14"/>
  <c r="AK499" i="14" s="1"/>
  <c r="AF499" i="14"/>
  <c r="AJ498" i="14"/>
  <c r="AH498" i="14"/>
  <c r="AK498" i="14" s="1"/>
  <c r="AF498" i="14"/>
  <c r="W498" i="14"/>
  <c r="U498" i="14"/>
  <c r="Y498" i="14" s="1"/>
  <c r="S498" i="14"/>
  <c r="AR498" i="14" s="1"/>
  <c r="AJ497" i="14"/>
  <c r="AH497" i="14"/>
  <c r="AK497" i="14" s="1"/>
  <c r="AF497" i="14"/>
  <c r="AJ496" i="14"/>
  <c r="AH496" i="14"/>
  <c r="AK496" i="14" s="1"/>
  <c r="AF496" i="14"/>
  <c r="AJ495" i="14"/>
  <c r="AH495" i="14"/>
  <c r="AK495" i="14" s="1"/>
  <c r="AF495" i="14"/>
  <c r="AJ494" i="14"/>
  <c r="AH494" i="14"/>
  <c r="AK494" i="14" s="1"/>
  <c r="AF494" i="14"/>
  <c r="AJ493" i="14"/>
  <c r="AH493" i="14"/>
  <c r="AK493" i="14" s="1"/>
  <c r="AF493" i="14"/>
  <c r="W493" i="14"/>
  <c r="U493" i="14"/>
  <c r="Y493" i="14" s="1"/>
  <c r="S493" i="14"/>
  <c r="AR493" i="14" s="1"/>
  <c r="AJ492" i="14"/>
  <c r="AH492" i="14"/>
  <c r="AK492" i="14" s="1"/>
  <c r="AF492" i="14"/>
  <c r="AJ491" i="14"/>
  <c r="AH491" i="14"/>
  <c r="AK491" i="14" s="1"/>
  <c r="AF491" i="14"/>
  <c r="AJ490" i="14"/>
  <c r="AH490" i="14"/>
  <c r="AK490" i="14" s="1"/>
  <c r="AF490" i="14"/>
  <c r="AJ489" i="14"/>
  <c r="AH489" i="14"/>
  <c r="AK489" i="14" s="1"/>
  <c r="AF489" i="14"/>
  <c r="AJ488" i="14"/>
  <c r="AH488" i="14"/>
  <c r="AK488" i="14" s="1"/>
  <c r="AF488" i="14"/>
  <c r="AJ487" i="14"/>
  <c r="AH487" i="14"/>
  <c r="AK487" i="14" s="1"/>
  <c r="AF487" i="14"/>
  <c r="W487" i="14"/>
  <c r="U487" i="14"/>
  <c r="Y487" i="14" s="1"/>
  <c r="S487" i="14"/>
  <c r="AR487" i="14" s="1"/>
  <c r="AJ486" i="14"/>
  <c r="AH486" i="14"/>
  <c r="AK486" i="14" s="1"/>
  <c r="AF486" i="14"/>
  <c r="AJ485" i="14"/>
  <c r="AH485" i="14"/>
  <c r="AK485" i="14" s="1"/>
  <c r="AF485" i="14"/>
  <c r="AJ484" i="14"/>
  <c r="AH484" i="14"/>
  <c r="AK484" i="14" s="1"/>
  <c r="AF484" i="14"/>
  <c r="AJ483" i="14"/>
  <c r="AH483" i="14"/>
  <c r="AK483" i="14" s="1"/>
  <c r="AF483" i="14"/>
  <c r="AJ482" i="14"/>
  <c r="AH482" i="14"/>
  <c r="AK482" i="14" s="1"/>
  <c r="AF482" i="14"/>
  <c r="W482" i="14"/>
  <c r="U482" i="14"/>
  <c r="Y482" i="14" s="1"/>
  <c r="S482" i="14"/>
  <c r="AR482" i="14" s="1"/>
  <c r="AJ481" i="14"/>
  <c r="AH481" i="14"/>
  <c r="AK481" i="14" s="1"/>
  <c r="AF481" i="14"/>
  <c r="AJ480" i="14"/>
  <c r="AH480" i="14"/>
  <c r="AK480" i="14" s="1"/>
  <c r="AF480" i="14"/>
  <c r="AJ479" i="14"/>
  <c r="AH479" i="14"/>
  <c r="AK479" i="14" s="1"/>
  <c r="AF479" i="14"/>
  <c r="AJ478" i="14"/>
  <c r="AH478" i="14"/>
  <c r="AK478" i="14" s="1"/>
  <c r="AF478" i="14"/>
  <c r="W478" i="14"/>
  <c r="U478" i="14"/>
  <c r="Y478" i="14" s="1"/>
  <c r="S478" i="14"/>
  <c r="AR478" i="14" s="1"/>
  <c r="AJ477" i="14"/>
  <c r="AH477" i="14"/>
  <c r="AK477" i="14" s="1"/>
  <c r="AF477" i="14"/>
  <c r="AJ476" i="14"/>
  <c r="AH476" i="14"/>
  <c r="AK476" i="14" s="1"/>
  <c r="AF476" i="14"/>
  <c r="AJ475" i="14"/>
  <c r="AH475" i="14"/>
  <c r="AK475" i="14" s="1"/>
  <c r="AF475" i="14"/>
  <c r="W475" i="14"/>
  <c r="U475" i="14"/>
  <c r="Y475" i="14" s="1"/>
  <c r="S475" i="14"/>
  <c r="AR475" i="14" s="1"/>
  <c r="AJ474" i="14"/>
  <c r="AH474" i="14"/>
  <c r="AK474" i="14" s="1"/>
  <c r="AF474" i="14"/>
  <c r="AJ473" i="14"/>
  <c r="AH473" i="14"/>
  <c r="AK473" i="14" s="1"/>
  <c r="AF473" i="14"/>
  <c r="AJ472" i="14"/>
  <c r="AH472" i="14"/>
  <c r="AK472" i="14" s="1"/>
  <c r="AF472" i="14"/>
  <c r="AJ471" i="14"/>
  <c r="AH471" i="14"/>
  <c r="AK471" i="14" s="1"/>
  <c r="AF471" i="14"/>
  <c r="AJ470" i="14"/>
  <c r="AH470" i="14"/>
  <c r="AK470" i="14" s="1"/>
  <c r="AF470" i="14"/>
  <c r="W470" i="14"/>
  <c r="U470" i="14"/>
  <c r="Y470" i="14" s="1"/>
  <c r="S470" i="14"/>
  <c r="AR470" i="14" s="1"/>
  <c r="AJ469" i="14"/>
  <c r="AH469" i="14"/>
  <c r="AK469" i="14" s="1"/>
  <c r="AF469" i="14"/>
  <c r="AJ468" i="14"/>
  <c r="AH468" i="14"/>
  <c r="AK468" i="14" s="1"/>
  <c r="AF468" i="14"/>
  <c r="AJ467" i="14"/>
  <c r="AH467" i="14"/>
  <c r="AK467" i="14" s="1"/>
  <c r="AF467" i="14"/>
  <c r="W467" i="14"/>
  <c r="U467" i="14"/>
  <c r="Y467" i="14" s="1"/>
  <c r="S467" i="14"/>
  <c r="AR467" i="14" s="1"/>
  <c r="AJ466" i="14"/>
  <c r="AH466" i="14"/>
  <c r="AK466" i="14" s="1"/>
  <c r="AF466" i="14"/>
  <c r="AJ465" i="14"/>
  <c r="AH465" i="14"/>
  <c r="AK465" i="14" s="1"/>
  <c r="AF465" i="14"/>
  <c r="AJ464" i="14"/>
  <c r="AH464" i="14"/>
  <c r="AK464" i="14" s="1"/>
  <c r="AF464" i="14"/>
  <c r="AJ463" i="14"/>
  <c r="AH463" i="14"/>
  <c r="AK463" i="14" s="1"/>
  <c r="AF463" i="14"/>
  <c r="W463" i="14"/>
  <c r="U463" i="14"/>
  <c r="Y463" i="14" s="1"/>
  <c r="S463" i="14"/>
  <c r="AR463" i="14" s="1"/>
  <c r="AJ462" i="14"/>
  <c r="AH462" i="14"/>
  <c r="AK462" i="14" s="1"/>
  <c r="AF462" i="14"/>
  <c r="AJ461" i="14"/>
  <c r="AH461" i="14"/>
  <c r="AK461" i="14" s="1"/>
  <c r="AF461" i="14"/>
  <c r="AJ460" i="14"/>
  <c r="AH460" i="14"/>
  <c r="AK460" i="14" s="1"/>
  <c r="AF460" i="14"/>
  <c r="AJ459" i="14"/>
  <c r="AH459" i="14"/>
  <c r="AK459" i="14" s="1"/>
  <c r="AF459" i="14"/>
  <c r="W459" i="14"/>
  <c r="U459" i="14"/>
  <c r="Y459" i="14" s="1"/>
  <c r="S459" i="14"/>
  <c r="AR459" i="14" s="1"/>
  <c r="AJ458" i="14"/>
  <c r="AH458" i="14"/>
  <c r="AK458" i="14" s="1"/>
  <c r="AF458" i="14"/>
  <c r="AJ457" i="14"/>
  <c r="AH457" i="14"/>
  <c r="AK457" i="14" s="1"/>
  <c r="AF457" i="14"/>
  <c r="W457" i="14"/>
  <c r="U457" i="14"/>
  <c r="Y457" i="14" s="1"/>
  <c r="S457" i="14"/>
  <c r="AR457" i="14" s="1"/>
  <c r="AJ456" i="14"/>
  <c r="AH456" i="14"/>
  <c r="AK456" i="14" s="1"/>
  <c r="AF456" i="14"/>
  <c r="AJ455" i="14"/>
  <c r="AH455" i="14"/>
  <c r="AK455" i="14" s="1"/>
  <c r="AF455" i="14"/>
  <c r="W455" i="14"/>
  <c r="U455" i="14"/>
  <c r="Y455" i="14" s="1"/>
  <c r="S455" i="14"/>
  <c r="AR455" i="14" s="1"/>
  <c r="AJ454" i="14"/>
  <c r="AH454" i="14"/>
  <c r="AK454" i="14" s="1"/>
  <c r="AF454" i="14"/>
  <c r="AJ453" i="14"/>
  <c r="AH453" i="14"/>
  <c r="AK453" i="14" s="1"/>
  <c r="AF453" i="14"/>
  <c r="AJ452" i="14"/>
  <c r="AH452" i="14"/>
  <c r="AK452" i="14" s="1"/>
  <c r="AF452" i="14"/>
  <c r="AJ451" i="14"/>
  <c r="AH451" i="14"/>
  <c r="AK451" i="14" s="1"/>
  <c r="AF451" i="14"/>
  <c r="AJ450" i="14"/>
  <c r="AH450" i="14"/>
  <c r="AK450" i="14" s="1"/>
  <c r="AF450" i="14"/>
  <c r="W450" i="14"/>
  <c r="U450" i="14"/>
  <c r="Y450" i="14" s="1"/>
  <c r="S450" i="14"/>
  <c r="AR450" i="14" s="1"/>
  <c r="AJ449" i="14"/>
  <c r="AH449" i="14"/>
  <c r="AK449" i="14" s="1"/>
  <c r="AF449" i="14"/>
  <c r="AJ448" i="14"/>
  <c r="AH448" i="14"/>
  <c r="AK448" i="14" s="1"/>
  <c r="AF448" i="14"/>
  <c r="AJ447" i="14"/>
  <c r="AH447" i="14"/>
  <c r="AK447" i="14" s="1"/>
  <c r="AF447" i="14"/>
  <c r="AJ446" i="14"/>
  <c r="AH446" i="14"/>
  <c r="AK446" i="14" s="1"/>
  <c r="AF446" i="14"/>
  <c r="W446" i="14"/>
  <c r="U446" i="14"/>
  <c r="Y446" i="14" s="1"/>
  <c r="S446" i="14"/>
  <c r="AR446" i="14" s="1"/>
  <c r="AJ445" i="14"/>
  <c r="AH445" i="14"/>
  <c r="AK445" i="14" s="1"/>
  <c r="AF445" i="14"/>
  <c r="AJ444" i="14"/>
  <c r="AH444" i="14"/>
  <c r="AK444" i="14" s="1"/>
  <c r="AF444" i="14"/>
  <c r="AJ443" i="14"/>
  <c r="AH443" i="14"/>
  <c r="AK443" i="14" s="1"/>
  <c r="AF443" i="14"/>
  <c r="W443" i="14"/>
  <c r="U443" i="14"/>
  <c r="Y443" i="14" s="1"/>
  <c r="S443" i="14"/>
  <c r="AR443" i="14" s="1"/>
  <c r="AJ442" i="14"/>
  <c r="AH442" i="14"/>
  <c r="AK442" i="14" s="1"/>
  <c r="AF442" i="14"/>
  <c r="AJ441" i="14"/>
  <c r="AH441" i="14"/>
  <c r="AK441" i="14" s="1"/>
  <c r="AF441" i="14"/>
  <c r="AJ440" i="14"/>
  <c r="AH440" i="14"/>
  <c r="AK440" i="14" s="1"/>
  <c r="AF440" i="14"/>
  <c r="AJ439" i="14"/>
  <c r="AH439" i="14"/>
  <c r="AK439" i="14" s="1"/>
  <c r="AF439" i="14"/>
  <c r="AJ438" i="14"/>
  <c r="AH438" i="14"/>
  <c r="AK438" i="14" s="1"/>
  <c r="AF438" i="14"/>
  <c r="W438" i="14"/>
  <c r="U438" i="14"/>
  <c r="Y438" i="14" s="1"/>
  <c r="S438" i="14"/>
  <c r="AR438" i="14" s="1"/>
  <c r="AJ437" i="14"/>
  <c r="AH437" i="14"/>
  <c r="AK437" i="14" s="1"/>
  <c r="AF437" i="14"/>
  <c r="W437" i="14"/>
  <c r="U437" i="14"/>
  <c r="Y437" i="14" s="1"/>
  <c r="S437" i="14"/>
  <c r="AR437" i="14" s="1"/>
  <c r="AJ436" i="14"/>
  <c r="AH436" i="14"/>
  <c r="AK436" i="14" s="1"/>
  <c r="AF436" i="14"/>
  <c r="W436" i="14"/>
  <c r="U436" i="14"/>
  <c r="Y436" i="14" s="1"/>
  <c r="S436" i="14"/>
  <c r="AR436" i="14" s="1"/>
  <c r="AJ435" i="14"/>
  <c r="AH435" i="14"/>
  <c r="AK435" i="14" s="1"/>
  <c r="AF435" i="14"/>
  <c r="AJ434" i="14"/>
  <c r="AH434" i="14"/>
  <c r="AK434" i="14" s="1"/>
  <c r="AF434" i="14"/>
  <c r="W434" i="14"/>
  <c r="U434" i="14"/>
  <c r="Y434" i="14" s="1"/>
  <c r="S434" i="14"/>
  <c r="AR434" i="14" s="1"/>
  <c r="AJ433" i="14"/>
  <c r="AH433" i="14"/>
  <c r="AK433" i="14" s="1"/>
  <c r="AF433" i="14"/>
  <c r="AJ432" i="14"/>
  <c r="AH432" i="14"/>
  <c r="AK432" i="14" s="1"/>
  <c r="AF432" i="14"/>
  <c r="W432" i="14"/>
  <c r="U432" i="14"/>
  <c r="Y432" i="14" s="1"/>
  <c r="S432" i="14"/>
  <c r="AR432" i="14" s="1"/>
  <c r="AJ431" i="14"/>
  <c r="AH431" i="14"/>
  <c r="AK431" i="14" s="1"/>
  <c r="AF431" i="14"/>
  <c r="AJ430" i="14"/>
  <c r="AH430" i="14"/>
  <c r="AK430" i="14" s="1"/>
  <c r="AF430" i="14"/>
  <c r="AJ429" i="14"/>
  <c r="AH429" i="14"/>
  <c r="AK429" i="14" s="1"/>
  <c r="AF429" i="14"/>
  <c r="W429" i="14"/>
  <c r="U429" i="14"/>
  <c r="Y429" i="14" s="1"/>
  <c r="S429" i="14"/>
  <c r="AR429" i="14" s="1"/>
  <c r="AJ428" i="14"/>
  <c r="AH428" i="14"/>
  <c r="AK428" i="14" s="1"/>
  <c r="AF428" i="14"/>
  <c r="AJ427" i="14"/>
  <c r="AH427" i="14"/>
  <c r="AK427" i="14" s="1"/>
  <c r="AF427" i="14"/>
  <c r="AJ426" i="14"/>
  <c r="AH426" i="14"/>
  <c r="AK426" i="14" s="1"/>
  <c r="AF426" i="14"/>
  <c r="W426" i="14"/>
  <c r="U426" i="14"/>
  <c r="Y426" i="14" s="1"/>
  <c r="S426" i="14"/>
  <c r="AR426" i="14" s="1"/>
  <c r="AJ425" i="14"/>
  <c r="AH425" i="14"/>
  <c r="AK425" i="14" s="1"/>
  <c r="AF425" i="14"/>
  <c r="AJ424" i="14"/>
  <c r="AH424" i="14"/>
  <c r="AK424" i="14" s="1"/>
  <c r="AF424" i="14"/>
  <c r="AJ423" i="14"/>
  <c r="AH423" i="14"/>
  <c r="AK423" i="14" s="1"/>
  <c r="AF423" i="14"/>
  <c r="AJ422" i="14"/>
  <c r="AH422" i="14"/>
  <c r="AK422" i="14" s="1"/>
  <c r="AF422" i="14"/>
  <c r="W422" i="14"/>
  <c r="U422" i="14"/>
  <c r="Y422" i="14" s="1"/>
  <c r="S422" i="14"/>
  <c r="AR422" i="14" s="1"/>
  <c r="AJ421" i="14"/>
  <c r="AH421" i="14"/>
  <c r="AK421" i="14" s="1"/>
  <c r="AF421" i="14"/>
  <c r="AJ420" i="14"/>
  <c r="AH420" i="14"/>
  <c r="AK420" i="14" s="1"/>
  <c r="AF420" i="14"/>
  <c r="AJ419" i="14"/>
  <c r="AH419" i="14"/>
  <c r="AK419" i="14" s="1"/>
  <c r="AF419" i="14"/>
  <c r="AJ418" i="14"/>
  <c r="AH418" i="14"/>
  <c r="AK418" i="14" s="1"/>
  <c r="AF418" i="14"/>
  <c r="AJ417" i="14"/>
  <c r="AH417" i="14"/>
  <c r="AK417" i="14" s="1"/>
  <c r="AF417" i="14"/>
  <c r="W417" i="14"/>
  <c r="U417" i="14"/>
  <c r="Y417" i="14" s="1"/>
  <c r="S417" i="14"/>
  <c r="AR417" i="14" s="1"/>
  <c r="AJ416" i="14"/>
  <c r="AH416" i="14"/>
  <c r="AK416" i="14" s="1"/>
  <c r="AF416" i="14"/>
  <c r="AJ415" i="14"/>
  <c r="AH415" i="14"/>
  <c r="AK415" i="14" s="1"/>
  <c r="AF415" i="14"/>
  <c r="AJ414" i="14"/>
  <c r="AH414" i="14"/>
  <c r="AK414" i="14" s="1"/>
  <c r="AF414" i="14"/>
  <c r="AJ413" i="14"/>
  <c r="AH413" i="14"/>
  <c r="AK413" i="14" s="1"/>
  <c r="AF413" i="14"/>
  <c r="W413" i="14"/>
  <c r="U413" i="14"/>
  <c r="Y413" i="14" s="1"/>
  <c r="S413" i="14"/>
  <c r="AR413" i="14" s="1"/>
  <c r="AJ412" i="14"/>
  <c r="AH412" i="14"/>
  <c r="AK412" i="14" s="1"/>
  <c r="AF412" i="14"/>
  <c r="AJ411" i="14"/>
  <c r="AH411" i="14"/>
  <c r="AK411" i="14" s="1"/>
  <c r="AF411" i="14"/>
  <c r="AJ410" i="14"/>
  <c r="AH410" i="14"/>
  <c r="AK410" i="14" s="1"/>
  <c r="AF410" i="14"/>
  <c r="AJ409" i="14"/>
  <c r="AH409" i="14"/>
  <c r="AK409" i="14" s="1"/>
  <c r="AF409" i="14"/>
  <c r="AJ408" i="14"/>
  <c r="AH408" i="14"/>
  <c r="AK408" i="14" s="1"/>
  <c r="AF408" i="14"/>
  <c r="W408" i="14"/>
  <c r="U408" i="14"/>
  <c r="Y408" i="14" s="1"/>
  <c r="S408" i="14"/>
  <c r="AR408" i="14" s="1"/>
  <c r="AJ407" i="14"/>
  <c r="AH407" i="14"/>
  <c r="AK407" i="14" s="1"/>
  <c r="AF407" i="14"/>
  <c r="AJ406" i="14"/>
  <c r="AH406" i="14"/>
  <c r="AK406" i="14" s="1"/>
  <c r="AF406" i="14"/>
  <c r="AJ405" i="14"/>
  <c r="AH405" i="14"/>
  <c r="AK405" i="14" s="1"/>
  <c r="AF405" i="14"/>
  <c r="AJ404" i="14"/>
  <c r="AH404" i="14"/>
  <c r="AK404" i="14" s="1"/>
  <c r="AF404" i="14"/>
  <c r="AJ403" i="14"/>
  <c r="AH403" i="14"/>
  <c r="AK403" i="14" s="1"/>
  <c r="AF403" i="14"/>
  <c r="AJ402" i="14"/>
  <c r="AH402" i="14"/>
  <c r="AK402" i="14" s="1"/>
  <c r="AF402" i="14"/>
  <c r="W402" i="14"/>
  <c r="U402" i="14"/>
  <c r="Y402" i="14" s="1"/>
  <c r="S402" i="14"/>
  <c r="AR402" i="14" s="1"/>
  <c r="AJ401" i="14"/>
  <c r="AH401" i="14"/>
  <c r="AK401" i="14" s="1"/>
  <c r="AF401" i="14"/>
  <c r="AJ400" i="14"/>
  <c r="AH400" i="14"/>
  <c r="AK400" i="14" s="1"/>
  <c r="AF400" i="14"/>
  <c r="AJ399" i="14"/>
  <c r="AH399" i="14"/>
  <c r="AK399" i="14" s="1"/>
  <c r="AF399" i="14"/>
  <c r="W399" i="14"/>
  <c r="U399" i="14"/>
  <c r="Y399" i="14" s="1"/>
  <c r="S399" i="14"/>
  <c r="AR399" i="14" s="1"/>
  <c r="AJ398" i="14"/>
  <c r="AH398" i="14"/>
  <c r="AK398" i="14" s="1"/>
  <c r="AF398" i="14"/>
  <c r="AJ397" i="14"/>
  <c r="AH397" i="14"/>
  <c r="AK397" i="14" s="1"/>
  <c r="AF397" i="14"/>
  <c r="AJ396" i="14"/>
  <c r="AH396" i="14"/>
  <c r="AK396" i="14" s="1"/>
  <c r="AF396" i="14"/>
  <c r="AJ395" i="14"/>
  <c r="AH395" i="14"/>
  <c r="AK395" i="14" s="1"/>
  <c r="AF395" i="14"/>
  <c r="W395" i="14"/>
  <c r="U395" i="14"/>
  <c r="Y395" i="14" s="1"/>
  <c r="S395" i="14"/>
  <c r="AR395" i="14" s="1"/>
  <c r="AJ394" i="14"/>
  <c r="AH394" i="14"/>
  <c r="AK394" i="14" s="1"/>
  <c r="AF394" i="14"/>
  <c r="AJ393" i="14"/>
  <c r="AH393" i="14"/>
  <c r="AK393" i="14" s="1"/>
  <c r="AF393" i="14"/>
  <c r="AJ392" i="14"/>
  <c r="AH392" i="14"/>
  <c r="AK392" i="14" s="1"/>
  <c r="AF392" i="14"/>
  <c r="AJ391" i="14"/>
  <c r="AH391" i="14"/>
  <c r="AK391" i="14" s="1"/>
  <c r="AF391" i="14"/>
  <c r="AJ390" i="14"/>
  <c r="AH390" i="14"/>
  <c r="AK390" i="14" s="1"/>
  <c r="AF390" i="14"/>
  <c r="W390" i="14"/>
  <c r="U390" i="14"/>
  <c r="Y390" i="14" s="1"/>
  <c r="S390" i="14"/>
  <c r="AR390" i="14" s="1"/>
  <c r="AJ389" i="14"/>
  <c r="AH389" i="14"/>
  <c r="AK389" i="14" s="1"/>
  <c r="AF389" i="14"/>
  <c r="AJ388" i="14"/>
  <c r="AH388" i="14"/>
  <c r="AK388" i="14" s="1"/>
  <c r="AF388" i="14"/>
  <c r="AJ387" i="14"/>
  <c r="AH387" i="14"/>
  <c r="AK387" i="14" s="1"/>
  <c r="AF387" i="14"/>
  <c r="AJ386" i="14"/>
  <c r="AH386" i="14"/>
  <c r="AK386" i="14" s="1"/>
  <c r="AF386" i="14"/>
  <c r="AJ385" i="14"/>
  <c r="AH385" i="14"/>
  <c r="AK385" i="14" s="1"/>
  <c r="AF385" i="14"/>
  <c r="W385" i="14"/>
  <c r="U385" i="14"/>
  <c r="Y385" i="14" s="1"/>
  <c r="S385" i="14"/>
  <c r="AR385" i="14" s="1"/>
  <c r="AJ384" i="14"/>
  <c r="AH384" i="14"/>
  <c r="AK384" i="14" s="1"/>
  <c r="AF384" i="14"/>
  <c r="AJ383" i="14"/>
  <c r="AH383" i="14"/>
  <c r="AK383" i="14" s="1"/>
  <c r="AF383" i="14"/>
  <c r="AJ382" i="14"/>
  <c r="AH382" i="14"/>
  <c r="AK382" i="14" s="1"/>
  <c r="AF382" i="14"/>
  <c r="W382" i="14"/>
  <c r="U382" i="14"/>
  <c r="Y382" i="14" s="1"/>
  <c r="S382" i="14"/>
  <c r="AR382" i="14" s="1"/>
  <c r="AJ381" i="14"/>
  <c r="AH381" i="14"/>
  <c r="AK381" i="14" s="1"/>
  <c r="AF381" i="14"/>
  <c r="AJ380" i="14"/>
  <c r="AH380" i="14"/>
  <c r="AK380" i="14" s="1"/>
  <c r="AF380" i="14"/>
  <c r="AJ379" i="14"/>
  <c r="AH379" i="14"/>
  <c r="AK379" i="14" s="1"/>
  <c r="AF379" i="14"/>
  <c r="AJ378" i="14"/>
  <c r="AH378" i="14"/>
  <c r="AK378" i="14" s="1"/>
  <c r="AF378" i="14"/>
  <c r="AJ377" i="14"/>
  <c r="AH377" i="14"/>
  <c r="AK377" i="14" s="1"/>
  <c r="AF377" i="14"/>
  <c r="W377" i="14"/>
  <c r="U377" i="14"/>
  <c r="Y377" i="14" s="1"/>
  <c r="S377" i="14"/>
  <c r="AR377" i="14" s="1"/>
  <c r="AJ376" i="14"/>
  <c r="AH376" i="14"/>
  <c r="AK376" i="14" s="1"/>
  <c r="AF376" i="14"/>
  <c r="AJ375" i="14"/>
  <c r="AH375" i="14"/>
  <c r="AK375" i="14" s="1"/>
  <c r="AF375" i="14"/>
  <c r="AJ374" i="14"/>
  <c r="AH374" i="14"/>
  <c r="AK374" i="14" s="1"/>
  <c r="AF374" i="14"/>
  <c r="W374" i="14"/>
  <c r="U374" i="14"/>
  <c r="Y374" i="14" s="1"/>
  <c r="S374" i="14"/>
  <c r="AR374" i="14" s="1"/>
  <c r="AJ373" i="14"/>
  <c r="AH373" i="14"/>
  <c r="AK373" i="14" s="1"/>
  <c r="AF373" i="14"/>
  <c r="AJ372" i="14"/>
  <c r="AH372" i="14"/>
  <c r="AK372" i="14" s="1"/>
  <c r="AF372" i="14"/>
  <c r="W372" i="14"/>
  <c r="U372" i="14"/>
  <c r="Y372" i="14" s="1"/>
  <c r="S372" i="14"/>
  <c r="AR372" i="14" s="1"/>
  <c r="AJ371" i="14"/>
  <c r="AH371" i="14"/>
  <c r="AK371" i="14" s="1"/>
  <c r="AF371" i="14"/>
  <c r="AJ370" i="14"/>
  <c r="AH370" i="14"/>
  <c r="AK370" i="14" s="1"/>
  <c r="AF370" i="14"/>
  <c r="W370" i="14"/>
  <c r="U370" i="14"/>
  <c r="Y370" i="14" s="1"/>
  <c r="S370" i="14"/>
  <c r="AR370" i="14" s="1"/>
  <c r="AJ369" i="14"/>
  <c r="AH369" i="14"/>
  <c r="AK369" i="14" s="1"/>
  <c r="AF369" i="14"/>
  <c r="AJ368" i="14"/>
  <c r="AH368" i="14"/>
  <c r="AK368" i="14" s="1"/>
  <c r="AF368" i="14"/>
  <c r="W368" i="14"/>
  <c r="U368" i="14"/>
  <c r="Y368" i="14" s="1"/>
  <c r="S368" i="14"/>
  <c r="AR368" i="14" s="1"/>
  <c r="AJ367" i="14"/>
  <c r="AH367" i="14"/>
  <c r="AK367" i="14" s="1"/>
  <c r="AF367" i="14"/>
  <c r="AJ366" i="14"/>
  <c r="AH366" i="14"/>
  <c r="AK366" i="14" s="1"/>
  <c r="AF366" i="14"/>
  <c r="AJ365" i="14"/>
  <c r="AH365" i="14"/>
  <c r="AK365" i="14" s="1"/>
  <c r="AF365" i="14"/>
  <c r="AJ364" i="14"/>
  <c r="AH364" i="14"/>
  <c r="AK364" i="14" s="1"/>
  <c r="AF364" i="14"/>
  <c r="W364" i="14"/>
  <c r="U364" i="14"/>
  <c r="Y364" i="14" s="1"/>
  <c r="S364" i="14"/>
  <c r="AR364" i="14" s="1"/>
  <c r="AJ363" i="14"/>
  <c r="AH363" i="14"/>
  <c r="AK363" i="14" s="1"/>
  <c r="AF363" i="14"/>
  <c r="AJ362" i="14"/>
  <c r="AH362" i="14"/>
  <c r="AK362" i="14" s="1"/>
  <c r="AF362" i="14"/>
  <c r="W362" i="14"/>
  <c r="U362" i="14"/>
  <c r="Y362" i="14" s="1"/>
  <c r="S362" i="14"/>
  <c r="AR362" i="14" s="1"/>
  <c r="AJ361" i="14"/>
  <c r="AH361" i="14"/>
  <c r="AK361" i="14" s="1"/>
  <c r="AF361" i="14"/>
  <c r="AJ360" i="14"/>
  <c r="AH360" i="14"/>
  <c r="AK360" i="14" s="1"/>
  <c r="AF360" i="14"/>
  <c r="W360" i="14"/>
  <c r="U360" i="14"/>
  <c r="Y360" i="14" s="1"/>
  <c r="S360" i="14"/>
  <c r="AR360" i="14" s="1"/>
  <c r="AJ359" i="14"/>
  <c r="AH359" i="14"/>
  <c r="AK359" i="14" s="1"/>
  <c r="AF359" i="14"/>
  <c r="AJ358" i="14"/>
  <c r="AH358" i="14"/>
  <c r="AK358" i="14" s="1"/>
  <c r="AF358" i="14"/>
  <c r="AJ357" i="14"/>
  <c r="AH357" i="14"/>
  <c r="AK357" i="14" s="1"/>
  <c r="AF357" i="14"/>
  <c r="W357" i="14"/>
  <c r="U357" i="14"/>
  <c r="Y357" i="14" s="1"/>
  <c r="S357" i="14"/>
  <c r="AR357" i="14" s="1"/>
  <c r="AJ356" i="14"/>
  <c r="AH356" i="14"/>
  <c r="AK356" i="14" s="1"/>
  <c r="AF356" i="14"/>
  <c r="AJ355" i="14"/>
  <c r="AH355" i="14"/>
  <c r="AK355" i="14" s="1"/>
  <c r="AF355" i="14"/>
  <c r="AJ354" i="14"/>
  <c r="AH354" i="14"/>
  <c r="AK354" i="14" s="1"/>
  <c r="AF354" i="14"/>
  <c r="W354" i="14"/>
  <c r="U354" i="14"/>
  <c r="Y354" i="14" s="1"/>
  <c r="S354" i="14"/>
  <c r="AR354" i="14" s="1"/>
  <c r="AJ353" i="14"/>
  <c r="AH353" i="14"/>
  <c r="AK353" i="14" s="1"/>
  <c r="AF353" i="14"/>
  <c r="AJ352" i="14"/>
  <c r="AH352" i="14"/>
  <c r="AK352" i="14" s="1"/>
  <c r="AF352" i="14"/>
  <c r="AJ351" i="14"/>
  <c r="AH351" i="14"/>
  <c r="AK351" i="14" s="1"/>
  <c r="AF351" i="14"/>
  <c r="AJ350" i="14"/>
  <c r="AH350" i="14"/>
  <c r="AK350" i="14" s="1"/>
  <c r="AF350" i="14"/>
  <c r="W350" i="14"/>
  <c r="U350" i="14"/>
  <c r="Y350" i="14" s="1"/>
  <c r="S350" i="14"/>
  <c r="AR350" i="14" s="1"/>
  <c r="AJ349" i="14"/>
  <c r="AH349" i="14"/>
  <c r="AK349" i="14" s="1"/>
  <c r="AF349" i="14"/>
  <c r="AJ348" i="14"/>
  <c r="AH348" i="14"/>
  <c r="AK348" i="14" s="1"/>
  <c r="AF348" i="14"/>
  <c r="AJ347" i="14"/>
  <c r="AH347" i="14"/>
  <c r="AK347" i="14" s="1"/>
  <c r="AF347" i="14"/>
  <c r="W347" i="14"/>
  <c r="U347" i="14"/>
  <c r="Y347" i="14" s="1"/>
  <c r="S347" i="14"/>
  <c r="AR347" i="14" s="1"/>
  <c r="AJ346" i="14"/>
  <c r="AH346" i="14"/>
  <c r="AK346" i="14" s="1"/>
  <c r="AF346" i="14"/>
  <c r="AJ345" i="14"/>
  <c r="AH345" i="14"/>
  <c r="AK345" i="14" s="1"/>
  <c r="AF345" i="14"/>
  <c r="AJ344" i="14"/>
  <c r="AH344" i="14"/>
  <c r="AK344" i="14" s="1"/>
  <c r="AF344" i="14"/>
  <c r="W344" i="14"/>
  <c r="U344" i="14"/>
  <c r="Y344" i="14" s="1"/>
  <c r="S344" i="14"/>
  <c r="AR344" i="14" s="1"/>
  <c r="AJ343" i="14"/>
  <c r="AH343" i="14"/>
  <c r="AK343" i="14" s="1"/>
  <c r="AF343" i="14"/>
  <c r="AJ342" i="14"/>
  <c r="AH342" i="14"/>
  <c r="AK342" i="14" s="1"/>
  <c r="AF342" i="14"/>
  <c r="W342" i="14"/>
  <c r="U342" i="14"/>
  <c r="Y342" i="14" s="1"/>
  <c r="S342" i="14"/>
  <c r="AR342" i="14" s="1"/>
  <c r="AJ341" i="14"/>
  <c r="AH341" i="14"/>
  <c r="AK341" i="14" s="1"/>
  <c r="AF341" i="14"/>
  <c r="AJ340" i="14"/>
  <c r="AH340" i="14"/>
  <c r="AK340" i="14" s="1"/>
  <c r="AF340" i="14"/>
  <c r="AJ339" i="14"/>
  <c r="AH339" i="14"/>
  <c r="AK339" i="14" s="1"/>
  <c r="AF339" i="14"/>
  <c r="W339" i="14"/>
  <c r="U339" i="14"/>
  <c r="Y339" i="14" s="1"/>
  <c r="S339" i="14"/>
  <c r="AR339" i="14" s="1"/>
  <c r="AJ338" i="14"/>
  <c r="AH338" i="14"/>
  <c r="AK338" i="14" s="1"/>
  <c r="AF338" i="14"/>
  <c r="AJ337" i="14"/>
  <c r="AH337" i="14"/>
  <c r="AK337" i="14" s="1"/>
  <c r="AF337" i="14"/>
  <c r="W337" i="14"/>
  <c r="U337" i="14"/>
  <c r="Y337" i="14" s="1"/>
  <c r="S337" i="14"/>
  <c r="AR337" i="14" s="1"/>
  <c r="AJ336" i="14"/>
  <c r="AH336" i="14"/>
  <c r="AK336" i="14" s="1"/>
  <c r="AF336" i="14"/>
  <c r="AJ335" i="14"/>
  <c r="AH335" i="14"/>
  <c r="AK335" i="14" s="1"/>
  <c r="AF335" i="14"/>
  <c r="AJ334" i="14"/>
  <c r="AH334" i="14"/>
  <c r="AK334" i="14" s="1"/>
  <c r="AF334" i="14"/>
  <c r="AJ333" i="14"/>
  <c r="AH333" i="14"/>
  <c r="AK333" i="14" s="1"/>
  <c r="AF333" i="14"/>
  <c r="AJ332" i="14"/>
  <c r="AH332" i="14"/>
  <c r="AK332" i="14" s="1"/>
  <c r="AF332" i="14"/>
  <c r="W332" i="14"/>
  <c r="U332" i="14"/>
  <c r="Y332" i="14" s="1"/>
  <c r="S332" i="14"/>
  <c r="AR332" i="14" s="1"/>
  <c r="AJ331" i="14"/>
  <c r="AH331" i="14"/>
  <c r="AK331" i="14" s="1"/>
  <c r="AF331" i="14"/>
  <c r="AJ330" i="14"/>
  <c r="AH330" i="14"/>
  <c r="AK330" i="14" s="1"/>
  <c r="AF330" i="14"/>
  <c r="AJ329" i="14"/>
  <c r="AH329" i="14"/>
  <c r="AK329" i="14" s="1"/>
  <c r="AF329" i="14"/>
  <c r="W329" i="14"/>
  <c r="U329" i="14"/>
  <c r="Y329" i="14" s="1"/>
  <c r="S329" i="14"/>
  <c r="AR329" i="14" s="1"/>
  <c r="AJ328" i="14"/>
  <c r="AH328" i="14"/>
  <c r="AK328" i="14" s="1"/>
  <c r="AF328" i="14"/>
  <c r="AJ327" i="14"/>
  <c r="AH327" i="14"/>
  <c r="AK327" i="14" s="1"/>
  <c r="AF327" i="14"/>
  <c r="AJ326" i="14"/>
  <c r="AH326" i="14"/>
  <c r="AK326" i="14" s="1"/>
  <c r="AF326" i="14"/>
  <c r="AJ325" i="14"/>
  <c r="AH325" i="14"/>
  <c r="AK325" i="14" s="1"/>
  <c r="AF325" i="14"/>
  <c r="AJ324" i="14"/>
  <c r="AH324" i="14"/>
  <c r="AK324" i="14" s="1"/>
  <c r="AF324" i="14"/>
  <c r="AJ323" i="14"/>
  <c r="AH323" i="14"/>
  <c r="AK323" i="14" s="1"/>
  <c r="AF323" i="14"/>
  <c r="W323" i="14"/>
  <c r="U323" i="14"/>
  <c r="Y323" i="14" s="1"/>
  <c r="S323" i="14"/>
  <c r="AR323" i="14" s="1"/>
  <c r="AV320" i="14"/>
  <c r="AW320" i="14" s="1"/>
  <c r="AS320" i="14"/>
  <c r="AT320" i="14" s="1"/>
  <c r="AY320" i="14" s="1"/>
  <c r="W320" i="14"/>
  <c r="U320" i="14"/>
  <c r="Y320" i="14" s="1"/>
  <c r="S320" i="14"/>
  <c r="AR320" i="14" s="1"/>
  <c r="AJ319" i="14"/>
  <c r="AH319" i="14"/>
  <c r="AK319" i="14" s="1"/>
  <c r="AF319" i="14"/>
  <c r="AJ318" i="14"/>
  <c r="AH318" i="14"/>
  <c r="AK318" i="14" s="1"/>
  <c r="AF318" i="14"/>
  <c r="AJ317" i="14"/>
  <c r="AH317" i="14"/>
  <c r="AK317" i="14" s="1"/>
  <c r="AF317" i="14"/>
  <c r="AJ316" i="14"/>
  <c r="AH316" i="14"/>
  <c r="AK316" i="14" s="1"/>
  <c r="AF316" i="14"/>
  <c r="W316" i="14"/>
  <c r="U316" i="14"/>
  <c r="Y316" i="14" s="1"/>
  <c r="S316" i="14"/>
  <c r="AR316" i="14" s="1"/>
  <c r="AJ315" i="14"/>
  <c r="AH315" i="14"/>
  <c r="AK315" i="14" s="1"/>
  <c r="AF315" i="14"/>
  <c r="AJ314" i="14"/>
  <c r="AH314" i="14"/>
  <c r="AK314" i="14" s="1"/>
  <c r="AF314" i="14"/>
  <c r="AJ313" i="14"/>
  <c r="AH313" i="14"/>
  <c r="AK313" i="14" s="1"/>
  <c r="AF313" i="14"/>
  <c r="W313" i="14"/>
  <c r="U313" i="14"/>
  <c r="Y313" i="14" s="1"/>
  <c r="S313" i="14"/>
  <c r="AR313" i="14" s="1"/>
  <c r="AJ312" i="14"/>
  <c r="AH312" i="14"/>
  <c r="AK312" i="14" s="1"/>
  <c r="AF312" i="14"/>
  <c r="AJ311" i="14"/>
  <c r="AH311" i="14"/>
  <c r="AK311" i="14" s="1"/>
  <c r="AF311" i="14"/>
  <c r="AJ310" i="14"/>
  <c r="AH310" i="14"/>
  <c r="AK310" i="14" s="1"/>
  <c r="AF310" i="14"/>
  <c r="AJ309" i="14"/>
  <c r="AH309" i="14"/>
  <c r="AK309" i="14" s="1"/>
  <c r="AF309" i="14"/>
  <c r="AJ308" i="14"/>
  <c r="AH308" i="14"/>
  <c r="AK308" i="14" s="1"/>
  <c r="AF308" i="14"/>
  <c r="W308" i="14"/>
  <c r="U308" i="14"/>
  <c r="Y308" i="14" s="1"/>
  <c r="S308" i="14"/>
  <c r="AR308" i="14" s="1"/>
  <c r="AJ307" i="14"/>
  <c r="AH307" i="14"/>
  <c r="AK307" i="14" s="1"/>
  <c r="AF307" i="14"/>
  <c r="AJ306" i="14"/>
  <c r="AH306" i="14"/>
  <c r="AK306" i="14" s="1"/>
  <c r="AF306" i="14"/>
  <c r="AJ305" i="14"/>
  <c r="AH305" i="14"/>
  <c r="AK305" i="14" s="1"/>
  <c r="AF305" i="14"/>
  <c r="W305" i="14"/>
  <c r="U305" i="14"/>
  <c r="Y305" i="14" s="1"/>
  <c r="S305" i="14"/>
  <c r="AR305" i="14" s="1"/>
  <c r="AJ304" i="14"/>
  <c r="AH304" i="14"/>
  <c r="AK304" i="14" s="1"/>
  <c r="AF304" i="14"/>
  <c r="AJ303" i="14"/>
  <c r="AH303" i="14"/>
  <c r="AK303" i="14" s="1"/>
  <c r="AF303" i="14"/>
  <c r="AJ302" i="14"/>
  <c r="AH302" i="14"/>
  <c r="AK302" i="14" s="1"/>
  <c r="AF302" i="14"/>
  <c r="AJ301" i="14"/>
  <c r="AH301" i="14"/>
  <c r="AK301" i="14" s="1"/>
  <c r="AF301" i="14"/>
  <c r="W301" i="14"/>
  <c r="U301" i="14"/>
  <c r="Y301" i="14" s="1"/>
  <c r="S301" i="14"/>
  <c r="AR301" i="14" s="1"/>
  <c r="AJ300" i="14"/>
  <c r="AH300" i="14"/>
  <c r="AK300" i="14" s="1"/>
  <c r="AF300" i="14"/>
  <c r="AJ299" i="14"/>
  <c r="AH299" i="14"/>
  <c r="AK299" i="14" s="1"/>
  <c r="AF299" i="14"/>
  <c r="AJ298" i="14"/>
  <c r="AH298" i="14"/>
  <c r="AK298" i="14" s="1"/>
  <c r="AF298" i="14"/>
  <c r="AJ297" i="14"/>
  <c r="AH297" i="14"/>
  <c r="AK297" i="14" s="1"/>
  <c r="AF297" i="14"/>
  <c r="W297" i="14"/>
  <c r="U297" i="14"/>
  <c r="Y297" i="14" s="1"/>
  <c r="S297" i="14"/>
  <c r="AR297" i="14" s="1"/>
  <c r="AJ296" i="14"/>
  <c r="AH296" i="14"/>
  <c r="AK296" i="14" s="1"/>
  <c r="AF296" i="14"/>
  <c r="AJ295" i="14"/>
  <c r="AH295" i="14"/>
  <c r="AK295" i="14" s="1"/>
  <c r="AF295" i="14"/>
  <c r="W295" i="14"/>
  <c r="U295" i="14"/>
  <c r="Y295" i="14" s="1"/>
  <c r="S295" i="14"/>
  <c r="AR295" i="14" s="1"/>
  <c r="AJ294" i="14"/>
  <c r="AH294" i="14"/>
  <c r="AK294" i="14" s="1"/>
  <c r="AF294" i="14"/>
  <c r="AJ293" i="14"/>
  <c r="AH293" i="14"/>
  <c r="AK293" i="14" s="1"/>
  <c r="AF293" i="14"/>
  <c r="AJ292" i="14"/>
  <c r="AH292" i="14"/>
  <c r="AK292" i="14" s="1"/>
  <c r="AF292" i="14"/>
  <c r="AJ291" i="14"/>
  <c r="AH291" i="14"/>
  <c r="AK291" i="14" s="1"/>
  <c r="AF291" i="14"/>
  <c r="W291" i="14"/>
  <c r="U291" i="14"/>
  <c r="Y291" i="14" s="1"/>
  <c r="S291" i="14"/>
  <c r="AR291" i="14" s="1"/>
  <c r="AJ290" i="14"/>
  <c r="AH290" i="14"/>
  <c r="AK290" i="14" s="1"/>
  <c r="AF290" i="14"/>
  <c r="AJ289" i="14"/>
  <c r="AH289" i="14"/>
  <c r="AK289" i="14" s="1"/>
  <c r="AF289" i="14"/>
  <c r="AJ288" i="14"/>
  <c r="AH288" i="14"/>
  <c r="AK288" i="14" s="1"/>
  <c r="AF288" i="14"/>
  <c r="AJ287" i="14"/>
  <c r="AH287" i="14"/>
  <c r="AK287" i="14" s="1"/>
  <c r="AF287" i="14"/>
  <c r="AJ286" i="14"/>
  <c r="AH286" i="14"/>
  <c r="AK286" i="14" s="1"/>
  <c r="AF286" i="14"/>
  <c r="W286" i="14"/>
  <c r="U286" i="14"/>
  <c r="Y286" i="14" s="1"/>
  <c r="S286" i="14"/>
  <c r="AR286" i="14" s="1"/>
  <c r="AJ285" i="14"/>
  <c r="AH285" i="14"/>
  <c r="AK285" i="14" s="1"/>
  <c r="AF285" i="14"/>
  <c r="AJ284" i="14"/>
  <c r="AH284" i="14"/>
  <c r="AK284" i="14" s="1"/>
  <c r="AF284" i="14"/>
  <c r="AJ283" i="14"/>
  <c r="AH283" i="14"/>
  <c r="AK283" i="14" s="1"/>
  <c r="AF283" i="14"/>
  <c r="W283" i="14"/>
  <c r="U283" i="14"/>
  <c r="Y283" i="14" s="1"/>
  <c r="S283" i="14"/>
  <c r="AR283" i="14" s="1"/>
  <c r="AJ282" i="14"/>
  <c r="AH282" i="14"/>
  <c r="AK282" i="14" s="1"/>
  <c r="AF282" i="14"/>
  <c r="AJ281" i="14"/>
  <c r="AH281" i="14"/>
  <c r="AK281" i="14" s="1"/>
  <c r="AF281" i="14"/>
  <c r="AJ280" i="14"/>
  <c r="AH280" i="14"/>
  <c r="AK280" i="14" s="1"/>
  <c r="AF280" i="14"/>
  <c r="AJ279" i="14"/>
  <c r="AH279" i="14"/>
  <c r="AK279" i="14" s="1"/>
  <c r="AF279" i="14"/>
  <c r="AJ278" i="14"/>
  <c r="AH278" i="14"/>
  <c r="AK278" i="14" s="1"/>
  <c r="AF278" i="14"/>
  <c r="W278" i="14"/>
  <c r="U278" i="14"/>
  <c r="Y278" i="14" s="1"/>
  <c r="S278" i="14"/>
  <c r="AR278" i="14" s="1"/>
  <c r="AJ277" i="14"/>
  <c r="AH277" i="14"/>
  <c r="AK277" i="14" s="1"/>
  <c r="AF277" i="14"/>
  <c r="AJ276" i="14"/>
  <c r="AH276" i="14"/>
  <c r="AK276" i="14" s="1"/>
  <c r="AF276" i="14"/>
  <c r="AJ275" i="14"/>
  <c r="AH275" i="14"/>
  <c r="AK275" i="14" s="1"/>
  <c r="AF275" i="14"/>
  <c r="W275" i="14"/>
  <c r="U275" i="14"/>
  <c r="Y275" i="14" s="1"/>
  <c r="S275" i="14"/>
  <c r="AR275" i="14" s="1"/>
  <c r="AJ274" i="14"/>
  <c r="AH274" i="14"/>
  <c r="AK274" i="14" s="1"/>
  <c r="AF274" i="14"/>
  <c r="AJ273" i="14"/>
  <c r="AH273" i="14"/>
  <c r="AK273" i="14" s="1"/>
  <c r="AF273" i="14"/>
  <c r="AJ272" i="14"/>
  <c r="AH272" i="14"/>
  <c r="AK272" i="14" s="1"/>
  <c r="AF272" i="14"/>
  <c r="AJ271" i="14"/>
  <c r="AH271" i="14"/>
  <c r="AK271" i="14" s="1"/>
  <c r="AF271" i="14"/>
  <c r="AJ270" i="14"/>
  <c r="AH270" i="14"/>
  <c r="AK270" i="14" s="1"/>
  <c r="AF270" i="14"/>
  <c r="W270" i="14"/>
  <c r="U270" i="14"/>
  <c r="Y270" i="14" s="1"/>
  <c r="S270" i="14"/>
  <c r="AR270" i="14" s="1"/>
  <c r="AJ269" i="14"/>
  <c r="AH269" i="14"/>
  <c r="AK269" i="14" s="1"/>
  <c r="AF269" i="14"/>
  <c r="AJ268" i="14"/>
  <c r="AH268" i="14"/>
  <c r="AK268" i="14" s="1"/>
  <c r="AF268" i="14"/>
  <c r="AJ267" i="14"/>
  <c r="AH267" i="14"/>
  <c r="AK267" i="14" s="1"/>
  <c r="AF267" i="14"/>
  <c r="AJ266" i="14"/>
  <c r="AH266" i="14"/>
  <c r="AK266" i="14" s="1"/>
  <c r="AF266" i="14"/>
  <c r="AJ265" i="14"/>
  <c r="AH265" i="14"/>
  <c r="AK265" i="14" s="1"/>
  <c r="AF265" i="14"/>
  <c r="AJ264" i="14"/>
  <c r="AH264" i="14"/>
  <c r="AK264" i="14" s="1"/>
  <c r="AF264" i="14"/>
  <c r="W264" i="14"/>
  <c r="U264" i="14"/>
  <c r="Y264" i="14" s="1"/>
  <c r="S264" i="14"/>
  <c r="AR264" i="14" s="1"/>
  <c r="AJ263" i="14"/>
  <c r="AH263" i="14"/>
  <c r="AK263" i="14" s="1"/>
  <c r="AF263" i="14"/>
  <c r="AJ262" i="14"/>
  <c r="AH262" i="14"/>
  <c r="AK262" i="14" s="1"/>
  <c r="AF262" i="14"/>
  <c r="AJ261" i="14"/>
  <c r="AH261" i="14"/>
  <c r="AK261" i="14" s="1"/>
  <c r="AF261" i="14"/>
  <c r="AJ260" i="14"/>
  <c r="AH260" i="14"/>
  <c r="AK260" i="14" s="1"/>
  <c r="AF260" i="14"/>
  <c r="AJ259" i="14"/>
  <c r="AH259" i="14"/>
  <c r="AK259" i="14" s="1"/>
  <c r="AF259" i="14"/>
  <c r="W259" i="14"/>
  <c r="U259" i="14"/>
  <c r="Y259" i="14" s="1"/>
  <c r="S259" i="14"/>
  <c r="AR259" i="14" s="1"/>
  <c r="AJ258" i="14"/>
  <c r="AH258" i="14"/>
  <c r="AK258" i="14" s="1"/>
  <c r="AF258" i="14"/>
  <c r="AJ257" i="14"/>
  <c r="AH257" i="14"/>
  <c r="AK257" i="14" s="1"/>
  <c r="AF257" i="14"/>
  <c r="AJ256" i="14"/>
  <c r="AH256" i="14"/>
  <c r="AK256" i="14" s="1"/>
  <c r="AF256" i="14"/>
  <c r="W256" i="14"/>
  <c r="U256" i="14"/>
  <c r="Y256" i="14" s="1"/>
  <c r="S256" i="14"/>
  <c r="AR256" i="14" s="1"/>
  <c r="AJ255" i="14"/>
  <c r="AH255" i="14"/>
  <c r="AK255" i="14" s="1"/>
  <c r="AF255" i="14"/>
  <c r="AJ254" i="14"/>
  <c r="AH254" i="14"/>
  <c r="AK254" i="14" s="1"/>
  <c r="AF254" i="14"/>
  <c r="AJ253" i="14"/>
  <c r="AH253" i="14"/>
  <c r="AK253" i="14" s="1"/>
  <c r="AF253" i="14"/>
  <c r="AJ252" i="14"/>
  <c r="AH252" i="14"/>
  <c r="AK252" i="14" s="1"/>
  <c r="AF252" i="14"/>
  <c r="AJ251" i="14"/>
  <c r="AH251" i="14"/>
  <c r="AK251" i="14" s="1"/>
  <c r="AF251" i="14"/>
  <c r="AJ250" i="14"/>
  <c r="AH250" i="14"/>
  <c r="AK250" i="14" s="1"/>
  <c r="AF250" i="14"/>
  <c r="W250" i="14"/>
  <c r="U250" i="14"/>
  <c r="Y250" i="14" s="1"/>
  <c r="S250" i="14"/>
  <c r="AR250" i="14" s="1"/>
  <c r="AJ249" i="14"/>
  <c r="AH249" i="14"/>
  <c r="AK249" i="14" s="1"/>
  <c r="AF249" i="14"/>
  <c r="AJ248" i="14"/>
  <c r="AH248" i="14"/>
  <c r="AK248" i="14" s="1"/>
  <c r="AF248" i="14"/>
  <c r="AJ247" i="14"/>
  <c r="AH247" i="14"/>
  <c r="AK247" i="14" s="1"/>
  <c r="AF247" i="14"/>
  <c r="AJ246" i="14"/>
  <c r="AH246" i="14"/>
  <c r="AK246" i="14" s="1"/>
  <c r="AF246" i="14"/>
  <c r="AJ245" i="14"/>
  <c r="AH245" i="14"/>
  <c r="AK245" i="14" s="1"/>
  <c r="AF245" i="14"/>
  <c r="W245" i="14"/>
  <c r="U245" i="14"/>
  <c r="Y245" i="14" s="1"/>
  <c r="S245" i="14"/>
  <c r="AR245" i="14" s="1"/>
  <c r="AJ244" i="14"/>
  <c r="AH244" i="14"/>
  <c r="AK244" i="14" s="1"/>
  <c r="AF244" i="14"/>
  <c r="AJ243" i="14"/>
  <c r="AH243" i="14"/>
  <c r="AK243" i="14" s="1"/>
  <c r="AF243" i="14"/>
  <c r="AJ242" i="14"/>
  <c r="AH242" i="14"/>
  <c r="AK242" i="14" s="1"/>
  <c r="AF242" i="14"/>
  <c r="AJ241" i="14"/>
  <c r="AH241" i="14"/>
  <c r="AK241" i="14" s="1"/>
  <c r="AF241" i="14"/>
  <c r="AJ240" i="14"/>
  <c r="AH240" i="14"/>
  <c r="AK240" i="14" s="1"/>
  <c r="AF240" i="14"/>
  <c r="W240" i="14"/>
  <c r="U240" i="14"/>
  <c r="Y240" i="14" s="1"/>
  <c r="S240" i="14"/>
  <c r="AR240" i="14" s="1"/>
  <c r="AJ239" i="14"/>
  <c r="AH239" i="14"/>
  <c r="AK239" i="14" s="1"/>
  <c r="AF239" i="14"/>
  <c r="AJ238" i="14"/>
  <c r="AH238" i="14"/>
  <c r="AK238" i="14" s="1"/>
  <c r="AF238" i="14"/>
  <c r="AJ237" i="14"/>
  <c r="AH237" i="14"/>
  <c r="AK237" i="14" s="1"/>
  <c r="AF237" i="14"/>
  <c r="AJ236" i="14"/>
  <c r="AH236" i="14"/>
  <c r="AK236" i="14" s="1"/>
  <c r="AF236" i="14"/>
  <c r="W236" i="14"/>
  <c r="U236" i="14"/>
  <c r="Y236" i="14" s="1"/>
  <c r="S236" i="14"/>
  <c r="AR236" i="14" s="1"/>
  <c r="AJ235" i="14"/>
  <c r="AH235" i="14"/>
  <c r="AK235" i="14" s="1"/>
  <c r="AF235" i="14"/>
  <c r="AJ234" i="14"/>
  <c r="AH234" i="14"/>
  <c r="AK234" i="14" s="1"/>
  <c r="AF234" i="14"/>
  <c r="AJ233" i="14"/>
  <c r="AH233" i="14"/>
  <c r="AK233" i="14" s="1"/>
  <c r="AF233" i="14"/>
  <c r="AJ232" i="14"/>
  <c r="AH232" i="14"/>
  <c r="AK232" i="14" s="1"/>
  <c r="AF232" i="14"/>
  <c r="W232" i="14"/>
  <c r="U232" i="14"/>
  <c r="Y232" i="14" s="1"/>
  <c r="S232" i="14"/>
  <c r="AR232" i="14" s="1"/>
  <c r="AJ231" i="14"/>
  <c r="AH231" i="14"/>
  <c r="AK231" i="14" s="1"/>
  <c r="AF231" i="14"/>
  <c r="AJ230" i="14"/>
  <c r="AH230" i="14"/>
  <c r="AK230" i="14" s="1"/>
  <c r="AF230" i="14"/>
  <c r="AJ229" i="14"/>
  <c r="AH229" i="14"/>
  <c r="AK229" i="14" s="1"/>
  <c r="AF229" i="14"/>
  <c r="AJ228" i="14"/>
  <c r="AH228" i="14"/>
  <c r="AK228" i="14" s="1"/>
  <c r="AF228" i="14"/>
  <c r="AJ227" i="14"/>
  <c r="AH227" i="14"/>
  <c r="AK227" i="14" s="1"/>
  <c r="AF227" i="14"/>
  <c r="W227" i="14"/>
  <c r="U227" i="14"/>
  <c r="Y227" i="14" s="1"/>
  <c r="S227" i="14"/>
  <c r="AR227" i="14" s="1"/>
  <c r="AJ226" i="14"/>
  <c r="AH226" i="14"/>
  <c r="AK226" i="14" s="1"/>
  <c r="AF226" i="14"/>
  <c r="AJ225" i="14"/>
  <c r="AH225" i="14"/>
  <c r="AK225" i="14" s="1"/>
  <c r="AF225" i="14"/>
  <c r="W225" i="14"/>
  <c r="U225" i="14"/>
  <c r="Y225" i="14" s="1"/>
  <c r="S225" i="14"/>
  <c r="AR225" i="14" s="1"/>
  <c r="AJ224" i="14"/>
  <c r="AH224" i="14"/>
  <c r="AK224" i="14" s="1"/>
  <c r="AF224" i="14"/>
  <c r="AJ223" i="14"/>
  <c r="AH223" i="14"/>
  <c r="AK223" i="14" s="1"/>
  <c r="AF223" i="14"/>
  <c r="AJ222" i="14"/>
  <c r="AH222" i="14"/>
  <c r="AK222" i="14" s="1"/>
  <c r="AF222" i="14"/>
  <c r="W222" i="14"/>
  <c r="U222" i="14"/>
  <c r="Y222" i="14" s="1"/>
  <c r="S222" i="14"/>
  <c r="AR222" i="14" s="1"/>
  <c r="AJ221" i="14"/>
  <c r="AH221" i="14"/>
  <c r="AK221" i="14" s="1"/>
  <c r="AF221" i="14"/>
  <c r="AJ220" i="14"/>
  <c r="AH220" i="14"/>
  <c r="AK220" i="14" s="1"/>
  <c r="AF220" i="14"/>
  <c r="W220" i="14"/>
  <c r="U220" i="14"/>
  <c r="Y220" i="14" s="1"/>
  <c r="S220" i="14"/>
  <c r="AR220" i="14" s="1"/>
  <c r="AJ219" i="14"/>
  <c r="AH219" i="14"/>
  <c r="AK219" i="14" s="1"/>
  <c r="AF219" i="14"/>
  <c r="AJ218" i="14"/>
  <c r="AH218" i="14"/>
  <c r="AK218" i="14" s="1"/>
  <c r="AF218" i="14"/>
  <c r="W218" i="14"/>
  <c r="U218" i="14"/>
  <c r="Y218" i="14" s="1"/>
  <c r="S218" i="14"/>
  <c r="AR218" i="14" s="1"/>
  <c r="AJ217" i="14"/>
  <c r="AH217" i="14"/>
  <c r="AK217" i="14" s="1"/>
  <c r="AF217" i="14"/>
  <c r="AJ216" i="14"/>
  <c r="AH216" i="14"/>
  <c r="AK216" i="14" s="1"/>
  <c r="AF216" i="14"/>
  <c r="AJ215" i="14"/>
  <c r="AH215" i="14"/>
  <c r="AK215" i="14" s="1"/>
  <c r="AF215" i="14"/>
  <c r="AJ214" i="14"/>
  <c r="AH214" i="14"/>
  <c r="AK214" i="14" s="1"/>
  <c r="AF214" i="14"/>
  <c r="W214" i="14"/>
  <c r="U214" i="14"/>
  <c r="Y214" i="14" s="1"/>
  <c r="S214" i="14"/>
  <c r="AR214" i="14" s="1"/>
  <c r="AJ213" i="14"/>
  <c r="AH213" i="14"/>
  <c r="AK213" i="14" s="1"/>
  <c r="AF213" i="14"/>
  <c r="AJ212" i="14"/>
  <c r="AH212" i="14"/>
  <c r="AK212" i="14" s="1"/>
  <c r="AF212" i="14"/>
  <c r="W212" i="14"/>
  <c r="U212" i="14"/>
  <c r="Y212" i="14" s="1"/>
  <c r="S212" i="14"/>
  <c r="AR212" i="14" s="1"/>
  <c r="AJ211" i="14"/>
  <c r="AH211" i="14"/>
  <c r="AK211" i="14" s="1"/>
  <c r="AF211" i="14"/>
  <c r="AJ210" i="14"/>
  <c r="AH210" i="14"/>
  <c r="AK210" i="14" s="1"/>
  <c r="AF210" i="14"/>
  <c r="AJ209" i="14"/>
  <c r="AH209" i="14"/>
  <c r="AK209" i="14" s="1"/>
  <c r="AF209" i="14"/>
  <c r="AJ208" i="14"/>
  <c r="AH208" i="14"/>
  <c r="AK208" i="14" s="1"/>
  <c r="AF208" i="14"/>
  <c r="W208" i="14"/>
  <c r="U208" i="14"/>
  <c r="Y208" i="14" s="1"/>
  <c r="S208" i="14"/>
  <c r="AR208" i="14" s="1"/>
  <c r="AJ207" i="14"/>
  <c r="AH207" i="14"/>
  <c r="AK207" i="14" s="1"/>
  <c r="AF207" i="14"/>
  <c r="AJ206" i="14"/>
  <c r="AH206" i="14"/>
  <c r="AK206" i="14" s="1"/>
  <c r="AF206" i="14"/>
  <c r="AJ205" i="14"/>
  <c r="AH205" i="14"/>
  <c r="AK205" i="14" s="1"/>
  <c r="AF205" i="14"/>
  <c r="AJ204" i="14"/>
  <c r="AH204" i="14"/>
  <c r="AK204" i="14" s="1"/>
  <c r="AF204" i="14"/>
  <c r="W204" i="14"/>
  <c r="U204" i="14"/>
  <c r="Y204" i="14" s="1"/>
  <c r="S204" i="14"/>
  <c r="AR204" i="14" s="1"/>
  <c r="AJ203" i="14"/>
  <c r="AH203" i="14"/>
  <c r="AK203" i="14" s="1"/>
  <c r="AF203" i="14"/>
  <c r="AJ202" i="14"/>
  <c r="AH202" i="14"/>
  <c r="AK202" i="14" s="1"/>
  <c r="AF202" i="14"/>
  <c r="AJ201" i="14"/>
  <c r="AH201" i="14"/>
  <c r="AK201" i="14" s="1"/>
  <c r="AF201" i="14"/>
  <c r="W201" i="14"/>
  <c r="U201" i="14"/>
  <c r="Y201" i="14" s="1"/>
  <c r="S201" i="14"/>
  <c r="AR201" i="14" s="1"/>
  <c r="AJ200" i="14"/>
  <c r="AH200" i="14"/>
  <c r="AK200" i="14" s="1"/>
  <c r="AF200" i="14"/>
  <c r="AJ199" i="14"/>
  <c r="AH199" i="14"/>
  <c r="AK199" i="14" s="1"/>
  <c r="AF199" i="14"/>
  <c r="AJ198" i="14"/>
  <c r="AH198" i="14"/>
  <c r="AK198" i="14" s="1"/>
  <c r="AF198" i="14"/>
  <c r="W198" i="14"/>
  <c r="U198" i="14"/>
  <c r="Y198" i="14" s="1"/>
  <c r="S198" i="14"/>
  <c r="AR198" i="14" s="1"/>
  <c r="AJ197" i="14"/>
  <c r="AH197" i="14"/>
  <c r="AK197" i="14" s="1"/>
  <c r="AF197" i="14"/>
  <c r="AJ196" i="14"/>
  <c r="AH196" i="14"/>
  <c r="AK196" i="14" s="1"/>
  <c r="AF196" i="14"/>
  <c r="AJ195" i="14"/>
  <c r="AH195" i="14"/>
  <c r="AK195" i="14" s="1"/>
  <c r="AF195" i="14"/>
  <c r="AJ194" i="14"/>
  <c r="AH194" i="14"/>
  <c r="AK194" i="14" s="1"/>
  <c r="AF194" i="14"/>
  <c r="AJ193" i="14"/>
  <c r="AH193" i="14"/>
  <c r="AK193" i="14" s="1"/>
  <c r="AF193" i="14"/>
  <c r="W193" i="14"/>
  <c r="U193" i="14"/>
  <c r="Y193" i="14" s="1"/>
  <c r="S193" i="14"/>
  <c r="AR193" i="14" s="1"/>
  <c r="AJ192" i="14"/>
  <c r="AH192" i="14"/>
  <c r="AK192" i="14" s="1"/>
  <c r="AF192" i="14"/>
  <c r="AJ191" i="14"/>
  <c r="AH191" i="14"/>
  <c r="AK191" i="14" s="1"/>
  <c r="AF191" i="14"/>
  <c r="AJ190" i="14"/>
  <c r="AH190" i="14"/>
  <c r="AK190" i="14" s="1"/>
  <c r="AF190" i="14"/>
  <c r="AJ189" i="14"/>
  <c r="AH189" i="14"/>
  <c r="AK189" i="14" s="1"/>
  <c r="AF189" i="14"/>
  <c r="W189" i="14"/>
  <c r="U189" i="14"/>
  <c r="Y189" i="14" s="1"/>
  <c r="S189" i="14"/>
  <c r="AR189" i="14" s="1"/>
  <c r="AJ188" i="14"/>
  <c r="AH188" i="14"/>
  <c r="AK188" i="14" s="1"/>
  <c r="AF188" i="14"/>
  <c r="AJ187" i="14"/>
  <c r="AH187" i="14"/>
  <c r="AK187" i="14" s="1"/>
  <c r="AF187" i="14"/>
  <c r="W187" i="14"/>
  <c r="U187" i="14"/>
  <c r="Y187" i="14" s="1"/>
  <c r="S187" i="14"/>
  <c r="AR187" i="14" s="1"/>
  <c r="AJ186" i="14"/>
  <c r="AH186" i="14"/>
  <c r="AK186" i="14" s="1"/>
  <c r="AF186" i="14"/>
  <c r="AJ185" i="14"/>
  <c r="AH185" i="14"/>
  <c r="AK185" i="14" s="1"/>
  <c r="AF185" i="14"/>
  <c r="W185" i="14"/>
  <c r="U185" i="14"/>
  <c r="Y185" i="14" s="1"/>
  <c r="S185" i="14"/>
  <c r="AR185" i="14" s="1"/>
  <c r="AJ184" i="14"/>
  <c r="AH184" i="14"/>
  <c r="AK184" i="14" s="1"/>
  <c r="AF184" i="14"/>
  <c r="AJ183" i="14"/>
  <c r="AH183" i="14"/>
  <c r="AK183" i="14" s="1"/>
  <c r="AF183" i="14"/>
  <c r="AJ182" i="14"/>
  <c r="AH182" i="14"/>
  <c r="AK182" i="14" s="1"/>
  <c r="AF182" i="14"/>
  <c r="W182" i="14"/>
  <c r="U182" i="14"/>
  <c r="Y182" i="14" s="1"/>
  <c r="S182" i="14"/>
  <c r="AR182" i="14" s="1"/>
  <c r="AJ181" i="14"/>
  <c r="AH181" i="14"/>
  <c r="AK181" i="14" s="1"/>
  <c r="AF181" i="14"/>
  <c r="AJ180" i="14"/>
  <c r="AH180" i="14"/>
  <c r="AK180" i="14" s="1"/>
  <c r="AF180" i="14"/>
  <c r="W180" i="14"/>
  <c r="U180" i="14"/>
  <c r="Y180" i="14" s="1"/>
  <c r="S180" i="14"/>
  <c r="AR180" i="14" s="1"/>
  <c r="AJ179" i="14"/>
  <c r="AH179" i="14"/>
  <c r="AK179" i="14" s="1"/>
  <c r="AF179" i="14"/>
  <c r="AJ178" i="14"/>
  <c r="AH178" i="14"/>
  <c r="AK178" i="14" s="1"/>
  <c r="AF178" i="14"/>
  <c r="AJ177" i="14"/>
  <c r="AH177" i="14"/>
  <c r="AK177" i="14" s="1"/>
  <c r="AF177" i="14"/>
  <c r="AJ176" i="14"/>
  <c r="AH176" i="14"/>
  <c r="AK176" i="14" s="1"/>
  <c r="AF176" i="14"/>
  <c r="AJ175" i="14"/>
  <c r="AH175" i="14"/>
  <c r="AK175" i="14" s="1"/>
  <c r="AF175" i="14"/>
  <c r="W175" i="14"/>
  <c r="U175" i="14"/>
  <c r="Y175" i="14" s="1"/>
  <c r="S175" i="14"/>
  <c r="AR175" i="14" s="1"/>
  <c r="AJ174" i="14"/>
  <c r="AH174" i="14"/>
  <c r="AK174" i="14" s="1"/>
  <c r="AF174" i="14"/>
  <c r="AJ173" i="14"/>
  <c r="AH173" i="14"/>
  <c r="AK173" i="14" s="1"/>
  <c r="AF173" i="14"/>
  <c r="AJ172" i="14"/>
  <c r="AH172" i="14"/>
  <c r="AK172" i="14" s="1"/>
  <c r="AF172" i="14"/>
  <c r="W172" i="14"/>
  <c r="U172" i="14"/>
  <c r="Y172" i="14" s="1"/>
  <c r="S172" i="14"/>
  <c r="AR172" i="14" s="1"/>
  <c r="AJ171" i="14"/>
  <c r="AH171" i="14"/>
  <c r="AK171" i="14" s="1"/>
  <c r="AF171" i="14"/>
  <c r="AJ170" i="14"/>
  <c r="AH170" i="14"/>
  <c r="AK170" i="14" s="1"/>
  <c r="AF170" i="14"/>
  <c r="AJ169" i="14"/>
  <c r="AH169" i="14"/>
  <c r="AK169" i="14" s="1"/>
  <c r="AF169" i="14"/>
  <c r="W169" i="14"/>
  <c r="U169" i="14"/>
  <c r="Y169" i="14" s="1"/>
  <c r="S169" i="14"/>
  <c r="AR169" i="14" s="1"/>
  <c r="AJ168" i="14"/>
  <c r="AH168" i="14"/>
  <c r="AK168" i="14" s="1"/>
  <c r="AF168" i="14"/>
  <c r="AJ167" i="14"/>
  <c r="AH167" i="14"/>
  <c r="AK167" i="14" s="1"/>
  <c r="AF167" i="14"/>
  <c r="AJ166" i="14"/>
  <c r="AH166" i="14"/>
  <c r="AK166" i="14" s="1"/>
  <c r="AF166" i="14"/>
  <c r="AJ165" i="14"/>
  <c r="AH165" i="14"/>
  <c r="AK165" i="14" s="1"/>
  <c r="AF165" i="14"/>
  <c r="AJ164" i="14"/>
  <c r="AH164" i="14"/>
  <c r="AK164" i="14" s="1"/>
  <c r="AF164" i="14"/>
  <c r="W164" i="14"/>
  <c r="U164" i="14"/>
  <c r="Y164" i="14" s="1"/>
  <c r="S164" i="14"/>
  <c r="AR164" i="14" s="1"/>
  <c r="AJ163" i="14"/>
  <c r="AH163" i="14"/>
  <c r="AK163" i="14" s="1"/>
  <c r="AF163" i="14"/>
  <c r="AJ162" i="14"/>
  <c r="AH162" i="14"/>
  <c r="AK162" i="14" s="1"/>
  <c r="AF162" i="14"/>
  <c r="AJ161" i="14"/>
  <c r="AH161" i="14"/>
  <c r="AK161" i="14" s="1"/>
  <c r="AF161" i="14"/>
  <c r="AJ160" i="14"/>
  <c r="AH160" i="14"/>
  <c r="AK160" i="14" s="1"/>
  <c r="AF160" i="14"/>
  <c r="AJ159" i="14"/>
  <c r="AH159" i="14"/>
  <c r="AK159" i="14" s="1"/>
  <c r="AF159" i="14"/>
  <c r="W159" i="14"/>
  <c r="U159" i="14"/>
  <c r="Y159" i="14" s="1"/>
  <c r="S159" i="14"/>
  <c r="AR159" i="14" s="1"/>
  <c r="AJ158" i="14"/>
  <c r="AH158" i="14"/>
  <c r="AK158" i="14" s="1"/>
  <c r="AF158" i="14"/>
  <c r="AJ157" i="14"/>
  <c r="AH157" i="14"/>
  <c r="AK157" i="14" s="1"/>
  <c r="AF157" i="14"/>
  <c r="W157" i="14"/>
  <c r="U157" i="14"/>
  <c r="Y157" i="14" s="1"/>
  <c r="S157" i="14"/>
  <c r="AR157" i="14" s="1"/>
  <c r="AJ156" i="14"/>
  <c r="AH156" i="14"/>
  <c r="AK156" i="14" s="1"/>
  <c r="AF156" i="14"/>
  <c r="AJ155" i="14"/>
  <c r="AH155" i="14"/>
  <c r="AK155" i="14" s="1"/>
  <c r="AF155" i="14"/>
  <c r="AJ154" i="14"/>
  <c r="AH154" i="14"/>
  <c r="AK154" i="14" s="1"/>
  <c r="AF154" i="14"/>
  <c r="AJ153" i="14"/>
  <c r="AH153" i="14"/>
  <c r="AK153" i="14" s="1"/>
  <c r="AF153" i="14"/>
  <c r="AJ152" i="14"/>
  <c r="AH152" i="14"/>
  <c r="AK152" i="14" s="1"/>
  <c r="AF152" i="14"/>
  <c r="AJ151" i="14"/>
  <c r="AH151" i="14"/>
  <c r="AK151" i="14" s="1"/>
  <c r="AF151" i="14"/>
  <c r="W151" i="14"/>
  <c r="U151" i="14"/>
  <c r="Y151" i="14" s="1"/>
  <c r="S151" i="14"/>
  <c r="AR151" i="14" s="1"/>
  <c r="AJ150" i="14"/>
  <c r="AH150" i="14"/>
  <c r="AK150" i="14" s="1"/>
  <c r="AF150" i="14"/>
  <c r="AJ149" i="14"/>
  <c r="AH149" i="14"/>
  <c r="AK149" i="14" s="1"/>
  <c r="AF149" i="14"/>
  <c r="AJ148" i="14"/>
  <c r="AH148" i="14"/>
  <c r="AK148" i="14" s="1"/>
  <c r="AF148" i="14"/>
  <c r="AJ147" i="14"/>
  <c r="AH147" i="14"/>
  <c r="AK147" i="14" s="1"/>
  <c r="AF147" i="14"/>
  <c r="AJ146" i="14"/>
  <c r="AH146" i="14"/>
  <c r="AK146" i="14" s="1"/>
  <c r="AF146" i="14"/>
  <c r="AJ145" i="14"/>
  <c r="AH145" i="14"/>
  <c r="AK145" i="14" s="1"/>
  <c r="AF145" i="14"/>
  <c r="W145" i="14"/>
  <c r="U145" i="14"/>
  <c r="Y145" i="14" s="1"/>
  <c r="S145" i="14"/>
  <c r="AR145" i="14" s="1"/>
  <c r="AJ144" i="14"/>
  <c r="AH144" i="14"/>
  <c r="AK144" i="14" s="1"/>
  <c r="AF144" i="14"/>
  <c r="AJ143" i="14"/>
  <c r="AH143" i="14"/>
  <c r="AK143" i="14" s="1"/>
  <c r="AF143" i="14"/>
  <c r="AJ142" i="14"/>
  <c r="AH142" i="14"/>
  <c r="AK142" i="14" s="1"/>
  <c r="AF142" i="14"/>
  <c r="AJ141" i="14"/>
  <c r="AH141" i="14"/>
  <c r="AK141" i="14" s="1"/>
  <c r="AF141" i="14"/>
  <c r="AJ140" i="14"/>
  <c r="AH140" i="14"/>
  <c r="AK140" i="14" s="1"/>
  <c r="AF140" i="14"/>
  <c r="W140" i="14"/>
  <c r="U140" i="14"/>
  <c r="Y140" i="14" s="1"/>
  <c r="S140" i="14"/>
  <c r="AR140" i="14" s="1"/>
  <c r="AJ139" i="14"/>
  <c r="AH139" i="14"/>
  <c r="AK139" i="14" s="1"/>
  <c r="AF139" i="14"/>
  <c r="AJ138" i="14"/>
  <c r="AH138" i="14"/>
  <c r="AK138" i="14" s="1"/>
  <c r="AF138" i="14"/>
  <c r="W138" i="14"/>
  <c r="U138" i="14"/>
  <c r="Y138" i="14" s="1"/>
  <c r="S138" i="14"/>
  <c r="AR138" i="14" s="1"/>
  <c r="AJ137" i="14"/>
  <c r="AH137" i="14"/>
  <c r="AK137" i="14" s="1"/>
  <c r="AF137" i="14"/>
  <c r="W137" i="14"/>
  <c r="U137" i="14"/>
  <c r="Y137" i="14" s="1"/>
  <c r="S137" i="14"/>
  <c r="AR137" i="14" s="1"/>
  <c r="AJ136" i="14"/>
  <c r="AH136" i="14"/>
  <c r="AK136" i="14" s="1"/>
  <c r="AF136" i="14"/>
  <c r="AJ135" i="14"/>
  <c r="AH135" i="14"/>
  <c r="AK135" i="14" s="1"/>
  <c r="AF135" i="14"/>
  <c r="W135" i="14"/>
  <c r="U135" i="14"/>
  <c r="Y135" i="14" s="1"/>
  <c r="S135" i="14"/>
  <c r="AR135" i="14" s="1"/>
  <c r="AJ134" i="14"/>
  <c r="AH134" i="14"/>
  <c r="AK134" i="14" s="1"/>
  <c r="AF134" i="14"/>
  <c r="AJ133" i="14"/>
  <c r="AH133" i="14"/>
  <c r="AK133" i="14" s="1"/>
  <c r="AF133" i="14"/>
  <c r="W133" i="14"/>
  <c r="U133" i="14"/>
  <c r="Y133" i="14" s="1"/>
  <c r="S133" i="14"/>
  <c r="AR133" i="14" s="1"/>
  <c r="AJ132" i="14"/>
  <c r="AH132" i="14"/>
  <c r="AK132" i="14" s="1"/>
  <c r="AF132" i="14"/>
  <c r="AJ131" i="14"/>
  <c r="AH131" i="14"/>
  <c r="AK131" i="14" s="1"/>
  <c r="AF131" i="14"/>
  <c r="W131" i="14"/>
  <c r="U131" i="14"/>
  <c r="Y131" i="14" s="1"/>
  <c r="S131" i="14"/>
  <c r="AR131" i="14" s="1"/>
  <c r="AJ130" i="14"/>
  <c r="AH130" i="14"/>
  <c r="AK130" i="14" s="1"/>
  <c r="AF130" i="14"/>
  <c r="AJ129" i="14"/>
  <c r="AH129" i="14"/>
  <c r="AK129" i="14" s="1"/>
  <c r="AF129" i="14"/>
  <c r="AJ128" i="14"/>
  <c r="AH128" i="14"/>
  <c r="AK128" i="14" s="1"/>
  <c r="AF128" i="14"/>
  <c r="AJ127" i="14"/>
  <c r="AH127" i="14"/>
  <c r="AK127" i="14" s="1"/>
  <c r="AF127" i="14"/>
  <c r="W127" i="14"/>
  <c r="U127" i="14"/>
  <c r="Y127" i="14" s="1"/>
  <c r="S127" i="14"/>
  <c r="AR127" i="14" s="1"/>
  <c r="AJ126" i="14"/>
  <c r="AH126" i="14"/>
  <c r="AK126" i="14" s="1"/>
  <c r="AF126" i="14"/>
  <c r="AJ125" i="14"/>
  <c r="AH125" i="14"/>
  <c r="AK125" i="14" s="1"/>
  <c r="AF125" i="14"/>
  <c r="AJ124" i="14"/>
  <c r="AH124" i="14"/>
  <c r="AK124" i="14" s="1"/>
  <c r="AF124" i="14"/>
  <c r="W124" i="14"/>
  <c r="U124" i="14"/>
  <c r="Y124" i="14" s="1"/>
  <c r="S124" i="14"/>
  <c r="AR124" i="14" s="1"/>
  <c r="AJ123" i="14"/>
  <c r="AH123" i="14"/>
  <c r="AK123" i="14" s="1"/>
  <c r="AF123" i="14"/>
  <c r="AJ122" i="14"/>
  <c r="AH122" i="14"/>
  <c r="AK122" i="14" s="1"/>
  <c r="AF122" i="14"/>
  <c r="AJ121" i="14"/>
  <c r="AH121" i="14"/>
  <c r="AK121" i="14" s="1"/>
  <c r="AF121" i="14"/>
  <c r="AJ120" i="14"/>
  <c r="AH120" i="14"/>
  <c r="AK120" i="14" s="1"/>
  <c r="AF120" i="14"/>
  <c r="W120" i="14"/>
  <c r="U120" i="14"/>
  <c r="Y120" i="14" s="1"/>
  <c r="S120" i="14"/>
  <c r="AR120" i="14" s="1"/>
  <c r="AJ119" i="14"/>
  <c r="AH119" i="14"/>
  <c r="AK119" i="14" s="1"/>
  <c r="AF119" i="14"/>
  <c r="AJ118" i="14"/>
  <c r="AH118" i="14"/>
  <c r="AK118" i="14" s="1"/>
  <c r="AF118" i="14"/>
  <c r="AJ117" i="14"/>
  <c r="AH117" i="14"/>
  <c r="AK117" i="14" s="1"/>
  <c r="AF117" i="14"/>
  <c r="AJ116" i="14"/>
  <c r="AH116" i="14"/>
  <c r="AK116" i="14" s="1"/>
  <c r="AF116" i="14"/>
  <c r="AJ115" i="14"/>
  <c r="AH115" i="14"/>
  <c r="AK115" i="14" s="1"/>
  <c r="AF115" i="14"/>
  <c r="AJ114" i="14"/>
  <c r="AH114" i="14"/>
  <c r="AK114" i="14" s="1"/>
  <c r="AF114" i="14"/>
  <c r="W114" i="14"/>
  <c r="U114" i="14"/>
  <c r="Y114" i="14" s="1"/>
  <c r="S114" i="14"/>
  <c r="AR114" i="14" s="1"/>
  <c r="AJ113" i="14"/>
  <c r="AH113" i="14"/>
  <c r="AK113" i="14" s="1"/>
  <c r="AF113" i="14"/>
  <c r="AJ112" i="14"/>
  <c r="AH112" i="14"/>
  <c r="AK112" i="14" s="1"/>
  <c r="AF112" i="14"/>
  <c r="AJ111" i="14"/>
  <c r="AH111" i="14"/>
  <c r="AK111" i="14" s="1"/>
  <c r="AF111" i="14"/>
  <c r="W111" i="14"/>
  <c r="U111" i="14"/>
  <c r="Y111" i="14" s="1"/>
  <c r="S111" i="14"/>
  <c r="AR111" i="14" s="1"/>
  <c r="AJ110" i="14"/>
  <c r="AH110" i="14"/>
  <c r="AK110" i="14" s="1"/>
  <c r="AF110" i="14"/>
  <c r="AJ109" i="14"/>
  <c r="AH109" i="14"/>
  <c r="AK109" i="14" s="1"/>
  <c r="AF109" i="14"/>
  <c r="W109" i="14"/>
  <c r="U109" i="14"/>
  <c r="Y109" i="14" s="1"/>
  <c r="S109" i="14"/>
  <c r="AR109" i="14" s="1"/>
  <c r="AJ108" i="14"/>
  <c r="AH108" i="14"/>
  <c r="AK108" i="14" s="1"/>
  <c r="AF108" i="14"/>
  <c r="AJ107" i="14"/>
  <c r="AH107" i="14"/>
  <c r="AK107" i="14" s="1"/>
  <c r="AF107" i="14"/>
  <c r="AJ106" i="14"/>
  <c r="AH106" i="14"/>
  <c r="AK106" i="14" s="1"/>
  <c r="AF106" i="14"/>
  <c r="W106" i="14"/>
  <c r="U106" i="14"/>
  <c r="Y106" i="14" s="1"/>
  <c r="S106" i="14"/>
  <c r="AR106" i="14" s="1"/>
  <c r="AJ105" i="14"/>
  <c r="AH105" i="14"/>
  <c r="AK105" i="14" s="1"/>
  <c r="AF105" i="14"/>
  <c r="AJ104" i="14"/>
  <c r="AH104" i="14"/>
  <c r="AK104" i="14" s="1"/>
  <c r="AF104" i="14"/>
  <c r="AJ103" i="14"/>
  <c r="AH103" i="14"/>
  <c r="AK103" i="14" s="1"/>
  <c r="AF103" i="14"/>
  <c r="W103" i="14"/>
  <c r="U103" i="14"/>
  <c r="Y103" i="14" s="1"/>
  <c r="S103" i="14"/>
  <c r="AR103" i="14" s="1"/>
  <c r="AJ102" i="14"/>
  <c r="AH102" i="14"/>
  <c r="AK102" i="14" s="1"/>
  <c r="AF102" i="14"/>
  <c r="AJ101" i="14"/>
  <c r="AH101" i="14"/>
  <c r="AK101" i="14" s="1"/>
  <c r="AF101" i="14"/>
  <c r="W101" i="14"/>
  <c r="U101" i="14"/>
  <c r="Y101" i="14" s="1"/>
  <c r="S101" i="14"/>
  <c r="AR101" i="14" s="1"/>
  <c r="AJ100" i="14"/>
  <c r="AH100" i="14"/>
  <c r="AK100" i="14" s="1"/>
  <c r="AF100" i="14"/>
  <c r="AJ99" i="14"/>
  <c r="AH99" i="14"/>
  <c r="AK99" i="14" s="1"/>
  <c r="AF99" i="14"/>
  <c r="W99" i="14"/>
  <c r="U99" i="14"/>
  <c r="Y99" i="14" s="1"/>
  <c r="S99" i="14"/>
  <c r="AR99" i="14" s="1"/>
  <c r="AJ98" i="14"/>
  <c r="AH98" i="14"/>
  <c r="AK98" i="14" s="1"/>
  <c r="AF98" i="14"/>
  <c r="AJ97" i="14"/>
  <c r="AH97" i="14"/>
  <c r="AK97" i="14" s="1"/>
  <c r="AF97" i="14"/>
  <c r="AJ96" i="14"/>
  <c r="AH96" i="14"/>
  <c r="AK96" i="14" s="1"/>
  <c r="AF96" i="14"/>
  <c r="AJ95" i="14"/>
  <c r="AH95" i="14"/>
  <c r="AK95" i="14" s="1"/>
  <c r="AF95" i="14"/>
  <c r="W95" i="14"/>
  <c r="U95" i="14"/>
  <c r="Y95" i="14" s="1"/>
  <c r="S95" i="14"/>
  <c r="AR95" i="14" s="1"/>
  <c r="AJ94" i="14"/>
  <c r="AH94" i="14"/>
  <c r="AK94" i="14" s="1"/>
  <c r="AF94" i="14"/>
  <c r="AJ93" i="14"/>
  <c r="AH93" i="14"/>
  <c r="AK93" i="14" s="1"/>
  <c r="AF93" i="14"/>
  <c r="AJ92" i="14"/>
  <c r="AH92" i="14"/>
  <c r="AK92" i="14" s="1"/>
  <c r="AF92" i="14"/>
  <c r="AJ91" i="14"/>
  <c r="AH91" i="14"/>
  <c r="AK91" i="14" s="1"/>
  <c r="AF91" i="14"/>
  <c r="W91" i="14"/>
  <c r="U91" i="14"/>
  <c r="Y91" i="14" s="1"/>
  <c r="S91" i="14"/>
  <c r="AR91" i="14" s="1"/>
  <c r="AJ90" i="14"/>
  <c r="AH90" i="14"/>
  <c r="AK90" i="14" s="1"/>
  <c r="AF90" i="14"/>
  <c r="AJ89" i="14"/>
  <c r="AH89" i="14"/>
  <c r="AK89" i="14" s="1"/>
  <c r="AF89" i="14"/>
  <c r="W89" i="14"/>
  <c r="U89" i="14"/>
  <c r="Y89" i="14" s="1"/>
  <c r="S89" i="14"/>
  <c r="AR89" i="14" s="1"/>
  <c r="AJ88" i="14"/>
  <c r="AH88" i="14"/>
  <c r="AK88" i="14" s="1"/>
  <c r="AF88" i="14"/>
  <c r="AJ87" i="14"/>
  <c r="AH87" i="14"/>
  <c r="AK87" i="14" s="1"/>
  <c r="AF87" i="14"/>
  <c r="W87" i="14"/>
  <c r="U87" i="14"/>
  <c r="Y87" i="14" s="1"/>
  <c r="S87" i="14"/>
  <c r="AR87" i="14" s="1"/>
  <c r="AJ86" i="14"/>
  <c r="AH86" i="14"/>
  <c r="AK86" i="14" s="1"/>
  <c r="AF86" i="14"/>
  <c r="AJ85" i="14"/>
  <c r="AH85" i="14"/>
  <c r="AK85" i="14" s="1"/>
  <c r="AF85" i="14"/>
  <c r="AJ84" i="14"/>
  <c r="AH84" i="14"/>
  <c r="AK84" i="14" s="1"/>
  <c r="AF84" i="14"/>
  <c r="W84" i="14"/>
  <c r="U84" i="14"/>
  <c r="Y84" i="14" s="1"/>
  <c r="S84" i="14"/>
  <c r="AR84" i="14" s="1"/>
  <c r="AJ83" i="14"/>
  <c r="AH83" i="14"/>
  <c r="AK83" i="14" s="1"/>
  <c r="AF83" i="14"/>
  <c r="AJ82" i="14"/>
  <c r="AH82" i="14"/>
  <c r="AK82" i="14" s="1"/>
  <c r="AF82" i="14"/>
  <c r="AJ81" i="14"/>
  <c r="AH81" i="14"/>
  <c r="AK81" i="14" s="1"/>
  <c r="AF81" i="14"/>
  <c r="W81" i="14"/>
  <c r="U81" i="14"/>
  <c r="Y81" i="14" s="1"/>
  <c r="S81" i="14"/>
  <c r="AR81" i="14" s="1"/>
  <c r="AJ80" i="14"/>
  <c r="AH80" i="14"/>
  <c r="AK80" i="14" s="1"/>
  <c r="AF80" i="14"/>
  <c r="AJ79" i="14"/>
  <c r="AH79" i="14"/>
  <c r="AK79" i="14" s="1"/>
  <c r="AF79" i="14"/>
  <c r="AJ78" i="14"/>
  <c r="AH78" i="14"/>
  <c r="AK78" i="14" s="1"/>
  <c r="AF78" i="14"/>
  <c r="W78" i="14"/>
  <c r="U78" i="14"/>
  <c r="Y78" i="14" s="1"/>
  <c r="S78" i="14"/>
  <c r="AR78" i="14" s="1"/>
  <c r="AJ77" i="14"/>
  <c r="AH77" i="14"/>
  <c r="AK77" i="14" s="1"/>
  <c r="AF77" i="14"/>
  <c r="AJ76" i="14"/>
  <c r="AH76" i="14"/>
  <c r="AK76" i="14" s="1"/>
  <c r="AF76" i="14"/>
  <c r="AJ75" i="14"/>
  <c r="AH75" i="14"/>
  <c r="AK75" i="14" s="1"/>
  <c r="AF75" i="14"/>
  <c r="AJ74" i="14"/>
  <c r="AH74" i="14"/>
  <c r="AK74" i="14" s="1"/>
  <c r="AF74" i="14"/>
  <c r="AJ73" i="14"/>
  <c r="AH73" i="14"/>
  <c r="AK73" i="14" s="1"/>
  <c r="AF73" i="14"/>
  <c r="AJ72" i="14"/>
  <c r="AH72" i="14"/>
  <c r="AK72" i="14" s="1"/>
  <c r="AF72" i="14"/>
  <c r="W72" i="14"/>
  <c r="U72" i="14"/>
  <c r="Y72" i="14" s="1"/>
  <c r="S72" i="14"/>
  <c r="AR72" i="14" s="1"/>
  <c r="AJ71" i="14"/>
  <c r="AH71" i="14"/>
  <c r="AK71" i="14" s="1"/>
  <c r="AF71" i="14"/>
  <c r="AJ70" i="14"/>
  <c r="AH70" i="14"/>
  <c r="AK70" i="14" s="1"/>
  <c r="AF70" i="14"/>
  <c r="AJ69" i="14"/>
  <c r="AH69" i="14"/>
  <c r="AK69" i="14" s="1"/>
  <c r="AF69" i="14"/>
  <c r="AJ68" i="14"/>
  <c r="AH68" i="14"/>
  <c r="AK68" i="14" s="1"/>
  <c r="AF68" i="14"/>
  <c r="W68" i="14"/>
  <c r="U68" i="14"/>
  <c r="Y68" i="14" s="1"/>
  <c r="S68" i="14"/>
  <c r="AR68" i="14" s="1"/>
  <c r="AJ67" i="14"/>
  <c r="AH67" i="14"/>
  <c r="AK67" i="14" s="1"/>
  <c r="AF67" i="14"/>
  <c r="AJ66" i="14"/>
  <c r="AH66" i="14"/>
  <c r="AK66" i="14" s="1"/>
  <c r="AF66" i="14"/>
  <c r="AJ65" i="14"/>
  <c r="AH65" i="14"/>
  <c r="AK65" i="14" s="1"/>
  <c r="AF65" i="14"/>
  <c r="AJ64" i="14"/>
  <c r="AH64" i="14"/>
  <c r="AK64" i="14" s="1"/>
  <c r="AF64" i="14"/>
  <c r="W64" i="14"/>
  <c r="U64" i="14"/>
  <c r="Y64" i="14" s="1"/>
  <c r="S64" i="14"/>
  <c r="AR64" i="14" s="1"/>
  <c r="AJ63" i="14"/>
  <c r="AH63" i="14"/>
  <c r="AK63" i="14" s="1"/>
  <c r="AF63" i="14"/>
  <c r="AJ62" i="14"/>
  <c r="AH62" i="14"/>
  <c r="AK62" i="14" s="1"/>
  <c r="AF62" i="14"/>
  <c r="AJ61" i="14"/>
  <c r="AH61" i="14"/>
  <c r="AK61" i="14" s="1"/>
  <c r="AF61" i="14"/>
  <c r="AJ60" i="14"/>
  <c r="AH60" i="14"/>
  <c r="AK60" i="14" s="1"/>
  <c r="AF60" i="14"/>
  <c r="AJ59" i="14"/>
  <c r="AH59" i="14"/>
  <c r="AK59" i="14" s="1"/>
  <c r="AF59" i="14"/>
  <c r="AJ58" i="14"/>
  <c r="AH58" i="14"/>
  <c r="AK58" i="14" s="1"/>
  <c r="AF58" i="14"/>
  <c r="W58" i="14"/>
  <c r="U58" i="14"/>
  <c r="Y58" i="14" s="1"/>
  <c r="S58" i="14"/>
  <c r="AR58" i="14" s="1"/>
  <c r="AJ57" i="14"/>
  <c r="AH57" i="14"/>
  <c r="AK57" i="14" s="1"/>
  <c r="AF57" i="14"/>
  <c r="AJ56" i="14"/>
  <c r="AH56" i="14"/>
  <c r="AK56" i="14" s="1"/>
  <c r="AF56" i="14"/>
  <c r="AJ55" i="14"/>
  <c r="AH55" i="14"/>
  <c r="AK55" i="14" s="1"/>
  <c r="AF55" i="14"/>
  <c r="AJ54" i="14"/>
  <c r="AH54" i="14"/>
  <c r="AK54" i="14" s="1"/>
  <c r="AF54" i="14"/>
  <c r="W54" i="14"/>
  <c r="U54" i="14"/>
  <c r="Y54" i="14" s="1"/>
  <c r="S54" i="14"/>
  <c r="AR54" i="14" s="1"/>
  <c r="AJ53" i="14"/>
  <c r="AH53" i="14"/>
  <c r="AK53" i="14" s="1"/>
  <c r="AF53" i="14"/>
  <c r="AJ52" i="14"/>
  <c r="AH52" i="14"/>
  <c r="AK52" i="14" s="1"/>
  <c r="AF52" i="14"/>
  <c r="AJ51" i="14"/>
  <c r="AH51" i="14"/>
  <c r="AK51" i="14" s="1"/>
  <c r="AF51" i="14"/>
  <c r="AJ50" i="14"/>
  <c r="AH50" i="14"/>
  <c r="AK50" i="14" s="1"/>
  <c r="AF50" i="14"/>
  <c r="W50" i="14"/>
  <c r="U50" i="14"/>
  <c r="Y50" i="14" s="1"/>
  <c r="S50" i="14"/>
  <c r="AR50" i="14" s="1"/>
  <c r="AJ49" i="14"/>
  <c r="AH49" i="14"/>
  <c r="AK49" i="14" s="1"/>
  <c r="AF49" i="14"/>
  <c r="AJ48" i="14"/>
  <c r="AH48" i="14"/>
  <c r="AK48" i="14" s="1"/>
  <c r="AF48" i="14"/>
  <c r="AJ47" i="14"/>
  <c r="AH47" i="14"/>
  <c r="AK47" i="14" s="1"/>
  <c r="AF47" i="14"/>
  <c r="W47" i="14"/>
  <c r="U47" i="14"/>
  <c r="Y47" i="14" s="1"/>
  <c r="S47" i="14"/>
  <c r="AR47" i="14" s="1"/>
  <c r="AJ46" i="14"/>
  <c r="AH46" i="14"/>
  <c r="AK46" i="14" s="1"/>
  <c r="AF46" i="14"/>
  <c r="AJ45" i="14"/>
  <c r="AH45" i="14"/>
  <c r="AK45" i="14" s="1"/>
  <c r="AF45" i="14"/>
  <c r="AJ44" i="14"/>
  <c r="AH44" i="14"/>
  <c r="AK44" i="14" s="1"/>
  <c r="AF44" i="14"/>
  <c r="AJ43" i="14"/>
  <c r="AH43" i="14"/>
  <c r="AK43" i="14" s="1"/>
  <c r="AF43" i="14"/>
  <c r="AJ42" i="14"/>
  <c r="AH42" i="14"/>
  <c r="AK42" i="14" s="1"/>
  <c r="AF42" i="14"/>
  <c r="AJ41" i="14"/>
  <c r="AH41" i="14"/>
  <c r="AK41" i="14" s="1"/>
  <c r="AF41" i="14"/>
  <c r="W41" i="14"/>
  <c r="U41" i="14"/>
  <c r="Y41" i="14" s="1"/>
  <c r="S41" i="14"/>
  <c r="AR41" i="14" s="1"/>
  <c r="AJ40" i="14"/>
  <c r="AH40" i="14"/>
  <c r="AK40" i="14" s="1"/>
  <c r="AF40" i="14"/>
  <c r="AJ39" i="14"/>
  <c r="AH39" i="14"/>
  <c r="AK39" i="14" s="1"/>
  <c r="AF39" i="14"/>
  <c r="AJ38" i="14"/>
  <c r="AH38" i="14"/>
  <c r="AK38" i="14" s="1"/>
  <c r="AF38" i="14"/>
  <c r="AJ37" i="14"/>
  <c r="AH37" i="14"/>
  <c r="AK37" i="14" s="1"/>
  <c r="AF37" i="14"/>
  <c r="AJ36" i="14"/>
  <c r="AH36" i="14"/>
  <c r="AK36" i="14" s="1"/>
  <c r="AF36" i="14"/>
  <c r="W36" i="14"/>
  <c r="U36" i="14"/>
  <c r="Y36" i="14" s="1"/>
  <c r="S36" i="14"/>
  <c r="AR36" i="14" s="1"/>
  <c r="AJ35" i="14"/>
  <c r="AH35" i="14"/>
  <c r="AK35" i="14" s="1"/>
  <c r="AF35" i="14"/>
  <c r="AJ34" i="14"/>
  <c r="AH34" i="14"/>
  <c r="AK34" i="14" s="1"/>
  <c r="AF34" i="14"/>
  <c r="W34" i="14"/>
  <c r="U34" i="14"/>
  <c r="Y34" i="14" s="1"/>
  <c r="S34" i="14"/>
  <c r="AR34" i="14" s="1"/>
  <c r="AJ33" i="14"/>
  <c r="AH33" i="14"/>
  <c r="AK33" i="14" s="1"/>
  <c r="AF33" i="14"/>
  <c r="AJ32" i="14"/>
  <c r="AH32" i="14"/>
  <c r="AK32" i="14" s="1"/>
  <c r="AF32" i="14"/>
  <c r="W32" i="14"/>
  <c r="U32" i="14"/>
  <c r="Y32" i="14" s="1"/>
  <c r="S32" i="14"/>
  <c r="AR32" i="14" s="1"/>
  <c r="AJ31" i="14"/>
  <c r="AH31" i="14"/>
  <c r="AK31" i="14" s="1"/>
  <c r="AF31" i="14"/>
  <c r="AJ30" i="14"/>
  <c r="AH30" i="14"/>
  <c r="AK30" i="14" s="1"/>
  <c r="AF30" i="14"/>
  <c r="W30" i="14"/>
  <c r="U30" i="14"/>
  <c r="Y30" i="14" s="1"/>
  <c r="S30" i="14"/>
  <c r="AR30" i="14" s="1"/>
  <c r="AJ29" i="14"/>
  <c r="AH29" i="14"/>
  <c r="AK29" i="14" s="1"/>
  <c r="AF29" i="14"/>
  <c r="AJ28" i="14"/>
  <c r="AH28" i="14"/>
  <c r="AK28" i="14" s="1"/>
  <c r="AF28" i="14"/>
  <c r="AJ27" i="14"/>
  <c r="AH27" i="14"/>
  <c r="AK27" i="14" s="1"/>
  <c r="AF27" i="14"/>
  <c r="W27" i="14"/>
  <c r="U27" i="14"/>
  <c r="Y27" i="14" s="1"/>
  <c r="S27" i="14"/>
  <c r="AR27" i="14" s="1"/>
  <c r="AJ26" i="14"/>
  <c r="AH26" i="14"/>
  <c r="AK26" i="14" s="1"/>
  <c r="AF26" i="14"/>
  <c r="AJ25" i="14"/>
  <c r="AH25" i="14"/>
  <c r="AK25" i="14" s="1"/>
  <c r="AF25" i="14"/>
  <c r="AJ24" i="14"/>
  <c r="AH24" i="14"/>
  <c r="AK24" i="14" s="1"/>
  <c r="AF24" i="14"/>
  <c r="W24" i="14"/>
  <c r="U24" i="14"/>
  <c r="Y24" i="14" s="1"/>
  <c r="S24" i="14"/>
  <c r="AR24" i="14" s="1"/>
  <c r="AJ23" i="14"/>
  <c r="AH23" i="14"/>
  <c r="AK23" i="14" s="1"/>
  <c r="AF23" i="14"/>
  <c r="AJ22" i="14"/>
  <c r="AH22" i="14"/>
  <c r="AK22" i="14" s="1"/>
  <c r="AF22" i="14"/>
  <c r="AJ21" i="14"/>
  <c r="AH21" i="14"/>
  <c r="AK21" i="14" s="1"/>
  <c r="AF21" i="14"/>
  <c r="AJ20" i="14"/>
  <c r="AH20" i="14"/>
  <c r="AK20" i="14" s="1"/>
  <c r="AF20" i="14"/>
  <c r="W20" i="14"/>
  <c r="U20" i="14"/>
  <c r="Y20" i="14" s="1"/>
  <c r="S20" i="14"/>
  <c r="AR20" i="14" s="1"/>
  <c r="AJ19" i="14"/>
  <c r="AH19" i="14"/>
  <c r="AK19" i="14" s="1"/>
  <c r="AF19" i="14"/>
  <c r="AJ18" i="14"/>
  <c r="AH18" i="14"/>
  <c r="AK18" i="14" s="1"/>
  <c r="AF18" i="14"/>
  <c r="W18" i="14"/>
  <c r="U18" i="14"/>
  <c r="Y18" i="14" s="1"/>
  <c r="S18" i="14"/>
  <c r="AR18" i="14" s="1"/>
  <c r="AJ17" i="14"/>
  <c r="AH17" i="14"/>
  <c r="AK17" i="14" s="1"/>
  <c r="AF17" i="14"/>
  <c r="AJ16" i="14"/>
  <c r="AH16" i="14"/>
  <c r="AK16" i="14" s="1"/>
  <c r="AF16" i="14"/>
  <c r="W16" i="14"/>
  <c r="U16" i="14"/>
  <c r="Y16" i="14" s="1"/>
  <c r="S16" i="14"/>
  <c r="AR16" i="14" s="1"/>
  <c r="AJ15" i="14"/>
  <c r="AH15" i="14"/>
  <c r="AK15" i="14" s="1"/>
  <c r="AF15" i="14"/>
  <c r="AJ14" i="14"/>
  <c r="AH14" i="14"/>
  <c r="AK14" i="14" s="1"/>
  <c r="AF14" i="14"/>
  <c r="AJ13" i="14"/>
  <c r="AH13" i="14"/>
  <c r="AK13" i="14" s="1"/>
  <c r="AF13" i="14"/>
  <c r="AJ12" i="14"/>
  <c r="AH12" i="14"/>
  <c r="AK12" i="14" s="1"/>
  <c r="AF12" i="14"/>
  <c r="AJ11" i="14"/>
  <c r="AH11" i="14"/>
  <c r="AK11" i="14" s="1"/>
  <c r="AF11" i="14"/>
  <c r="W11" i="14"/>
  <c r="U11" i="14"/>
  <c r="Y11" i="14" s="1"/>
  <c r="S11" i="14"/>
  <c r="AR11" i="14" s="1"/>
  <c r="AJ10" i="14"/>
  <c r="AH10" i="14"/>
  <c r="AK10" i="14" s="1"/>
  <c r="AF10" i="14"/>
  <c r="AJ9" i="14"/>
  <c r="AH9" i="14"/>
  <c r="AK9" i="14" s="1"/>
  <c r="AF9" i="14"/>
  <c r="AJ8" i="14"/>
  <c r="AH8" i="14"/>
  <c r="AK8" i="14" s="1"/>
  <c r="AF8" i="14"/>
  <c r="W8" i="14"/>
  <c r="U8" i="14"/>
  <c r="Y8" i="14" s="1"/>
  <c r="S8" i="14"/>
  <c r="AR8" i="14" s="1"/>
  <c r="AJ332" i="4"/>
  <c r="AH332" i="4"/>
  <c r="AK332" i="4" s="1"/>
  <c r="AF332" i="4"/>
  <c r="AU8" i="14" l="1"/>
  <c r="X8" i="14"/>
  <c r="Z8" i="14" s="1"/>
  <c r="AA8" i="14" s="1"/>
  <c r="AX8" i="14" s="1"/>
  <c r="AM9" i="14"/>
  <c r="AM8" i="14"/>
  <c r="AL8" i="14"/>
  <c r="AM10" i="14"/>
  <c r="AL10" i="14"/>
  <c r="AU11" i="14"/>
  <c r="X11" i="14"/>
  <c r="Z11" i="14" s="1"/>
  <c r="AA11" i="14" s="1"/>
  <c r="AX11" i="14" s="1"/>
  <c r="AM12" i="14"/>
  <c r="AM11" i="14"/>
  <c r="AL11" i="14"/>
  <c r="AM13" i="14"/>
  <c r="AM14" i="14"/>
  <c r="AM15" i="14"/>
  <c r="AU16" i="14"/>
  <c r="X16" i="14"/>
  <c r="Z16" i="14" s="1"/>
  <c r="AA16" i="14" s="1"/>
  <c r="AX16" i="14" s="1"/>
  <c r="AM17" i="14"/>
  <c r="AM16" i="14"/>
  <c r="AV16" i="14" s="1"/>
  <c r="AW16" i="14" s="1"/>
  <c r="AL16" i="14"/>
  <c r="AU18" i="14"/>
  <c r="X18" i="14"/>
  <c r="Z18" i="14" s="1"/>
  <c r="AA18" i="14" s="1"/>
  <c r="AX18" i="14" s="1"/>
  <c r="AM19" i="14"/>
  <c r="AM18" i="14"/>
  <c r="AV18" i="14" s="1"/>
  <c r="AW18" i="14" s="1"/>
  <c r="AL18" i="14"/>
  <c r="AU20" i="14"/>
  <c r="X20" i="14"/>
  <c r="Z20" i="14" s="1"/>
  <c r="AA20" i="14" s="1"/>
  <c r="AX20" i="14" s="1"/>
  <c r="AM20" i="14"/>
  <c r="AL20" i="14"/>
  <c r="AM22" i="14"/>
  <c r="AM23" i="14"/>
  <c r="AU24" i="14"/>
  <c r="X24" i="14"/>
  <c r="Z24" i="14" s="1"/>
  <c r="AA24" i="14" s="1"/>
  <c r="AX24" i="14" s="1"/>
  <c r="AM24" i="14"/>
  <c r="AL24" i="14"/>
  <c r="AU27" i="14"/>
  <c r="X27" i="14"/>
  <c r="Z27" i="14" s="1"/>
  <c r="AA27" i="14" s="1"/>
  <c r="AX27" i="14" s="1"/>
  <c r="AM27" i="14"/>
  <c r="AL27" i="14"/>
  <c r="AU30" i="14"/>
  <c r="X30" i="14"/>
  <c r="Z30" i="14" s="1"/>
  <c r="AA30" i="14" s="1"/>
  <c r="AX30" i="14" s="1"/>
  <c r="AM30" i="14"/>
  <c r="AL30" i="14"/>
  <c r="AU32" i="14"/>
  <c r="X32" i="14"/>
  <c r="Z32" i="14" s="1"/>
  <c r="AA32" i="14" s="1"/>
  <c r="AX32" i="14" s="1"/>
  <c r="AM32" i="14"/>
  <c r="AL32" i="14"/>
  <c r="AU34" i="14"/>
  <c r="X34" i="14"/>
  <c r="Z34" i="14" s="1"/>
  <c r="AA34" i="14" s="1"/>
  <c r="AX34" i="14" s="1"/>
  <c r="AM34" i="14"/>
  <c r="AL34" i="14"/>
  <c r="AU36" i="14"/>
  <c r="X36" i="14"/>
  <c r="Z36" i="14" s="1"/>
  <c r="AA36" i="14" s="1"/>
  <c r="AX36" i="14" s="1"/>
  <c r="AM37" i="14"/>
  <c r="AM36" i="14"/>
  <c r="AL36" i="14"/>
  <c r="AM38" i="14"/>
  <c r="AL38" i="14"/>
  <c r="AM39" i="14"/>
  <c r="AL39" i="14"/>
  <c r="AM40" i="14"/>
  <c r="AL40" i="14"/>
  <c r="AU41" i="14"/>
  <c r="X41" i="14"/>
  <c r="Z41" i="14" s="1"/>
  <c r="AA41" i="14" s="1"/>
  <c r="AX41" i="14" s="1"/>
  <c r="AM42" i="14"/>
  <c r="AM41" i="14"/>
  <c r="AL41" i="14"/>
  <c r="AM43" i="14"/>
  <c r="AL43" i="14"/>
  <c r="AM44" i="14"/>
  <c r="AL44" i="14"/>
  <c r="AM45" i="14"/>
  <c r="AL45" i="14"/>
  <c r="AM46" i="14"/>
  <c r="AL46" i="14"/>
  <c r="AU47" i="14"/>
  <c r="X47" i="14"/>
  <c r="Z47" i="14" s="1"/>
  <c r="AA47" i="14" s="1"/>
  <c r="AX47" i="14" s="1"/>
  <c r="AM47" i="14"/>
  <c r="AL47" i="14"/>
  <c r="AU50" i="14"/>
  <c r="X50" i="14"/>
  <c r="Z50" i="14" s="1"/>
  <c r="AA50" i="14" s="1"/>
  <c r="AX50" i="14" s="1"/>
  <c r="AM50" i="14"/>
  <c r="AL50" i="14"/>
  <c r="AU54" i="14"/>
  <c r="X54" i="14"/>
  <c r="Z54" i="14" s="1"/>
  <c r="AA54" i="14" s="1"/>
  <c r="AX54" i="14" s="1"/>
  <c r="AM55" i="14"/>
  <c r="AM54" i="14"/>
  <c r="AL54" i="14"/>
  <c r="AM56" i="14"/>
  <c r="AL56" i="14"/>
  <c r="AM57" i="14"/>
  <c r="AL57" i="14"/>
  <c r="AU58" i="14"/>
  <c r="X58" i="14"/>
  <c r="Z58" i="14" s="1"/>
  <c r="AA58" i="14" s="1"/>
  <c r="AX58" i="14" s="1"/>
  <c r="AM58" i="14"/>
  <c r="AL58" i="14"/>
  <c r="AU64" i="14"/>
  <c r="X64" i="14"/>
  <c r="Z64" i="14" s="1"/>
  <c r="AA64" i="14" s="1"/>
  <c r="AX64" i="14" s="1"/>
  <c r="AM64" i="14"/>
  <c r="AL64" i="14"/>
  <c r="AM66" i="14"/>
  <c r="AM67" i="14"/>
  <c r="AU68" i="14"/>
  <c r="X68" i="14"/>
  <c r="Z68" i="14" s="1"/>
  <c r="AA68" i="14" s="1"/>
  <c r="AX68" i="14" s="1"/>
  <c r="AM69" i="14"/>
  <c r="AM68" i="14"/>
  <c r="AL68" i="14"/>
  <c r="AM70" i="14"/>
  <c r="AL70" i="14"/>
  <c r="AM71" i="14"/>
  <c r="AL71" i="14"/>
  <c r="AU72" i="14"/>
  <c r="X72" i="14"/>
  <c r="Z72" i="14" s="1"/>
  <c r="AA72" i="14" s="1"/>
  <c r="AX72" i="14" s="1"/>
  <c r="AM72" i="14"/>
  <c r="AL72" i="14"/>
  <c r="AM74" i="14"/>
  <c r="AM75" i="14"/>
  <c r="AM76" i="14"/>
  <c r="AM77" i="14"/>
  <c r="AU78" i="14"/>
  <c r="X78" i="14"/>
  <c r="Z78" i="14" s="1"/>
  <c r="AA78" i="14" s="1"/>
  <c r="AX78" i="14" s="1"/>
  <c r="AM79" i="14"/>
  <c r="AM78" i="14"/>
  <c r="AL78" i="14"/>
  <c r="AM80" i="14"/>
  <c r="AL80" i="14"/>
  <c r="AU81" i="14"/>
  <c r="X81" i="14"/>
  <c r="Z81" i="14" s="1"/>
  <c r="AA81" i="14" s="1"/>
  <c r="AX81" i="14" s="1"/>
  <c r="AM82" i="14"/>
  <c r="AM81" i="14"/>
  <c r="AL81" i="14"/>
  <c r="AM83" i="14"/>
  <c r="AL83" i="14"/>
  <c r="AU84" i="14"/>
  <c r="X84" i="14"/>
  <c r="Z84" i="14" s="1"/>
  <c r="AA84" i="14" s="1"/>
  <c r="AX84" i="14" s="1"/>
  <c r="AM85" i="14"/>
  <c r="AM84" i="14"/>
  <c r="AL84" i="14"/>
  <c r="AM86" i="14"/>
  <c r="AL86" i="14"/>
  <c r="AU87" i="14"/>
  <c r="X87" i="14"/>
  <c r="Z87" i="14" s="1"/>
  <c r="AA87" i="14" s="1"/>
  <c r="AX87" i="14" s="1"/>
  <c r="AM87" i="14"/>
  <c r="AL87" i="14"/>
  <c r="AU89" i="14"/>
  <c r="X89" i="14"/>
  <c r="Z89" i="14" s="1"/>
  <c r="AA89" i="14" s="1"/>
  <c r="AX89" i="14" s="1"/>
  <c r="AM89" i="14"/>
  <c r="AL89" i="14"/>
  <c r="AU91" i="14"/>
  <c r="X91" i="14"/>
  <c r="Z91" i="14" s="1"/>
  <c r="AA91" i="14" s="1"/>
  <c r="AX91" i="14" s="1"/>
  <c r="AM91" i="14"/>
  <c r="AL91" i="14"/>
  <c r="AU95" i="14"/>
  <c r="X95" i="14"/>
  <c r="Z95" i="14" s="1"/>
  <c r="AA95" i="14" s="1"/>
  <c r="AX95" i="14" s="1"/>
  <c r="AM95" i="14"/>
  <c r="AL95" i="14"/>
  <c r="AU99" i="14"/>
  <c r="X99" i="14"/>
  <c r="Z99" i="14" s="1"/>
  <c r="AA99" i="14" s="1"/>
  <c r="AX99" i="14" s="1"/>
  <c r="AM99" i="14"/>
  <c r="AL99" i="14"/>
  <c r="AU101" i="14"/>
  <c r="X101" i="14"/>
  <c r="Z101" i="14" s="1"/>
  <c r="AA101" i="14" s="1"/>
  <c r="AX101" i="14" s="1"/>
  <c r="AM101" i="14"/>
  <c r="AL101" i="14"/>
  <c r="AU103" i="14"/>
  <c r="X103" i="14"/>
  <c r="Z103" i="14" s="1"/>
  <c r="AA103" i="14" s="1"/>
  <c r="AX103" i="14" s="1"/>
  <c r="AM103" i="14"/>
  <c r="AL103" i="14"/>
  <c r="AU106" i="14"/>
  <c r="X106" i="14"/>
  <c r="Z106" i="14" s="1"/>
  <c r="AA106" i="14" s="1"/>
  <c r="AX106" i="14" s="1"/>
  <c r="AM106" i="14"/>
  <c r="AL106" i="14"/>
  <c r="AU109" i="14"/>
  <c r="X109" i="14"/>
  <c r="Z109" i="14" s="1"/>
  <c r="AA109" i="14" s="1"/>
  <c r="AX109" i="14" s="1"/>
  <c r="AM109" i="14"/>
  <c r="AL109" i="14"/>
  <c r="AU111" i="14"/>
  <c r="X111" i="14"/>
  <c r="Z111" i="14" s="1"/>
  <c r="AA111" i="14" s="1"/>
  <c r="AX111" i="14" s="1"/>
  <c r="AM111" i="14"/>
  <c r="AL111" i="14"/>
  <c r="AM113" i="14"/>
  <c r="AU114" i="14"/>
  <c r="X114" i="14"/>
  <c r="Z114" i="14" s="1"/>
  <c r="AA114" i="14" s="1"/>
  <c r="AX114" i="14" s="1"/>
  <c r="AL115" i="14"/>
  <c r="AM114" i="14"/>
  <c r="AL114" i="14"/>
  <c r="AL116" i="14"/>
  <c r="AL117" i="14"/>
  <c r="AL118" i="14"/>
  <c r="AL119" i="14"/>
  <c r="AU120" i="14"/>
  <c r="X120" i="14"/>
  <c r="Z120" i="14" s="1"/>
  <c r="AA120" i="14" s="1"/>
  <c r="AX120" i="14" s="1"/>
  <c r="AM120" i="14"/>
  <c r="AL120" i="14"/>
  <c r="AU124" i="14"/>
  <c r="X124" i="14"/>
  <c r="Z124" i="14" s="1"/>
  <c r="AA124" i="14" s="1"/>
  <c r="AX124" i="14" s="1"/>
  <c r="AM125" i="14"/>
  <c r="AM124" i="14"/>
  <c r="AL124" i="14"/>
  <c r="AM126" i="14"/>
  <c r="AL126" i="14"/>
  <c r="AU127" i="14"/>
  <c r="X127" i="14"/>
  <c r="Z127" i="14" s="1"/>
  <c r="AA127" i="14" s="1"/>
  <c r="AX127" i="14" s="1"/>
  <c r="AM128" i="14"/>
  <c r="AM127" i="14"/>
  <c r="AL127" i="14"/>
  <c r="AM129" i="14"/>
  <c r="AL129" i="14"/>
  <c r="AM130" i="14"/>
  <c r="AL130" i="14"/>
  <c r="AU131" i="14"/>
  <c r="X131" i="14"/>
  <c r="Z131" i="14" s="1"/>
  <c r="AA131" i="14" s="1"/>
  <c r="AX131" i="14" s="1"/>
  <c r="AM131" i="14"/>
  <c r="AL131" i="14"/>
  <c r="AU133" i="14"/>
  <c r="X133" i="14"/>
  <c r="Z133" i="14" s="1"/>
  <c r="AA133" i="14" s="1"/>
  <c r="AX133" i="14" s="1"/>
  <c r="AM133" i="14"/>
  <c r="AL133" i="14"/>
  <c r="AU135" i="14"/>
  <c r="X135" i="14"/>
  <c r="Z135" i="14" s="1"/>
  <c r="AA135" i="14" s="1"/>
  <c r="AX135" i="14" s="1"/>
  <c r="AM135" i="14"/>
  <c r="AL135" i="14"/>
  <c r="AU137" i="14"/>
  <c r="X137" i="14"/>
  <c r="Z137" i="14" s="1"/>
  <c r="AA137" i="14" s="1"/>
  <c r="AX137" i="14" s="1"/>
  <c r="AM137" i="14"/>
  <c r="AV137" i="14" s="1"/>
  <c r="AW137" i="14" s="1"/>
  <c r="AL137" i="14"/>
  <c r="AS137" i="14" s="1"/>
  <c r="AT137" i="14" s="1"/>
  <c r="AY137" i="14" s="1"/>
  <c r="AU138" i="14"/>
  <c r="X138" i="14"/>
  <c r="Z138" i="14" s="1"/>
  <c r="AA138" i="14" s="1"/>
  <c r="AX138" i="14" s="1"/>
  <c r="AM138" i="14"/>
  <c r="AL138" i="14"/>
  <c r="AU140" i="14"/>
  <c r="X140" i="14"/>
  <c r="Z140" i="14" s="1"/>
  <c r="AA140" i="14" s="1"/>
  <c r="AX140" i="14" s="1"/>
  <c r="AM140" i="14"/>
  <c r="AL140" i="14"/>
  <c r="AU145" i="14"/>
  <c r="X145" i="14"/>
  <c r="Z145" i="14" s="1"/>
  <c r="AA145" i="14" s="1"/>
  <c r="AX145" i="14" s="1"/>
  <c r="AM145" i="14"/>
  <c r="AL145" i="14"/>
  <c r="AU151" i="14"/>
  <c r="X151" i="14"/>
  <c r="Z151" i="14" s="1"/>
  <c r="AA151" i="14" s="1"/>
  <c r="AX151" i="14" s="1"/>
  <c r="AM152" i="14"/>
  <c r="AM151" i="14"/>
  <c r="AL151" i="14"/>
  <c r="AM153" i="14"/>
  <c r="AL153" i="14"/>
  <c r="AM154" i="14"/>
  <c r="AL154" i="14"/>
  <c r="AM155" i="14"/>
  <c r="AL155" i="14"/>
  <c r="AM156" i="14"/>
  <c r="AL156" i="14"/>
  <c r="AU157" i="14"/>
  <c r="X157" i="14"/>
  <c r="Z157" i="14" s="1"/>
  <c r="AA157" i="14" s="1"/>
  <c r="AX157" i="14" s="1"/>
  <c r="AM157" i="14"/>
  <c r="AL157" i="14"/>
  <c r="AU159" i="14"/>
  <c r="X159" i="14"/>
  <c r="Z159" i="14" s="1"/>
  <c r="AA159" i="14" s="1"/>
  <c r="AX159" i="14" s="1"/>
  <c r="AM159" i="14"/>
  <c r="AL159" i="14"/>
  <c r="AU164" i="14"/>
  <c r="X164" i="14"/>
  <c r="Z164" i="14" s="1"/>
  <c r="AA164" i="14" s="1"/>
  <c r="AX164" i="14" s="1"/>
  <c r="AM164" i="14"/>
  <c r="AL164" i="14"/>
  <c r="AU169" i="14"/>
  <c r="X169" i="14"/>
  <c r="Z169" i="14" s="1"/>
  <c r="AA169" i="14" s="1"/>
  <c r="AX169" i="14" s="1"/>
  <c r="AM169" i="14"/>
  <c r="AL169" i="14"/>
  <c r="AU172" i="14"/>
  <c r="X172" i="14"/>
  <c r="Z172" i="14" s="1"/>
  <c r="AA172" i="14" s="1"/>
  <c r="AX172" i="14" s="1"/>
  <c r="AM173" i="14"/>
  <c r="AM172" i="14"/>
  <c r="AL172" i="14"/>
  <c r="AM174" i="14"/>
  <c r="AL174" i="14"/>
  <c r="AU175" i="14"/>
  <c r="X175" i="14"/>
  <c r="Z175" i="14" s="1"/>
  <c r="AA175" i="14" s="1"/>
  <c r="AX175" i="14" s="1"/>
  <c r="AM176" i="14"/>
  <c r="AM175" i="14"/>
  <c r="AL175" i="14"/>
  <c r="AM177" i="14"/>
  <c r="AM178" i="14"/>
  <c r="AM179" i="14"/>
  <c r="AU180" i="14"/>
  <c r="X180" i="14"/>
  <c r="Z180" i="14" s="1"/>
  <c r="AA180" i="14" s="1"/>
  <c r="AX180" i="14" s="1"/>
  <c r="AM180" i="14"/>
  <c r="AL180" i="14"/>
  <c r="AU182" i="14"/>
  <c r="X182" i="14"/>
  <c r="Z182" i="14" s="1"/>
  <c r="AA182" i="14" s="1"/>
  <c r="AX182" i="14" s="1"/>
  <c r="AM182" i="14"/>
  <c r="AL182" i="14"/>
  <c r="AU185" i="14"/>
  <c r="X185" i="14"/>
  <c r="Z185" i="14" s="1"/>
  <c r="AA185" i="14" s="1"/>
  <c r="AX185" i="14" s="1"/>
  <c r="AM185" i="14"/>
  <c r="AL185" i="14"/>
  <c r="AU187" i="14"/>
  <c r="X187" i="14"/>
  <c r="Z187" i="14" s="1"/>
  <c r="AA187" i="14" s="1"/>
  <c r="AX187" i="14" s="1"/>
  <c r="AM187" i="14"/>
  <c r="AL187" i="14"/>
  <c r="AU189" i="14"/>
  <c r="X189" i="14"/>
  <c r="Z189" i="14" s="1"/>
  <c r="AA189" i="14" s="1"/>
  <c r="AX189" i="14" s="1"/>
  <c r="AM190" i="14"/>
  <c r="AM189" i="14"/>
  <c r="AL189" i="14"/>
  <c r="AM191" i="14"/>
  <c r="AL191" i="14"/>
  <c r="AM192" i="14"/>
  <c r="AL192" i="14"/>
  <c r="AU193" i="14"/>
  <c r="X193" i="14"/>
  <c r="Z193" i="14" s="1"/>
  <c r="AA193" i="14" s="1"/>
  <c r="AX193" i="14" s="1"/>
  <c r="AM194" i="14"/>
  <c r="AM193" i="14"/>
  <c r="AL193" i="14"/>
  <c r="AM195" i="14"/>
  <c r="AL195" i="14"/>
  <c r="AM196" i="14"/>
  <c r="AL196" i="14"/>
  <c r="AM197" i="14"/>
  <c r="AL197" i="14"/>
  <c r="AU198" i="14"/>
  <c r="X198" i="14"/>
  <c r="Z198" i="14" s="1"/>
  <c r="AA198" i="14" s="1"/>
  <c r="AX198" i="14" s="1"/>
  <c r="AM198" i="14"/>
  <c r="AL198" i="14"/>
  <c r="AM200" i="14"/>
  <c r="AU201" i="14"/>
  <c r="X201" i="14"/>
  <c r="Z201" i="14" s="1"/>
  <c r="AA201" i="14" s="1"/>
  <c r="AX201" i="14" s="1"/>
  <c r="AM201" i="14"/>
  <c r="AL201" i="14"/>
  <c r="AU204" i="14"/>
  <c r="X204" i="14"/>
  <c r="Z204" i="14" s="1"/>
  <c r="AA204" i="14" s="1"/>
  <c r="AX204" i="14" s="1"/>
  <c r="AM204" i="14"/>
  <c r="AL204" i="14"/>
  <c r="AM206" i="14"/>
  <c r="AM207" i="14"/>
  <c r="AU208" i="14"/>
  <c r="X208" i="14"/>
  <c r="Z208" i="14" s="1"/>
  <c r="AA208" i="14" s="1"/>
  <c r="AX208" i="14" s="1"/>
  <c r="AM208" i="14"/>
  <c r="AL208" i="14"/>
  <c r="AU212" i="14"/>
  <c r="X212" i="14"/>
  <c r="Z212" i="14" s="1"/>
  <c r="AA212" i="14" s="1"/>
  <c r="AX212" i="14" s="1"/>
  <c r="AM212" i="14"/>
  <c r="AL212" i="14"/>
  <c r="AU214" i="14"/>
  <c r="X214" i="14"/>
  <c r="Z214" i="14" s="1"/>
  <c r="AA214" i="14" s="1"/>
  <c r="AX214" i="14" s="1"/>
  <c r="AM214" i="14"/>
  <c r="AL214" i="14"/>
  <c r="AU218" i="14"/>
  <c r="X218" i="14"/>
  <c r="Z218" i="14" s="1"/>
  <c r="AA218" i="14" s="1"/>
  <c r="AX218" i="14" s="1"/>
  <c r="AM218" i="14"/>
  <c r="AL218" i="14"/>
  <c r="AU220" i="14"/>
  <c r="X220" i="14"/>
  <c r="Z220" i="14" s="1"/>
  <c r="AA220" i="14" s="1"/>
  <c r="AX220" i="14" s="1"/>
  <c r="AM220" i="14"/>
  <c r="AL220" i="14"/>
  <c r="AU222" i="14"/>
  <c r="X222" i="14"/>
  <c r="Z222" i="14" s="1"/>
  <c r="AA222" i="14" s="1"/>
  <c r="AX222" i="14" s="1"/>
  <c r="AM222" i="14"/>
  <c r="AL222" i="14"/>
  <c r="AU225" i="14"/>
  <c r="X225" i="14"/>
  <c r="Z225" i="14" s="1"/>
  <c r="AA225" i="14" s="1"/>
  <c r="AX225" i="14" s="1"/>
  <c r="AM225" i="14"/>
  <c r="AL225" i="14"/>
  <c r="AU227" i="14"/>
  <c r="X227" i="14"/>
  <c r="Z227" i="14" s="1"/>
  <c r="AA227" i="14" s="1"/>
  <c r="AX227" i="14" s="1"/>
  <c r="AM227" i="14"/>
  <c r="AL227" i="14"/>
  <c r="AM229" i="14"/>
  <c r="AM230" i="14"/>
  <c r="AM231" i="14"/>
  <c r="AU232" i="14"/>
  <c r="X232" i="14"/>
  <c r="Z232" i="14" s="1"/>
  <c r="AA232" i="14" s="1"/>
  <c r="AX232" i="14" s="1"/>
  <c r="AM233" i="14"/>
  <c r="AM232" i="14"/>
  <c r="AL232" i="14"/>
  <c r="AM234" i="14"/>
  <c r="AL234" i="14"/>
  <c r="AM235" i="14"/>
  <c r="AL235" i="14"/>
  <c r="AU236" i="14"/>
  <c r="X236" i="14"/>
  <c r="Z236" i="14" s="1"/>
  <c r="AA236" i="14" s="1"/>
  <c r="AX236" i="14" s="1"/>
  <c r="AM237" i="14"/>
  <c r="AM236" i="14"/>
  <c r="AL236" i="14"/>
  <c r="AM238" i="14"/>
  <c r="AL238" i="14"/>
  <c r="AM239" i="14"/>
  <c r="AL239" i="14"/>
  <c r="AU240" i="14"/>
  <c r="X240" i="14"/>
  <c r="Z240" i="14" s="1"/>
  <c r="AA240" i="14" s="1"/>
  <c r="AX240" i="14" s="1"/>
  <c r="AM241" i="14"/>
  <c r="AM240" i="14"/>
  <c r="AL240" i="14"/>
  <c r="AM242" i="14"/>
  <c r="AL242" i="14"/>
  <c r="AM243" i="14"/>
  <c r="AL243" i="14"/>
  <c r="AM244" i="14"/>
  <c r="AL244" i="14"/>
  <c r="AU245" i="14"/>
  <c r="X245" i="14"/>
  <c r="Z245" i="14" s="1"/>
  <c r="AA245" i="14" s="1"/>
  <c r="AX245" i="14" s="1"/>
  <c r="AM246" i="14"/>
  <c r="AM245" i="14"/>
  <c r="AL245" i="14"/>
  <c r="AM247" i="14"/>
  <c r="AL247" i="14"/>
  <c r="AM248" i="14"/>
  <c r="AL248" i="14"/>
  <c r="AM249" i="14"/>
  <c r="AL249" i="14"/>
  <c r="AU250" i="14"/>
  <c r="X250" i="14"/>
  <c r="Z250" i="14" s="1"/>
  <c r="AA250" i="14" s="1"/>
  <c r="AX250" i="14" s="1"/>
  <c r="AM250" i="14"/>
  <c r="AL250" i="14"/>
  <c r="AU256" i="14"/>
  <c r="X256" i="14"/>
  <c r="Z256" i="14" s="1"/>
  <c r="AA256" i="14" s="1"/>
  <c r="AX256" i="14" s="1"/>
  <c r="AM257" i="14"/>
  <c r="AM256" i="14"/>
  <c r="AL256" i="14"/>
  <c r="AM258" i="14"/>
  <c r="AL258" i="14"/>
  <c r="AU259" i="14"/>
  <c r="X259" i="14"/>
  <c r="Z259" i="14" s="1"/>
  <c r="AA259" i="14" s="1"/>
  <c r="AX259" i="14" s="1"/>
  <c r="AL260" i="14"/>
  <c r="AM259" i="14"/>
  <c r="AL259" i="14"/>
  <c r="AL261" i="14"/>
  <c r="AL262" i="14"/>
  <c r="AL263" i="14"/>
  <c r="AU264" i="14"/>
  <c r="X264" i="14"/>
  <c r="Z264" i="14" s="1"/>
  <c r="AA264" i="14" s="1"/>
  <c r="AX264" i="14" s="1"/>
  <c r="AM264" i="14"/>
  <c r="AL264" i="14"/>
  <c r="AU270" i="14"/>
  <c r="X270" i="14"/>
  <c r="Z270" i="14" s="1"/>
  <c r="AA270" i="14" s="1"/>
  <c r="AX270" i="14" s="1"/>
  <c r="AM270" i="14"/>
  <c r="AL270" i="14"/>
  <c r="AU275" i="14"/>
  <c r="X275" i="14"/>
  <c r="Z275" i="14" s="1"/>
  <c r="AA275" i="14" s="1"/>
  <c r="AX275" i="14" s="1"/>
  <c r="AM275" i="14"/>
  <c r="AL275" i="14"/>
  <c r="AM277" i="14"/>
  <c r="AU278" i="14"/>
  <c r="X278" i="14"/>
  <c r="Z278" i="14" s="1"/>
  <c r="AA278" i="14" s="1"/>
  <c r="AX278" i="14" s="1"/>
  <c r="AM279" i="14"/>
  <c r="AM278" i="14"/>
  <c r="AL278" i="14"/>
  <c r="AM280" i="14"/>
  <c r="AL280" i="14"/>
  <c r="AM281" i="14"/>
  <c r="AL281" i="14"/>
  <c r="AM282" i="14"/>
  <c r="AL282" i="14"/>
  <c r="AU283" i="14"/>
  <c r="X283" i="14"/>
  <c r="Z283" i="14" s="1"/>
  <c r="AA283" i="14" s="1"/>
  <c r="AX283" i="14" s="1"/>
  <c r="AM283" i="14"/>
  <c r="AL283" i="14"/>
  <c r="AU286" i="14"/>
  <c r="X286" i="14"/>
  <c r="Z286" i="14" s="1"/>
  <c r="AA286" i="14" s="1"/>
  <c r="AX286" i="14" s="1"/>
  <c r="AM286" i="14"/>
  <c r="AL286" i="14"/>
  <c r="AU291" i="14"/>
  <c r="X291" i="14"/>
  <c r="Z291" i="14" s="1"/>
  <c r="AA291" i="14" s="1"/>
  <c r="AX291" i="14" s="1"/>
  <c r="AM291" i="14"/>
  <c r="AL291" i="14"/>
  <c r="AU295" i="14"/>
  <c r="X295" i="14"/>
  <c r="Z295" i="14" s="1"/>
  <c r="AA295" i="14" s="1"/>
  <c r="AX295" i="14" s="1"/>
  <c r="AM295" i="14"/>
  <c r="AL295" i="14"/>
  <c r="AU297" i="14"/>
  <c r="X297" i="14"/>
  <c r="Z297" i="14" s="1"/>
  <c r="AA297" i="14" s="1"/>
  <c r="AX297" i="14" s="1"/>
  <c r="AM297" i="14"/>
  <c r="AL297" i="14"/>
  <c r="AU301" i="14"/>
  <c r="X301" i="14"/>
  <c r="Z301" i="14" s="1"/>
  <c r="AA301" i="14" s="1"/>
  <c r="AX301" i="14" s="1"/>
  <c r="AM302" i="14"/>
  <c r="AM301" i="14"/>
  <c r="AL301" i="14"/>
  <c r="AM303" i="14"/>
  <c r="AL303" i="14"/>
  <c r="AM304" i="14"/>
  <c r="AL304" i="14"/>
  <c r="AU305" i="14"/>
  <c r="X305" i="14"/>
  <c r="Z305" i="14" s="1"/>
  <c r="AA305" i="14" s="1"/>
  <c r="AX305" i="14" s="1"/>
  <c r="AM305" i="14"/>
  <c r="AL305" i="14"/>
  <c r="AM307" i="14"/>
  <c r="AU308" i="14"/>
  <c r="X308" i="14"/>
  <c r="Z308" i="14" s="1"/>
  <c r="AA308" i="14" s="1"/>
  <c r="AX308" i="14" s="1"/>
  <c r="AM308" i="14"/>
  <c r="AL308" i="14"/>
  <c r="AU313" i="14"/>
  <c r="X313" i="14"/>
  <c r="Z313" i="14" s="1"/>
  <c r="AA313" i="14" s="1"/>
  <c r="AX313" i="14" s="1"/>
  <c r="AM313" i="14"/>
  <c r="AL313" i="14"/>
  <c r="AM315" i="14"/>
  <c r="AU316" i="14"/>
  <c r="X316" i="14"/>
  <c r="Z316" i="14" s="1"/>
  <c r="AA316" i="14" s="1"/>
  <c r="AX316" i="14" s="1"/>
  <c r="AL317" i="14"/>
  <c r="AM316" i="14"/>
  <c r="AL316" i="14"/>
  <c r="AM318" i="14"/>
  <c r="AL318" i="14"/>
  <c r="AM319" i="14"/>
  <c r="AL319" i="14"/>
  <c r="AU320" i="14"/>
  <c r="X320" i="14"/>
  <c r="Z320" i="14" s="1"/>
  <c r="AA320" i="14" s="1"/>
  <c r="AX320" i="14" s="1"/>
  <c r="AU323" i="14"/>
  <c r="X323" i="14"/>
  <c r="Z323" i="14" s="1"/>
  <c r="AA323" i="14" s="1"/>
  <c r="AX323" i="14" s="1"/>
  <c r="AM323" i="14"/>
  <c r="AL323" i="14"/>
  <c r="AM325" i="14"/>
  <c r="AM326" i="14"/>
  <c r="AM327" i="14"/>
  <c r="AM328" i="14"/>
  <c r="AU329" i="14"/>
  <c r="X329" i="14"/>
  <c r="Z329" i="14" s="1"/>
  <c r="AA329" i="14" s="1"/>
  <c r="AX329" i="14" s="1"/>
  <c r="AM329" i="14"/>
  <c r="AL329" i="14"/>
  <c r="AM331" i="14"/>
  <c r="AU332" i="14"/>
  <c r="X332" i="14"/>
  <c r="Z332" i="14" s="1"/>
  <c r="AA332" i="14" s="1"/>
  <c r="AX332" i="14" s="1"/>
  <c r="AM332" i="14"/>
  <c r="AL332" i="14"/>
  <c r="AU337" i="14"/>
  <c r="X337" i="14"/>
  <c r="Z337" i="14" s="1"/>
  <c r="AA337" i="14" s="1"/>
  <c r="AX337" i="14" s="1"/>
  <c r="AM337" i="14"/>
  <c r="AL337" i="14"/>
  <c r="AU339" i="14"/>
  <c r="X339" i="14"/>
  <c r="Z339" i="14" s="1"/>
  <c r="AA339" i="14" s="1"/>
  <c r="AX339" i="14" s="1"/>
  <c r="AM340" i="14"/>
  <c r="AM339" i="14"/>
  <c r="AL339" i="14"/>
  <c r="AM341" i="14"/>
  <c r="AL341" i="14"/>
  <c r="AU342" i="14"/>
  <c r="X342" i="14"/>
  <c r="Z342" i="14" s="1"/>
  <c r="AA342" i="14" s="1"/>
  <c r="AX342" i="14" s="1"/>
  <c r="AM342" i="14"/>
  <c r="AL342" i="14"/>
  <c r="AU344" i="14"/>
  <c r="X344" i="14"/>
  <c r="Z344" i="14" s="1"/>
  <c r="AA344" i="14" s="1"/>
  <c r="AX344" i="14" s="1"/>
  <c r="AM344" i="14"/>
  <c r="AL344" i="14"/>
  <c r="AU347" i="14"/>
  <c r="X347" i="14"/>
  <c r="Z347" i="14" s="1"/>
  <c r="AA347" i="14" s="1"/>
  <c r="AX347" i="14" s="1"/>
  <c r="AM347" i="14"/>
  <c r="AL347" i="14"/>
  <c r="AM349" i="14"/>
  <c r="AU350" i="14"/>
  <c r="X350" i="14"/>
  <c r="Z350" i="14" s="1"/>
  <c r="AA350" i="14" s="1"/>
  <c r="AX350" i="14" s="1"/>
  <c r="AM350" i="14"/>
  <c r="AL350" i="14"/>
  <c r="AM351" i="14"/>
  <c r="AM352" i="14" s="1"/>
  <c r="AL351" i="14"/>
  <c r="AL352" i="14" s="1"/>
  <c r="AM353" i="14"/>
  <c r="AL353" i="14"/>
  <c r="AU354" i="14"/>
  <c r="X354" i="14"/>
  <c r="Z354" i="14" s="1"/>
  <c r="AA354" i="14" s="1"/>
  <c r="AX354" i="14" s="1"/>
  <c r="AM354" i="14"/>
  <c r="AL354" i="14"/>
  <c r="AM356" i="14"/>
  <c r="AU357" i="14"/>
  <c r="X357" i="14"/>
  <c r="Z357" i="14" s="1"/>
  <c r="AA357" i="14" s="1"/>
  <c r="AX357" i="14" s="1"/>
  <c r="AM357" i="14"/>
  <c r="AL357" i="14"/>
  <c r="AM359" i="14"/>
  <c r="AU360" i="14"/>
  <c r="X360" i="14"/>
  <c r="Z360" i="14" s="1"/>
  <c r="AA360" i="14" s="1"/>
  <c r="AX360" i="14" s="1"/>
  <c r="AM360" i="14"/>
  <c r="AL360" i="14"/>
  <c r="AU362" i="14"/>
  <c r="X362" i="14"/>
  <c r="Z362" i="14" s="1"/>
  <c r="AA362" i="14" s="1"/>
  <c r="AX362" i="14" s="1"/>
  <c r="AM362" i="14"/>
  <c r="AL362" i="14"/>
  <c r="AU364" i="14"/>
  <c r="X364" i="14"/>
  <c r="Z364" i="14" s="1"/>
  <c r="AA364" i="14" s="1"/>
  <c r="AX364" i="14" s="1"/>
  <c r="AM364" i="14"/>
  <c r="AL364" i="14"/>
  <c r="AM366" i="14"/>
  <c r="AM367" i="14"/>
  <c r="AU368" i="14"/>
  <c r="X368" i="14"/>
  <c r="Z368" i="14" s="1"/>
  <c r="AA368" i="14" s="1"/>
  <c r="AX368" i="14" s="1"/>
  <c r="AM368" i="14"/>
  <c r="AL368" i="14"/>
  <c r="AU370" i="14"/>
  <c r="X370" i="14"/>
  <c r="Z370" i="14" s="1"/>
  <c r="AA370" i="14" s="1"/>
  <c r="AX370" i="14" s="1"/>
  <c r="AM370" i="14"/>
  <c r="AL370" i="14"/>
  <c r="AU372" i="14"/>
  <c r="X372" i="14"/>
  <c r="Z372" i="14" s="1"/>
  <c r="AA372" i="14" s="1"/>
  <c r="AX372" i="14" s="1"/>
  <c r="AM372" i="14"/>
  <c r="AL372" i="14"/>
  <c r="AU374" i="14"/>
  <c r="X374" i="14"/>
  <c r="Z374" i="14" s="1"/>
  <c r="AA374" i="14" s="1"/>
  <c r="AX374" i="14" s="1"/>
  <c r="AM375" i="14"/>
  <c r="AM374" i="14"/>
  <c r="AL374" i="14"/>
  <c r="AM376" i="14"/>
  <c r="AL376" i="14"/>
  <c r="AU377" i="14"/>
  <c r="X377" i="14"/>
  <c r="Z377" i="14" s="1"/>
  <c r="AA377" i="14" s="1"/>
  <c r="AX377" i="14" s="1"/>
  <c r="AM378" i="14"/>
  <c r="AM377" i="14"/>
  <c r="AL377" i="14"/>
  <c r="AM379" i="14"/>
  <c r="AM380" i="14"/>
  <c r="AM381" i="14"/>
  <c r="AU382" i="14"/>
  <c r="X382" i="14"/>
  <c r="Z382" i="14" s="1"/>
  <c r="AA382" i="14" s="1"/>
  <c r="AX382" i="14" s="1"/>
  <c r="AM383" i="14"/>
  <c r="AM382" i="14"/>
  <c r="AL382" i="14"/>
  <c r="AM384" i="14"/>
  <c r="AL384" i="14"/>
  <c r="AU385" i="14"/>
  <c r="X385" i="14"/>
  <c r="Z385" i="14" s="1"/>
  <c r="AA385" i="14" s="1"/>
  <c r="AX385" i="14" s="1"/>
  <c r="AM386" i="14"/>
  <c r="AM385" i="14"/>
  <c r="AL385" i="14"/>
  <c r="AM387" i="14"/>
  <c r="AM388" i="14"/>
  <c r="AM389" i="14"/>
  <c r="AU390" i="14"/>
  <c r="X390" i="14"/>
  <c r="Z390" i="14" s="1"/>
  <c r="AA390" i="14" s="1"/>
  <c r="AX390" i="14" s="1"/>
  <c r="AM390" i="14"/>
  <c r="AL390" i="14"/>
  <c r="AM392" i="14"/>
  <c r="AM393" i="14"/>
  <c r="AM394" i="14"/>
  <c r="AU395" i="14"/>
  <c r="X395" i="14"/>
  <c r="Z395" i="14" s="1"/>
  <c r="AA395" i="14" s="1"/>
  <c r="AX395" i="14" s="1"/>
  <c r="AM395" i="14"/>
  <c r="AL395" i="14"/>
  <c r="AM397" i="14"/>
  <c r="AM398" i="14"/>
  <c r="AU399" i="14"/>
  <c r="X399" i="14"/>
  <c r="Z399" i="14" s="1"/>
  <c r="AA399" i="14" s="1"/>
  <c r="AX399" i="14" s="1"/>
  <c r="AM399" i="14"/>
  <c r="AL399" i="14"/>
  <c r="AU402" i="14"/>
  <c r="X402" i="14"/>
  <c r="Z402" i="14" s="1"/>
  <c r="AA402" i="14" s="1"/>
  <c r="AX402" i="14" s="1"/>
  <c r="AM402" i="14"/>
  <c r="AL402" i="14"/>
  <c r="AU408" i="14"/>
  <c r="X408" i="14"/>
  <c r="Z408" i="14" s="1"/>
  <c r="AA408" i="14" s="1"/>
  <c r="AX408" i="14" s="1"/>
  <c r="AM408" i="14"/>
  <c r="AL408" i="14"/>
  <c r="AM410" i="14"/>
  <c r="AM411" i="14"/>
  <c r="AM412" i="14"/>
  <c r="AU413" i="14"/>
  <c r="X413" i="14"/>
  <c r="Z413" i="14" s="1"/>
  <c r="AA413" i="14" s="1"/>
  <c r="AX413" i="14" s="1"/>
  <c r="AM413" i="14"/>
  <c r="AL413" i="14"/>
  <c r="AM415" i="14"/>
  <c r="AM416" i="14"/>
  <c r="AU417" i="14"/>
  <c r="X417" i="14"/>
  <c r="Z417" i="14" s="1"/>
  <c r="AA417" i="14" s="1"/>
  <c r="AX417" i="14" s="1"/>
  <c r="AM418" i="14"/>
  <c r="AM417" i="14"/>
  <c r="AL417" i="14"/>
  <c r="AM419" i="14"/>
  <c r="AL419" i="14"/>
  <c r="AM420" i="14"/>
  <c r="AL420" i="14"/>
  <c r="AM421" i="14"/>
  <c r="AL421" i="14"/>
  <c r="AU422" i="14"/>
  <c r="X422" i="14"/>
  <c r="Z422" i="14" s="1"/>
  <c r="AA422" i="14" s="1"/>
  <c r="AX422" i="14" s="1"/>
  <c r="AM423" i="14"/>
  <c r="AM422" i="14"/>
  <c r="AL422" i="14"/>
  <c r="AM424" i="14"/>
  <c r="AL424" i="14"/>
  <c r="AM425" i="14"/>
  <c r="AL425" i="14"/>
  <c r="AU426" i="14"/>
  <c r="X426" i="14"/>
  <c r="Z426" i="14" s="1"/>
  <c r="AA426" i="14" s="1"/>
  <c r="AX426" i="14" s="1"/>
  <c r="AM426" i="14"/>
  <c r="AL426" i="14"/>
  <c r="AU429" i="14"/>
  <c r="X429" i="14"/>
  <c r="Z429" i="14" s="1"/>
  <c r="AA429" i="14" s="1"/>
  <c r="AX429" i="14" s="1"/>
  <c r="AM429" i="14"/>
  <c r="AL429" i="14"/>
  <c r="AM431" i="14"/>
  <c r="AU432" i="14"/>
  <c r="X432" i="14"/>
  <c r="Z432" i="14" s="1"/>
  <c r="AA432" i="14" s="1"/>
  <c r="AX432" i="14" s="1"/>
  <c r="AM432" i="14"/>
  <c r="AL432" i="14"/>
  <c r="AU434" i="14"/>
  <c r="X434" i="14"/>
  <c r="Z434" i="14" s="1"/>
  <c r="AA434" i="14" s="1"/>
  <c r="AX434" i="14" s="1"/>
  <c r="AM434" i="14"/>
  <c r="AL434" i="14"/>
  <c r="AU436" i="14"/>
  <c r="X436" i="14"/>
  <c r="Z436" i="14" s="1"/>
  <c r="AA436" i="14" s="1"/>
  <c r="AX436" i="14" s="1"/>
  <c r="AM436" i="14"/>
  <c r="AV436" i="14" s="1"/>
  <c r="AW436" i="14" s="1"/>
  <c r="AL436" i="14"/>
  <c r="AS436" i="14" s="1"/>
  <c r="AT436" i="14" s="1"/>
  <c r="AY436" i="14" s="1"/>
  <c r="AU437" i="14"/>
  <c r="X437" i="14"/>
  <c r="Z437" i="14" s="1"/>
  <c r="AA437" i="14" s="1"/>
  <c r="AX437" i="14" s="1"/>
  <c r="AM437" i="14"/>
  <c r="AV437" i="14" s="1"/>
  <c r="AW437" i="14" s="1"/>
  <c r="AL437" i="14"/>
  <c r="AS437" i="14" s="1"/>
  <c r="AT437" i="14" s="1"/>
  <c r="AY437" i="14" s="1"/>
  <c r="AU438" i="14"/>
  <c r="X438" i="14"/>
  <c r="Z438" i="14" s="1"/>
  <c r="AA438" i="14" s="1"/>
  <c r="AX438" i="14" s="1"/>
  <c r="AM438" i="14"/>
  <c r="AL438" i="14"/>
  <c r="AU443" i="14"/>
  <c r="X443" i="14"/>
  <c r="Z443" i="14" s="1"/>
  <c r="AA443" i="14" s="1"/>
  <c r="AX443" i="14" s="1"/>
  <c r="AM444" i="14"/>
  <c r="AM443" i="14"/>
  <c r="AL443" i="14"/>
  <c r="AM445" i="14"/>
  <c r="AL445" i="14"/>
  <c r="AU446" i="14"/>
  <c r="X446" i="14"/>
  <c r="Z446" i="14" s="1"/>
  <c r="AA446" i="14" s="1"/>
  <c r="AX446" i="14" s="1"/>
  <c r="AL447" i="14"/>
  <c r="AM446" i="14"/>
  <c r="AL446" i="14"/>
  <c r="AL448" i="14"/>
  <c r="AL449" i="14"/>
  <c r="AU450" i="14"/>
  <c r="X450" i="14"/>
  <c r="Z450" i="14" s="1"/>
  <c r="AA450" i="14" s="1"/>
  <c r="AX450" i="14" s="1"/>
  <c r="AM451" i="14"/>
  <c r="AM450" i="14"/>
  <c r="AL450" i="14"/>
  <c r="AM452" i="14"/>
  <c r="AL452" i="14"/>
  <c r="AM453" i="14"/>
  <c r="AL453" i="14"/>
  <c r="AM454" i="14"/>
  <c r="AL454" i="14"/>
  <c r="AU455" i="14"/>
  <c r="X455" i="14"/>
  <c r="Z455" i="14" s="1"/>
  <c r="AA455" i="14" s="1"/>
  <c r="AX455" i="14" s="1"/>
  <c r="AM455" i="14"/>
  <c r="AL455" i="14"/>
  <c r="AU457" i="14"/>
  <c r="X457" i="14"/>
  <c r="Z457" i="14" s="1"/>
  <c r="AA457" i="14" s="1"/>
  <c r="AX457" i="14" s="1"/>
  <c r="AM457" i="14"/>
  <c r="AL457" i="14"/>
  <c r="AU459" i="14"/>
  <c r="X459" i="14"/>
  <c r="Z459" i="14" s="1"/>
  <c r="AA459" i="14" s="1"/>
  <c r="AX459" i="14" s="1"/>
  <c r="AM459" i="14"/>
  <c r="AL459" i="14"/>
  <c r="AU463" i="14"/>
  <c r="X463" i="14"/>
  <c r="Z463" i="14" s="1"/>
  <c r="AA463" i="14" s="1"/>
  <c r="AX463" i="14" s="1"/>
  <c r="AM463" i="14"/>
  <c r="AL463" i="14"/>
  <c r="AU467" i="14"/>
  <c r="X467" i="14"/>
  <c r="Z467" i="14" s="1"/>
  <c r="AA467" i="14" s="1"/>
  <c r="AX467" i="14" s="1"/>
  <c r="AM468" i="14"/>
  <c r="AM467" i="14"/>
  <c r="AL467" i="14"/>
  <c r="AM469" i="14"/>
  <c r="AL469" i="14"/>
  <c r="AU470" i="14"/>
  <c r="X470" i="14"/>
  <c r="Z470" i="14" s="1"/>
  <c r="AA470" i="14" s="1"/>
  <c r="AX470" i="14" s="1"/>
  <c r="AM471" i="14"/>
  <c r="AM470" i="14"/>
  <c r="AL470" i="14"/>
  <c r="AM472" i="14"/>
  <c r="AM473" i="14"/>
  <c r="AM474" i="14"/>
  <c r="AU475" i="14"/>
  <c r="X475" i="14"/>
  <c r="Z475" i="14" s="1"/>
  <c r="AA475" i="14" s="1"/>
  <c r="AX475" i="14" s="1"/>
  <c r="AM476" i="14"/>
  <c r="AM475" i="14"/>
  <c r="AL475" i="14"/>
  <c r="AM477" i="14"/>
  <c r="AL477" i="14"/>
  <c r="AU478" i="14"/>
  <c r="X478" i="14"/>
  <c r="Z478" i="14" s="1"/>
  <c r="AA478" i="14" s="1"/>
  <c r="AX478" i="14" s="1"/>
  <c r="AM479" i="14"/>
  <c r="AM478" i="14"/>
  <c r="AL478" i="14"/>
  <c r="AM480" i="14"/>
  <c r="AL480" i="14"/>
  <c r="AM481" i="14"/>
  <c r="AL481" i="14"/>
  <c r="AU482" i="14"/>
  <c r="X482" i="14"/>
  <c r="Z482" i="14" s="1"/>
  <c r="AA482" i="14" s="1"/>
  <c r="AX482" i="14" s="1"/>
  <c r="AM482" i="14"/>
  <c r="AL482" i="14"/>
  <c r="AM484" i="14"/>
  <c r="AM485" i="14"/>
  <c r="AM486" i="14"/>
  <c r="AU487" i="14"/>
  <c r="X487" i="14"/>
  <c r="Z487" i="14" s="1"/>
  <c r="AA487" i="14" s="1"/>
  <c r="AX487" i="14" s="1"/>
  <c r="AM487" i="14"/>
  <c r="AL487" i="14"/>
  <c r="AU493" i="14"/>
  <c r="X493" i="14"/>
  <c r="Z493" i="14" s="1"/>
  <c r="AA493" i="14" s="1"/>
  <c r="AX493" i="14" s="1"/>
  <c r="AM493" i="14"/>
  <c r="AL493" i="14"/>
  <c r="AU498" i="14"/>
  <c r="X498" i="14"/>
  <c r="Z498" i="14" s="1"/>
  <c r="AA498" i="14" s="1"/>
  <c r="AX498" i="14" s="1"/>
  <c r="AL499" i="14"/>
  <c r="AM498" i="14"/>
  <c r="AL498" i="14"/>
  <c r="AL500" i="14"/>
  <c r="AL501" i="14"/>
  <c r="AL502" i="14"/>
  <c r="AU503" i="14"/>
  <c r="X503" i="14"/>
  <c r="Z503" i="14" s="1"/>
  <c r="AA503" i="14" s="1"/>
  <c r="AX503" i="14" s="1"/>
  <c r="AM503" i="14"/>
  <c r="AL503" i="14"/>
  <c r="AU509" i="14"/>
  <c r="X509" i="14"/>
  <c r="Z509" i="14" s="1"/>
  <c r="AA509" i="14" s="1"/>
  <c r="AX509" i="14" s="1"/>
  <c r="AM510" i="14"/>
  <c r="AM509" i="14"/>
  <c r="AL509" i="14"/>
  <c r="AM511" i="14"/>
  <c r="AL511" i="14"/>
  <c r="AM512" i="14"/>
  <c r="AL512" i="14"/>
  <c r="AU513" i="14"/>
  <c r="X513" i="14"/>
  <c r="Z513" i="14" s="1"/>
  <c r="AA513" i="14" s="1"/>
  <c r="AX513" i="14" s="1"/>
  <c r="AM513" i="14"/>
  <c r="AL513" i="14"/>
  <c r="AU515" i="14"/>
  <c r="X515" i="14"/>
  <c r="Z515" i="14" s="1"/>
  <c r="AA515" i="14" s="1"/>
  <c r="AX515" i="14" s="1"/>
  <c r="AM515" i="14"/>
  <c r="AL515" i="14"/>
  <c r="AU519" i="14"/>
  <c r="X519" i="14"/>
  <c r="Z519" i="14" s="1"/>
  <c r="AA519" i="14" s="1"/>
  <c r="AX519" i="14" s="1"/>
  <c r="AM519" i="14"/>
  <c r="AL519" i="14"/>
  <c r="AU521" i="14"/>
  <c r="X521" i="14"/>
  <c r="Z521" i="14" s="1"/>
  <c r="AA521" i="14" s="1"/>
  <c r="AX521" i="14" s="1"/>
  <c r="AM521" i="14"/>
  <c r="AL521" i="14"/>
  <c r="AU524" i="14"/>
  <c r="X524" i="14"/>
  <c r="Z524" i="14" s="1"/>
  <c r="AA524" i="14" s="1"/>
  <c r="AX524" i="14" s="1"/>
  <c r="AM524" i="14"/>
  <c r="AL524" i="14"/>
  <c r="AU527" i="14"/>
  <c r="X527" i="14"/>
  <c r="Z527" i="14" s="1"/>
  <c r="AA527" i="14" s="1"/>
  <c r="AX527" i="14" s="1"/>
  <c r="AM527" i="14"/>
  <c r="AL527" i="14"/>
  <c r="AU529" i="14"/>
  <c r="X529" i="14"/>
  <c r="Z529" i="14" s="1"/>
  <c r="AA529" i="14" s="1"/>
  <c r="AX529" i="14" s="1"/>
  <c r="AM530" i="14"/>
  <c r="AM529" i="14"/>
  <c r="AL529" i="14"/>
  <c r="AM531" i="14"/>
  <c r="AL531" i="14"/>
  <c r="AU532" i="14"/>
  <c r="X532" i="14"/>
  <c r="Z532" i="14" s="1"/>
  <c r="AA532" i="14" s="1"/>
  <c r="AX532" i="14" s="1"/>
  <c r="AM533" i="14"/>
  <c r="AM532" i="14"/>
  <c r="AL532" i="14"/>
  <c r="AM534" i="14"/>
  <c r="AM535" i="14"/>
  <c r="AM536" i="14"/>
  <c r="AU537" i="14"/>
  <c r="X537" i="14"/>
  <c r="Z537" i="14" s="1"/>
  <c r="AA537" i="14" s="1"/>
  <c r="AX537" i="14" s="1"/>
  <c r="AM537" i="14"/>
  <c r="AV537" i="14" s="1"/>
  <c r="AW537" i="14" s="1"/>
  <c r="AL537" i="14"/>
  <c r="AS537" i="14" s="1"/>
  <c r="AT537" i="14" s="1"/>
  <c r="AY537" i="14" s="1"/>
  <c r="AU538" i="14"/>
  <c r="X538" i="14"/>
  <c r="Z538" i="14" s="1"/>
  <c r="AA538" i="14" s="1"/>
  <c r="AX538" i="14" s="1"/>
  <c r="AM538" i="14"/>
  <c r="AL538" i="14"/>
  <c r="AU540" i="14"/>
  <c r="X540" i="14"/>
  <c r="Z540" i="14" s="1"/>
  <c r="AA540" i="14" s="1"/>
  <c r="AX540" i="14" s="1"/>
  <c r="AM540" i="14"/>
  <c r="AL540" i="14"/>
  <c r="AU542" i="14"/>
  <c r="X542" i="14"/>
  <c r="Z542" i="14" s="1"/>
  <c r="AA542" i="14" s="1"/>
  <c r="AX542" i="14" s="1"/>
  <c r="AL543" i="14"/>
  <c r="AM542" i="14"/>
  <c r="AL542" i="14"/>
  <c r="AL544" i="14"/>
  <c r="AL545" i="14"/>
  <c r="AL546" i="14"/>
  <c r="AU547" i="14"/>
  <c r="X547" i="14"/>
  <c r="Z547" i="14" s="1"/>
  <c r="AA547" i="14" s="1"/>
  <c r="AX547" i="14" s="1"/>
  <c r="AM547" i="14"/>
  <c r="AL547" i="14"/>
  <c r="AU549" i="14"/>
  <c r="X549" i="14"/>
  <c r="Z549" i="14" s="1"/>
  <c r="AA549" i="14" s="1"/>
  <c r="AX549" i="14" s="1"/>
  <c r="AM549" i="14"/>
  <c r="AV549" i="14" s="1"/>
  <c r="AW549" i="14" s="1"/>
  <c r="AL549" i="14"/>
  <c r="AS549" i="14" s="1"/>
  <c r="AT549" i="14" s="1"/>
  <c r="AY549" i="14" s="1"/>
  <c r="AU550" i="14"/>
  <c r="X550" i="14"/>
  <c r="Z550" i="14" s="1"/>
  <c r="AA550" i="14" s="1"/>
  <c r="AX550" i="14" s="1"/>
  <c r="AM550" i="14"/>
  <c r="AL550" i="14"/>
  <c r="AM552" i="14"/>
  <c r="AM553" i="14"/>
  <c r="AU554" i="14"/>
  <c r="X554" i="14"/>
  <c r="Z554" i="14" s="1"/>
  <c r="AA554" i="14" s="1"/>
  <c r="AX554" i="14" s="1"/>
  <c r="AM554" i="14"/>
  <c r="AL554" i="14"/>
  <c r="AU557" i="14"/>
  <c r="X557" i="14"/>
  <c r="Z557" i="14" s="1"/>
  <c r="AA557" i="14" s="1"/>
  <c r="AX557" i="14" s="1"/>
  <c r="AM558" i="14"/>
  <c r="AM557" i="14"/>
  <c r="AL557" i="14"/>
  <c r="AM559" i="14"/>
  <c r="AL559" i="14"/>
  <c r="AM560" i="14"/>
  <c r="AL560" i="14"/>
  <c r="AM561" i="14"/>
  <c r="AL561" i="14"/>
  <c r="AM562" i="14"/>
  <c r="AL562" i="14"/>
  <c r="AU563" i="14"/>
  <c r="X563" i="14"/>
  <c r="Z563" i="14" s="1"/>
  <c r="AA563" i="14" s="1"/>
  <c r="AX563" i="14" s="1"/>
  <c r="AM563" i="14"/>
  <c r="AL563" i="14"/>
  <c r="AU565" i="14"/>
  <c r="X565" i="14"/>
  <c r="Z565" i="14" s="1"/>
  <c r="AA565" i="14" s="1"/>
  <c r="AX565" i="14" s="1"/>
  <c r="AM565" i="14"/>
  <c r="AL565" i="14"/>
  <c r="AM567" i="14"/>
  <c r="AM568" i="14"/>
  <c r="AM569" i="14"/>
  <c r="AM570" i="14"/>
  <c r="AU571" i="14"/>
  <c r="X571" i="14"/>
  <c r="Z571" i="14" s="1"/>
  <c r="AA571" i="14" s="1"/>
  <c r="AX571" i="14" s="1"/>
  <c r="AM571" i="14"/>
  <c r="AL571" i="14"/>
  <c r="AM573" i="14"/>
  <c r="AM574" i="14"/>
  <c r="AM575" i="14"/>
  <c r="AU576" i="14"/>
  <c r="X576" i="14"/>
  <c r="Z576" i="14" s="1"/>
  <c r="AA576" i="14" s="1"/>
  <c r="AX576" i="14" s="1"/>
  <c r="AM576" i="14"/>
  <c r="AL576" i="14"/>
  <c r="AU578" i="14"/>
  <c r="X578" i="14"/>
  <c r="Z578" i="14" s="1"/>
  <c r="AA578" i="14" s="1"/>
  <c r="AX578" i="14" s="1"/>
  <c r="AM578" i="14"/>
  <c r="AL578" i="14"/>
  <c r="AU580" i="14"/>
  <c r="X580" i="14"/>
  <c r="Z580" i="14" s="1"/>
  <c r="AA580" i="14" s="1"/>
  <c r="AX580" i="14" s="1"/>
  <c r="AM580" i="14"/>
  <c r="AV580" i="14" s="1"/>
  <c r="AW580" i="14" s="1"/>
  <c r="AL580" i="14"/>
  <c r="AS580" i="14" s="1"/>
  <c r="AT580" i="14" s="1"/>
  <c r="AY580" i="14" s="1"/>
  <c r="AU581" i="14"/>
  <c r="X581" i="14"/>
  <c r="Z581" i="14" s="1"/>
  <c r="AA581" i="14" s="1"/>
  <c r="AX581" i="14" s="1"/>
  <c r="AM581" i="14"/>
  <c r="AL581" i="14"/>
  <c r="AU583" i="14"/>
  <c r="X583" i="14"/>
  <c r="Z583" i="14" s="1"/>
  <c r="AA583" i="14" s="1"/>
  <c r="AX583" i="14" s="1"/>
  <c r="AM584" i="14"/>
  <c r="AM583" i="14"/>
  <c r="AV583" i="14" s="1"/>
  <c r="AW583" i="14" s="1"/>
  <c r="AL583" i="14"/>
  <c r="AU585" i="14"/>
  <c r="X585" i="14"/>
  <c r="Z585" i="14" s="1"/>
  <c r="AA585" i="14" s="1"/>
  <c r="AX585" i="14" s="1"/>
  <c r="AM586" i="14"/>
  <c r="AM585" i="14"/>
  <c r="AV585" i="14" s="1"/>
  <c r="AW585" i="14" s="1"/>
  <c r="AL585" i="14"/>
  <c r="AU587" i="14"/>
  <c r="X587" i="14"/>
  <c r="Z587" i="14" s="1"/>
  <c r="AA587" i="14" s="1"/>
  <c r="AX587" i="14" s="1"/>
  <c r="AM587" i="14"/>
  <c r="AL587" i="14"/>
  <c r="AU589" i="14"/>
  <c r="X589" i="14"/>
  <c r="Z589" i="14" s="1"/>
  <c r="AA589" i="14" s="1"/>
  <c r="AX589" i="14" s="1"/>
  <c r="AM589" i="14"/>
  <c r="AV589" i="14" s="1"/>
  <c r="AW589" i="14" s="1"/>
  <c r="AL589" i="14"/>
  <c r="AS589" i="14" s="1"/>
  <c r="AT589" i="14" s="1"/>
  <c r="AY589" i="14" s="1"/>
  <c r="AM332" i="4"/>
  <c r="AL332" i="4"/>
  <c r="AJ350" i="4"/>
  <c r="AH350" i="4"/>
  <c r="AF350" i="4"/>
  <c r="AJ349" i="4"/>
  <c r="AH349" i="4"/>
  <c r="AF349" i="4"/>
  <c r="AJ348" i="4"/>
  <c r="AH348" i="4"/>
  <c r="AF348" i="4"/>
  <c r="AJ347" i="4"/>
  <c r="AH347" i="4"/>
  <c r="AF347" i="4"/>
  <c r="AJ346" i="4"/>
  <c r="AH346" i="4"/>
  <c r="AF346" i="4"/>
  <c r="AM346" i="4" s="1"/>
  <c r="AJ343" i="4"/>
  <c r="AH343" i="4"/>
  <c r="AF343" i="4"/>
  <c r="AJ342" i="4"/>
  <c r="AH342" i="4"/>
  <c r="AF342" i="4"/>
  <c r="AJ341" i="4"/>
  <c r="AH341" i="4"/>
  <c r="AF341" i="4"/>
  <c r="AL588" i="14" l="1"/>
  <c r="AS587" i="14" s="1"/>
  <c r="AT587" i="14" s="1"/>
  <c r="AM588" i="14"/>
  <c r="AV587" i="14" s="1"/>
  <c r="AW587" i="14" s="1"/>
  <c r="AL586" i="14"/>
  <c r="AS585" i="14" s="1"/>
  <c r="AT585" i="14" s="1"/>
  <c r="AY585" i="14" s="1"/>
  <c r="AL584" i="14"/>
  <c r="AS583" i="14" s="1"/>
  <c r="AT583" i="14" s="1"/>
  <c r="AY583" i="14" s="1"/>
  <c r="AL582" i="14"/>
  <c r="AS581" i="14" s="1"/>
  <c r="AT581" i="14" s="1"/>
  <c r="AM582" i="14"/>
  <c r="AV581" i="14" s="1"/>
  <c r="AW581" i="14" s="1"/>
  <c r="AL579" i="14"/>
  <c r="AS578" i="14" s="1"/>
  <c r="AT578" i="14" s="1"/>
  <c r="AM579" i="14"/>
  <c r="AV578" i="14" s="1"/>
  <c r="AW578" i="14" s="1"/>
  <c r="AL577" i="14"/>
  <c r="AS576" i="14" s="1"/>
  <c r="AT576" i="14" s="1"/>
  <c r="AM577" i="14"/>
  <c r="AV576" i="14" s="1"/>
  <c r="AW576" i="14" s="1"/>
  <c r="AL572" i="14"/>
  <c r="AM572" i="14"/>
  <c r="AV571" i="14" s="1"/>
  <c r="AW571" i="14" s="1"/>
  <c r="AL566" i="14"/>
  <c r="AM566" i="14"/>
  <c r="AV565" i="14" s="1"/>
  <c r="AW565" i="14" s="1"/>
  <c r="AL564" i="14"/>
  <c r="AS563" i="14" s="1"/>
  <c r="AT563" i="14" s="1"/>
  <c r="AM564" i="14"/>
  <c r="AV563" i="14" s="1"/>
  <c r="AW563" i="14" s="1"/>
  <c r="AL558" i="14"/>
  <c r="AS557" i="14" s="1"/>
  <c r="AT557" i="14" s="1"/>
  <c r="AV557" i="14"/>
  <c r="AW557" i="14" s="1"/>
  <c r="AL555" i="14"/>
  <c r="AM555" i="14"/>
  <c r="AL551" i="14"/>
  <c r="AM551" i="14"/>
  <c r="AV550" i="14" s="1"/>
  <c r="AW550" i="14" s="1"/>
  <c r="AL548" i="14"/>
  <c r="AS547" i="14" s="1"/>
  <c r="AT547" i="14" s="1"/>
  <c r="AM548" i="14"/>
  <c r="AV547" i="14" s="1"/>
  <c r="AW547" i="14" s="1"/>
  <c r="AS542" i="14"/>
  <c r="AT542" i="14" s="1"/>
  <c r="AM543" i="14"/>
  <c r="AL541" i="14"/>
  <c r="AS540" i="14" s="1"/>
  <c r="AT540" i="14" s="1"/>
  <c r="AM541" i="14"/>
  <c r="AV540" i="14" s="1"/>
  <c r="AW540" i="14" s="1"/>
  <c r="AL539" i="14"/>
  <c r="AS538" i="14" s="1"/>
  <c r="AT538" i="14" s="1"/>
  <c r="AM539" i="14"/>
  <c r="AV538" i="14" s="1"/>
  <c r="AW538" i="14" s="1"/>
  <c r="AL533" i="14"/>
  <c r="AV532" i="14"/>
  <c r="AW532" i="14" s="1"/>
  <c r="AL530" i="14"/>
  <c r="AS529" i="14" s="1"/>
  <c r="AT529" i="14" s="1"/>
  <c r="AV529" i="14"/>
  <c r="AW529" i="14" s="1"/>
  <c r="AL528" i="14"/>
  <c r="AS527" i="14" s="1"/>
  <c r="AT527" i="14" s="1"/>
  <c r="AM528" i="14"/>
  <c r="AV527" i="14" s="1"/>
  <c r="AW527" i="14" s="1"/>
  <c r="AL525" i="14"/>
  <c r="AM525" i="14"/>
  <c r="AL522" i="14"/>
  <c r="AM522" i="14"/>
  <c r="AL520" i="14"/>
  <c r="AS519" i="14" s="1"/>
  <c r="AT519" i="14" s="1"/>
  <c r="AM520" i="14"/>
  <c r="AV519" i="14" s="1"/>
  <c r="AW519" i="14" s="1"/>
  <c r="AL516" i="14"/>
  <c r="AM516" i="14"/>
  <c r="AL514" i="14"/>
  <c r="AS513" i="14" s="1"/>
  <c r="AT513" i="14" s="1"/>
  <c r="AM514" i="14"/>
  <c r="AV513" i="14" s="1"/>
  <c r="AW513" i="14" s="1"/>
  <c r="AL510" i="14"/>
  <c r="AS509" i="14" s="1"/>
  <c r="AT509" i="14" s="1"/>
  <c r="AV509" i="14"/>
  <c r="AW509" i="14" s="1"/>
  <c r="AL504" i="14"/>
  <c r="AM504" i="14"/>
  <c r="AS498" i="14"/>
  <c r="AT498" i="14" s="1"/>
  <c r="AM499" i="14"/>
  <c r="AL494" i="14"/>
  <c r="AM494" i="14"/>
  <c r="AL488" i="14"/>
  <c r="AM488" i="14"/>
  <c r="AL483" i="14"/>
  <c r="AM483" i="14"/>
  <c r="AV482" i="14" s="1"/>
  <c r="AW482" i="14" s="1"/>
  <c r="AL479" i="14"/>
  <c r="AS478" i="14" s="1"/>
  <c r="AT478" i="14" s="1"/>
  <c r="AV478" i="14"/>
  <c r="AW478" i="14" s="1"/>
  <c r="AL476" i="14"/>
  <c r="AS475" i="14" s="1"/>
  <c r="AT475" i="14" s="1"/>
  <c r="AV475" i="14"/>
  <c r="AW475" i="14" s="1"/>
  <c r="AL471" i="14"/>
  <c r="AV470" i="14"/>
  <c r="AW470" i="14" s="1"/>
  <c r="AL468" i="14"/>
  <c r="AS467" i="14" s="1"/>
  <c r="AT467" i="14" s="1"/>
  <c r="AV467" i="14"/>
  <c r="AW467" i="14" s="1"/>
  <c r="AL464" i="14"/>
  <c r="AM464" i="14"/>
  <c r="AL460" i="14"/>
  <c r="AM460" i="14"/>
  <c r="AL458" i="14"/>
  <c r="AS457" i="14" s="1"/>
  <c r="AT457" i="14" s="1"/>
  <c r="AM458" i="14"/>
  <c r="AV457" i="14" s="1"/>
  <c r="AW457" i="14" s="1"/>
  <c r="AL456" i="14"/>
  <c r="AS455" i="14" s="1"/>
  <c r="AT455" i="14" s="1"/>
  <c r="AM456" i="14"/>
  <c r="AV455" i="14" s="1"/>
  <c r="AW455" i="14" s="1"/>
  <c r="AL451" i="14"/>
  <c r="AS450" i="14" s="1"/>
  <c r="AT450" i="14" s="1"/>
  <c r="AV450" i="14"/>
  <c r="AW450" i="14" s="1"/>
  <c r="AS446" i="14"/>
  <c r="AT446" i="14" s="1"/>
  <c r="AM447" i="14"/>
  <c r="AL444" i="14"/>
  <c r="AS443" i="14" s="1"/>
  <c r="AT443" i="14" s="1"/>
  <c r="AV443" i="14"/>
  <c r="AW443" i="14" s="1"/>
  <c r="AL439" i="14"/>
  <c r="AM439" i="14"/>
  <c r="AL435" i="14"/>
  <c r="AS434" i="14" s="1"/>
  <c r="AT434" i="14" s="1"/>
  <c r="AM435" i="14"/>
  <c r="AV434" i="14" s="1"/>
  <c r="AW434" i="14" s="1"/>
  <c r="AL433" i="14"/>
  <c r="AS432" i="14" s="1"/>
  <c r="AT432" i="14" s="1"/>
  <c r="AM433" i="14"/>
  <c r="AV432" i="14" s="1"/>
  <c r="AW432" i="14" s="1"/>
  <c r="AL430" i="14"/>
  <c r="AM430" i="14"/>
  <c r="AV429" i="14" s="1"/>
  <c r="AW429" i="14" s="1"/>
  <c r="AL427" i="14"/>
  <c r="AM427" i="14"/>
  <c r="AL423" i="14"/>
  <c r="AS422" i="14" s="1"/>
  <c r="AT422" i="14" s="1"/>
  <c r="AV422" i="14"/>
  <c r="AW422" i="14" s="1"/>
  <c r="AL418" i="14"/>
  <c r="AS417" i="14" s="1"/>
  <c r="AT417" i="14" s="1"/>
  <c r="AV417" i="14"/>
  <c r="AW417" i="14" s="1"/>
  <c r="AL414" i="14"/>
  <c r="AM414" i="14"/>
  <c r="AV413" i="14" s="1"/>
  <c r="AW413" i="14" s="1"/>
  <c r="AL409" i="14"/>
  <c r="AM409" i="14"/>
  <c r="AV408" i="14" s="1"/>
  <c r="AW408" i="14" s="1"/>
  <c r="AL403" i="14"/>
  <c r="AM403" i="14"/>
  <c r="AL400" i="14"/>
  <c r="AM400" i="14"/>
  <c r="AL396" i="14"/>
  <c r="AM396" i="14"/>
  <c r="AV395" i="14" s="1"/>
  <c r="AW395" i="14" s="1"/>
  <c r="AL391" i="14"/>
  <c r="AM391" i="14"/>
  <c r="AV390" i="14" s="1"/>
  <c r="AW390" i="14" s="1"/>
  <c r="AL386" i="14"/>
  <c r="AV385" i="14"/>
  <c r="AW385" i="14" s="1"/>
  <c r="AL383" i="14"/>
  <c r="AS382" i="14" s="1"/>
  <c r="AT382" i="14" s="1"/>
  <c r="AV382" i="14"/>
  <c r="AW382" i="14" s="1"/>
  <c r="AL378" i="14"/>
  <c r="AV377" i="14"/>
  <c r="AW377" i="14" s="1"/>
  <c r="AL375" i="14"/>
  <c r="AS374" i="14" s="1"/>
  <c r="AT374" i="14" s="1"/>
  <c r="AV374" i="14"/>
  <c r="AW374" i="14" s="1"/>
  <c r="AL373" i="14"/>
  <c r="AS372" i="14" s="1"/>
  <c r="AT372" i="14" s="1"/>
  <c r="AM373" i="14"/>
  <c r="AV372" i="14" s="1"/>
  <c r="AW372" i="14" s="1"/>
  <c r="AL371" i="14"/>
  <c r="AS370" i="14" s="1"/>
  <c r="AT370" i="14" s="1"/>
  <c r="AM371" i="14"/>
  <c r="AV370" i="14" s="1"/>
  <c r="AW370" i="14" s="1"/>
  <c r="AL369" i="14"/>
  <c r="AS368" i="14" s="1"/>
  <c r="AT368" i="14" s="1"/>
  <c r="AM369" i="14"/>
  <c r="AV368" i="14" s="1"/>
  <c r="AW368" i="14" s="1"/>
  <c r="AL365" i="14"/>
  <c r="AM365" i="14"/>
  <c r="AV364" i="14" s="1"/>
  <c r="AW364" i="14" s="1"/>
  <c r="AL363" i="14"/>
  <c r="AS362" i="14" s="1"/>
  <c r="AT362" i="14" s="1"/>
  <c r="AM363" i="14"/>
  <c r="AV362" i="14" s="1"/>
  <c r="AW362" i="14" s="1"/>
  <c r="AL361" i="14"/>
  <c r="AS360" i="14" s="1"/>
  <c r="AT360" i="14" s="1"/>
  <c r="AM361" i="14"/>
  <c r="AV360" i="14" s="1"/>
  <c r="AW360" i="14" s="1"/>
  <c r="AL358" i="14"/>
  <c r="AM358" i="14"/>
  <c r="AV357" i="14" s="1"/>
  <c r="AW357" i="14" s="1"/>
  <c r="AL355" i="14"/>
  <c r="AM355" i="14"/>
  <c r="AV354" i="14" s="1"/>
  <c r="AW354" i="14" s="1"/>
  <c r="AS350" i="14"/>
  <c r="AT350" i="14" s="1"/>
  <c r="AV350" i="14"/>
  <c r="AW350" i="14" s="1"/>
  <c r="AL348" i="14"/>
  <c r="AM348" i="14"/>
  <c r="AV347" i="14" s="1"/>
  <c r="AW347" i="14" s="1"/>
  <c r="AL345" i="14"/>
  <c r="AM345" i="14"/>
  <c r="AL343" i="14"/>
  <c r="AS342" i="14" s="1"/>
  <c r="AT342" i="14" s="1"/>
  <c r="AM343" i="14"/>
  <c r="AV342" i="14" s="1"/>
  <c r="AW342" i="14" s="1"/>
  <c r="AL340" i="14"/>
  <c r="AS339" i="14" s="1"/>
  <c r="AT339" i="14" s="1"/>
  <c r="AV339" i="14"/>
  <c r="AW339" i="14" s="1"/>
  <c r="AL338" i="14"/>
  <c r="AS337" i="14" s="1"/>
  <c r="AT337" i="14" s="1"/>
  <c r="AM338" i="14"/>
  <c r="AV337" i="14" s="1"/>
  <c r="AW337" i="14" s="1"/>
  <c r="AL333" i="14"/>
  <c r="AM333" i="14"/>
  <c r="AL330" i="14"/>
  <c r="AM330" i="14"/>
  <c r="AV329" i="14" s="1"/>
  <c r="AW329" i="14" s="1"/>
  <c r="AL324" i="14"/>
  <c r="AM324" i="14"/>
  <c r="AV323" i="14" s="1"/>
  <c r="AW323" i="14" s="1"/>
  <c r="AS316" i="14"/>
  <c r="AT316" i="14" s="1"/>
  <c r="AM317" i="14"/>
  <c r="AV316" i="14" s="1"/>
  <c r="AW316" i="14" s="1"/>
  <c r="AL314" i="14"/>
  <c r="AM314" i="14"/>
  <c r="AV313" i="14" s="1"/>
  <c r="AW313" i="14" s="1"/>
  <c r="AL309" i="14"/>
  <c r="AM309" i="14"/>
  <c r="AL306" i="14"/>
  <c r="AM306" i="14"/>
  <c r="AV305" i="14" s="1"/>
  <c r="AW305" i="14" s="1"/>
  <c r="AL302" i="14"/>
  <c r="AS301" i="14" s="1"/>
  <c r="AT301" i="14" s="1"/>
  <c r="AV301" i="14"/>
  <c r="AW301" i="14" s="1"/>
  <c r="AL298" i="14"/>
  <c r="AM298" i="14"/>
  <c r="AL296" i="14"/>
  <c r="AS295" i="14" s="1"/>
  <c r="AT295" i="14" s="1"/>
  <c r="AM296" i="14"/>
  <c r="AV295" i="14" s="1"/>
  <c r="AW295" i="14" s="1"/>
  <c r="AL292" i="14"/>
  <c r="AM292" i="14"/>
  <c r="AL287" i="14"/>
  <c r="AM287" i="14"/>
  <c r="AL284" i="14"/>
  <c r="AM284" i="14"/>
  <c r="AL279" i="14"/>
  <c r="AS278" i="14" s="1"/>
  <c r="AT278" i="14" s="1"/>
  <c r="AV278" i="14"/>
  <c r="AW278" i="14" s="1"/>
  <c r="AL276" i="14"/>
  <c r="AM276" i="14"/>
  <c r="AV275" i="14" s="1"/>
  <c r="AW275" i="14" s="1"/>
  <c r="AL271" i="14"/>
  <c r="AM271" i="14"/>
  <c r="AL265" i="14"/>
  <c r="AM265" i="14"/>
  <c r="AS259" i="14"/>
  <c r="AT259" i="14" s="1"/>
  <c r="AM260" i="14"/>
  <c r="AL257" i="14"/>
  <c r="AS256" i="14" s="1"/>
  <c r="AT256" i="14" s="1"/>
  <c r="AV256" i="14"/>
  <c r="AW256" i="14" s="1"/>
  <c r="AL251" i="14"/>
  <c r="AM251" i="14"/>
  <c r="AL246" i="14"/>
  <c r="AS245" i="14" s="1"/>
  <c r="AT245" i="14" s="1"/>
  <c r="AV245" i="14"/>
  <c r="AW245" i="14" s="1"/>
  <c r="AL241" i="14"/>
  <c r="AS240" i="14" s="1"/>
  <c r="AT240" i="14" s="1"/>
  <c r="AV240" i="14"/>
  <c r="AW240" i="14" s="1"/>
  <c r="AL237" i="14"/>
  <c r="AS236" i="14" s="1"/>
  <c r="AT236" i="14" s="1"/>
  <c r="AV236" i="14"/>
  <c r="AW236" i="14" s="1"/>
  <c r="AL233" i="14"/>
  <c r="AS232" i="14" s="1"/>
  <c r="AT232" i="14" s="1"/>
  <c r="AV232" i="14"/>
  <c r="AW232" i="14" s="1"/>
  <c r="AL228" i="14"/>
  <c r="AM228" i="14"/>
  <c r="AV227" i="14" s="1"/>
  <c r="AW227" i="14" s="1"/>
  <c r="AL226" i="14"/>
  <c r="AS225" i="14" s="1"/>
  <c r="AT225" i="14" s="1"/>
  <c r="AM226" i="14"/>
  <c r="AV225" i="14" s="1"/>
  <c r="AW225" i="14" s="1"/>
  <c r="AL223" i="14"/>
  <c r="AM223" i="14"/>
  <c r="AL221" i="14"/>
  <c r="AS220" i="14" s="1"/>
  <c r="AT220" i="14" s="1"/>
  <c r="AM221" i="14"/>
  <c r="AV220" i="14" s="1"/>
  <c r="AW220" i="14" s="1"/>
  <c r="AL219" i="14"/>
  <c r="AS218" i="14" s="1"/>
  <c r="AT218" i="14" s="1"/>
  <c r="AM219" i="14"/>
  <c r="AV218" i="14" s="1"/>
  <c r="AW218" i="14" s="1"/>
  <c r="AL215" i="14"/>
  <c r="AM215" i="14"/>
  <c r="AL213" i="14"/>
  <c r="AS212" i="14" s="1"/>
  <c r="AT212" i="14" s="1"/>
  <c r="AM213" i="14"/>
  <c r="AV212" i="14" s="1"/>
  <c r="AW212" i="14" s="1"/>
  <c r="AL209" i="14"/>
  <c r="AM209" i="14"/>
  <c r="AL205" i="14"/>
  <c r="AM205" i="14"/>
  <c r="AV204" i="14" s="1"/>
  <c r="AW204" i="14" s="1"/>
  <c r="AL202" i="14"/>
  <c r="AM202" i="14"/>
  <c r="AL199" i="14"/>
  <c r="AM199" i="14"/>
  <c r="AV198" i="14" s="1"/>
  <c r="AW198" i="14" s="1"/>
  <c r="AL194" i="14"/>
  <c r="AS193" i="14" s="1"/>
  <c r="AT193" i="14" s="1"/>
  <c r="AV193" i="14"/>
  <c r="AW193" i="14" s="1"/>
  <c r="AL190" i="14"/>
  <c r="AS189" i="14" s="1"/>
  <c r="AT189" i="14" s="1"/>
  <c r="AV189" i="14"/>
  <c r="AW189" i="14" s="1"/>
  <c r="AL188" i="14"/>
  <c r="AS187" i="14" s="1"/>
  <c r="AT187" i="14" s="1"/>
  <c r="AM188" i="14"/>
  <c r="AV187" i="14" s="1"/>
  <c r="AW187" i="14" s="1"/>
  <c r="AL186" i="14"/>
  <c r="AS185" i="14" s="1"/>
  <c r="AT185" i="14" s="1"/>
  <c r="AM186" i="14"/>
  <c r="AV185" i="14" s="1"/>
  <c r="AW185" i="14" s="1"/>
  <c r="AL183" i="14"/>
  <c r="AM183" i="14"/>
  <c r="AL181" i="14"/>
  <c r="AS180" i="14" s="1"/>
  <c r="AT180" i="14" s="1"/>
  <c r="AM181" i="14"/>
  <c r="AV180" i="14" s="1"/>
  <c r="AW180" i="14" s="1"/>
  <c r="AL176" i="14"/>
  <c r="AV175" i="14"/>
  <c r="AW175" i="14" s="1"/>
  <c r="AL173" i="14"/>
  <c r="AS172" i="14" s="1"/>
  <c r="AT172" i="14" s="1"/>
  <c r="AV172" i="14"/>
  <c r="AW172" i="14" s="1"/>
  <c r="AL170" i="14"/>
  <c r="AM170" i="14"/>
  <c r="AL165" i="14"/>
  <c r="AM165" i="14"/>
  <c r="AL160" i="14"/>
  <c r="AM160" i="14"/>
  <c r="AL158" i="14"/>
  <c r="AS157" i="14" s="1"/>
  <c r="AT157" i="14" s="1"/>
  <c r="AM158" i="14"/>
  <c r="AV157" i="14" s="1"/>
  <c r="AW157" i="14" s="1"/>
  <c r="AL152" i="14"/>
  <c r="AS151" i="14" s="1"/>
  <c r="AT151" i="14" s="1"/>
  <c r="AV151" i="14"/>
  <c r="AW151" i="14" s="1"/>
  <c r="AL146" i="14"/>
  <c r="AM146" i="14"/>
  <c r="AL141" i="14"/>
  <c r="AM141" i="14"/>
  <c r="AL139" i="14"/>
  <c r="AS138" i="14" s="1"/>
  <c r="AT138" i="14" s="1"/>
  <c r="AM139" i="14"/>
  <c r="AV138" i="14" s="1"/>
  <c r="AW138" i="14" s="1"/>
  <c r="AL136" i="14"/>
  <c r="AS135" i="14" s="1"/>
  <c r="AT135" i="14" s="1"/>
  <c r="AM136" i="14"/>
  <c r="AV135" i="14" s="1"/>
  <c r="AW135" i="14" s="1"/>
  <c r="AL134" i="14"/>
  <c r="AS133" i="14" s="1"/>
  <c r="AT133" i="14" s="1"/>
  <c r="AM134" i="14"/>
  <c r="AV133" i="14" s="1"/>
  <c r="AW133" i="14" s="1"/>
  <c r="AL132" i="14"/>
  <c r="AS131" i="14" s="1"/>
  <c r="AT131" i="14" s="1"/>
  <c r="AM132" i="14"/>
  <c r="AV131" i="14" s="1"/>
  <c r="AW131" i="14" s="1"/>
  <c r="AL128" i="14"/>
  <c r="AS127" i="14" s="1"/>
  <c r="AT127" i="14" s="1"/>
  <c r="AV127" i="14"/>
  <c r="AW127" i="14" s="1"/>
  <c r="AL125" i="14"/>
  <c r="AS124" i="14" s="1"/>
  <c r="AT124" i="14" s="1"/>
  <c r="AV124" i="14"/>
  <c r="AW124" i="14" s="1"/>
  <c r="AL121" i="14"/>
  <c r="AM121" i="14"/>
  <c r="AS114" i="14"/>
  <c r="AT114" i="14" s="1"/>
  <c r="AM115" i="14"/>
  <c r="AL112" i="14"/>
  <c r="AM112" i="14"/>
  <c r="AV111" i="14" s="1"/>
  <c r="AW111" i="14" s="1"/>
  <c r="AL110" i="14"/>
  <c r="AS109" i="14" s="1"/>
  <c r="AT109" i="14" s="1"/>
  <c r="AM110" i="14"/>
  <c r="AV109" i="14" s="1"/>
  <c r="AW109" i="14" s="1"/>
  <c r="AL107" i="14"/>
  <c r="AM107" i="14"/>
  <c r="AL104" i="14"/>
  <c r="AM104" i="14"/>
  <c r="AL102" i="14"/>
  <c r="AS101" i="14" s="1"/>
  <c r="AT101" i="14" s="1"/>
  <c r="AM102" i="14"/>
  <c r="AV101" i="14" s="1"/>
  <c r="AW101" i="14" s="1"/>
  <c r="AL100" i="14"/>
  <c r="AS99" i="14" s="1"/>
  <c r="AT99" i="14" s="1"/>
  <c r="AM100" i="14"/>
  <c r="AV99" i="14" s="1"/>
  <c r="AW99" i="14" s="1"/>
  <c r="AL96" i="14"/>
  <c r="AM96" i="14"/>
  <c r="AL92" i="14"/>
  <c r="AM92" i="14"/>
  <c r="AL90" i="14"/>
  <c r="AS89" i="14" s="1"/>
  <c r="AT89" i="14" s="1"/>
  <c r="AM90" i="14"/>
  <c r="AV89" i="14" s="1"/>
  <c r="AW89" i="14" s="1"/>
  <c r="AL88" i="14"/>
  <c r="AS87" i="14" s="1"/>
  <c r="AT87" i="14" s="1"/>
  <c r="AM88" i="14"/>
  <c r="AV87" i="14" s="1"/>
  <c r="AW87" i="14" s="1"/>
  <c r="AL85" i="14"/>
  <c r="AS84" i="14" s="1"/>
  <c r="AT84" i="14" s="1"/>
  <c r="AV84" i="14"/>
  <c r="AW84" i="14" s="1"/>
  <c r="AL82" i="14"/>
  <c r="AS81" i="14" s="1"/>
  <c r="AT81" i="14" s="1"/>
  <c r="AV81" i="14"/>
  <c r="AW81" i="14" s="1"/>
  <c r="AL79" i="14"/>
  <c r="AS78" i="14" s="1"/>
  <c r="AT78" i="14" s="1"/>
  <c r="AV78" i="14"/>
  <c r="AW78" i="14" s="1"/>
  <c r="AL73" i="14"/>
  <c r="AM73" i="14"/>
  <c r="AV72" i="14" s="1"/>
  <c r="AW72" i="14" s="1"/>
  <c r="AL69" i="14"/>
  <c r="AS68" i="14" s="1"/>
  <c r="AT68" i="14" s="1"/>
  <c r="AV68" i="14"/>
  <c r="AW68" i="14" s="1"/>
  <c r="AL65" i="14"/>
  <c r="AM65" i="14"/>
  <c r="AV64" i="14" s="1"/>
  <c r="AW64" i="14" s="1"/>
  <c r="AL59" i="14"/>
  <c r="AM59" i="14"/>
  <c r="AL55" i="14"/>
  <c r="AS54" i="14" s="1"/>
  <c r="AT54" i="14" s="1"/>
  <c r="AV54" i="14"/>
  <c r="AW54" i="14" s="1"/>
  <c r="AL51" i="14"/>
  <c r="AM51" i="14"/>
  <c r="AL48" i="14"/>
  <c r="AM48" i="14"/>
  <c r="AL42" i="14"/>
  <c r="AS41" i="14" s="1"/>
  <c r="AT41" i="14" s="1"/>
  <c r="AV41" i="14"/>
  <c r="AW41" i="14" s="1"/>
  <c r="AL37" i="14"/>
  <c r="AS36" i="14" s="1"/>
  <c r="AT36" i="14" s="1"/>
  <c r="AV36" i="14"/>
  <c r="AW36" i="14" s="1"/>
  <c r="AL35" i="14"/>
  <c r="AS34" i="14" s="1"/>
  <c r="AT34" i="14" s="1"/>
  <c r="AM35" i="14"/>
  <c r="AV34" i="14" s="1"/>
  <c r="AW34" i="14" s="1"/>
  <c r="AL33" i="14"/>
  <c r="AS32" i="14" s="1"/>
  <c r="AT32" i="14" s="1"/>
  <c r="AM33" i="14"/>
  <c r="AV32" i="14" s="1"/>
  <c r="AW32" i="14" s="1"/>
  <c r="AL31" i="14"/>
  <c r="AS30" i="14" s="1"/>
  <c r="AT30" i="14" s="1"/>
  <c r="AM31" i="14"/>
  <c r="AV30" i="14" s="1"/>
  <c r="AW30" i="14" s="1"/>
  <c r="AL28" i="14"/>
  <c r="AM28" i="14"/>
  <c r="AL25" i="14"/>
  <c r="AM25" i="14"/>
  <c r="AL21" i="14"/>
  <c r="AM21" i="14"/>
  <c r="AV20" i="14" s="1"/>
  <c r="AW20" i="14" s="1"/>
  <c r="AL19" i="14"/>
  <c r="AS18" i="14" s="1"/>
  <c r="AT18" i="14" s="1"/>
  <c r="AY18" i="14" s="1"/>
  <c r="AL17" i="14"/>
  <c r="AS16" i="14" s="1"/>
  <c r="AT16" i="14" s="1"/>
  <c r="AY16" i="14" s="1"/>
  <c r="AL12" i="14"/>
  <c r="AV11" i="14"/>
  <c r="AW11" i="14" s="1"/>
  <c r="AL9" i="14"/>
  <c r="AS8" i="14" s="1"/>
  <c r="AT8" i="14" s="1"/>
  <c r="AV8" i="14"/>
  <c r="AW8" i="14" s="1"/>
  <c r="AK347" i="4"/>
  <c r="AK348" i="4"/>
  <c r="AK349" i="4"/>
  <c r="AK341" i="4"/>
  <c r="AL341" i="4" s="1"/>
  <c r="AK346" i="4"/>
  <c r="AL346" i="4" s="1"/>
  <c r="AL347" i="4" s="1"/>
  <c r="AL348" i="4" s="1"/>
  <c r="AL349" i="4" s="1"/>
  <c r="AK342" i="4"/>
  <c r="AM347" i="4"/>
  <c r="AM348" i="4" s="1"/>
  <c r="AM349" i="4" s="1"/>
  <c r="AM350" i="4" s="1"/>
  <c r="AK343" i="4"/>
  <c r="AK350" i="4"/>
  <c r="AM341" i="4"/>
  <c r="AM342" i="4" s="1"/>
  <c r="AM343" i="4" s="1"/>
  <c r="AY8" i="14" l="1"/>
  <c r="AL13" i="14"/>
  <c r="AL14" i="14"/>
  <c r="AL15" i="14" s="1"/>
  <c r="AS11" i="14"/>
  <c r="AT11" i="14" s="1"/>
  <c r="AY11" i="14" s="1"/>
  <c r="AL22" i="14"/>
  <c r="AL23" i="14"/>
  <c r="AS20" i="14"/>
  <c r="AT20" i="14" s="1"/>
  <c r="AY20" i="14" s="1"/>
  <c r="AM26" i="14"/>
  <c r="AV24" i="14"/>
  <c r="AW24" i="14" s="1"/>
  <c r="AL26" i="14"/>
  <c r="AS24" i="14"/>
  <c r="AT24" i="14" s="1"/>
  <c r="AY24" i="14" s="1"/>
  <c r="AM29" i="14"/>
  <c r="AV27" i="14"/>
  <c r="AW27" i="14" s="1"/>
  <c r="AL29" i="14"/>
  <c r="AS27" i="14"/>
  <c r="AT27" i="14" s="1"/>
  <c r="AY27" i="14" s="1"/>
  <c r="AY30" i="14"/>
  <c r="AY32" i="14"/>
  <c r="AY34" i="14"/>
  <c r="AY36" i="14"/>
  <c r="AY41" i="14"/>
  <c r="AM49" i="14"/>
  <c r="AV47" i="14"/>
  <c r="AW47" i="14" s="1"/>
  <c r="AL49" i="14"/>
  <c r="AS47" i="14"/>
  <c r="AT47" i="14" s="1"/>
  <c r="AY47" i="14" s="1"/>
  <c r="AM52" i="14"/>
  <c r="AM53" i="14"/>
  <c r="AV50" i="14"/>
  <c r="AW50" i="14" s="1"/>
  <c r="AL52" i="14"/>
  <c r="AL53" i="14" s="1"/>
  <c r="AS50" i="14"/>
  <c r="AT50" i="14" s="1"/>
  <c r="AY50" i="14" s="1"/>
  <c r="AY54" i="14"/>
  <c r="AM60" i="14"/>
  <c r="AM61" i="14"/>
  <c r="AM62" i="14" s="1"/>
  <c r="AM63" i="14" s="1"/>
  <c r="AV58" i="14"/>
  <c r="AW58" i="14" s="1"/>
  <c r="AL60" i="14"/>
  <c r="AL61" i="14" s="1"/>
  <c r="AL66" i="14"/>
  <c r="AL67" i="14"/>
  <c r="AS64" i="14"/>
  <c r="AT64" i="14" s="1"/>
  <c r="AY64" i="14" s="1"/>
  <c r="AY68" i="14"/>
  <c r="AL74" i="14"/>
  <c r="AL75" i="14"/>
  <c r="AL76" i="14" s="1"/>
  <c r="AL77" i="14" s="1"/>
  <c r="AS72" i="14"/>
  <c r="AT72" i="14" s="1"/>
  <c r="AY72" i="14" s="1"/>
  <c r="AY78" i="14"/>
  <c r="AY81" i="14"/>
  <c r="AY84" i="14"/>
  <c r="AY87" i="14"/>
  <c r="AY89" i="14"/>
  <c r="AM93" i="14"/>
  <c r="AM94" i="14" s="1"/>
  <c r="AV91" i="14"/>
  <c r="AW91" i="14" s="1"/>
  <c r="AL93" i="14"/>
  <c r="AL94" i="14" s="1"/>
  <c r="AS91" i="14"/>
  <c r="AT91" i="14" s="1"/>
  <c r="AY91" i="14" s="1"/>
  <c r="AM97" i="14"/>
  <c r="AM98" i="14"/>
  <c r="AV95" i="14"/>
  <c r="AW95" i="14" s="1"/>
  <c r="AL97" i="14"/>
  <c r="AL98" i="14" s="1"/>
  <c r="AS95" i="14"/>
  <c r="AT95" i="14" s="1"/>
  <c r="AY95" i="14" s="1"/>
  <c r="AY99" i="14"/>
  <c r="AY101" i="14"/>
  <c r="AM105" i="14"/>
  <c r="AV103" i="14"/>
  <c r="AW103" i="14" s="1"/>
  <c r="AL105" i="14"/>
  <c r="AS103" i="14"/>
  <c r="AT103" i="14" s="1"/>
  <c r="AY103" i="14" s="1"/>
  <c r="AM108" i="14"/>
  <c r="AV106" i="14"/>
  <c r="AW106" i="14" s="1"/>
  <c r="AL108" i="14"/>
  <c r="AS106" i="14"/>
  <c r="AT106" i="14" s="1"/>
  <c r="AY106" i="14" s="1"/>
  <c r="AY109" i="14"/>
  <c r="AL113" i="14"/>
  <c r="AS111" i="14"/>
  <c r="AT111" i="14" s="1"/>
  <c r="AY111" i="14" s="1"/>
  <c r="AM116" i="14"/>
  <c r="AM117" i="14"/>
  <c r="AM118" i="14" s="1"/>
  <c r="AM119" i="14" s="1"/>
  <c r="AV114" i="14"/>
  <c r="AW114" i="14" s="1"/>
  <c r="AY114" i="14"/>
  <c r="AM122" i="14"/>
  <c r="AM123" i="14"/>
  <c r="AV120" i="14"/>
  <c r="AW120" i="14" s="1"/>
  <c r="AL122" i="14"/>
  <c r="AL123" i="14" s="1"/>
  <c r="AS120" i="14"/>
  <c r="AT120" i="14" s="1"/>
  <c r="AY120" i="14" s="1"/>
  <c r="AY124" i="14"/>
  <c r="AY127" i="14"/>
  <c r="AY131" i="14"/>
  <c r="AY133" i="14"/>
  <c r="AY135" i="14"/>
  <c r="AY138" i="14"/>
  <c r="AM142" i="14"/>
  <c r="AL142" i="14"/>
  <c r="AL143" i="14" s="1"/>
  <c r="AL144" i="14" s="1"/>
  <c r="AS140" i="14"/>
  <c r="AT140" i="14" s="1"/>
  <c r="AM147" i="14"/>
  <c r="AM148" i="14" s="1"/>
  <c r="AL147" i="14"/>
  <c r="AL148" i="14" s="1"/>
  <c r="AL149" i="14" s="1"/>
  <c r="AL150" i="14" s="1"/>
  <c r="AS145" i="14"/>
  <c r="AT145" i="14" s="1"/>
  <c r="AY151" i="14"/>
  <c r="AY157" i="14"/>
  <c r="AM161" i="14"/>
  <c r="AL161" i="14"/>
  <c r="AL162" i="14" s="1"/>
  <c r="AL163" i="14" s="1"/>
  <c r="AS159" i="14"/>
  <c r="AT159" i="14" s="1"/>
  <c r="AM166" i="14"/>
  <c r="AM167" i="14" s="1"/>
  <c r="AM168" i="14" s="1"/>
  <c r="AV164" i="14"/>
  <c r="AW164" i="14" s="1"/>
  <c r="AL166" i="14"/>
  <c r="AL167" i="14" s="1"/>
  <c r="AL168" i="14" s="1"/>
  <c r="AS164" i="14"/>
  <c r="AT164" i="14" s="1"/>
  <c r="AY164" i="14" s="1"/>
  <c r="AM171" i="14"/>
  <c r="AV169" i="14"/>
  <c r="AW169" i="14" s="1"/>
  <c r="AL171" i="14"/>
  <c r="AS169" i="14"/>
  <c r="AT169" i="14" s="1"/>
  <c r="AY169" i="14" s="1"/>
  <c r="AY172" i="14"/>
  <c r="AL177" i="14"/>
  <c r="AL178" i="14"/>
  <c r="AL179" i="14" s="1"/>
  <c r="AS175" i="14"/>
  <c r="AT175" i="14" s="1"/>
  <c r="AY175" i="14" s="1"/>
  <c r="AY180" i="14"/>
  <c r="AM184" i="14"/>
  <c r="AV182" i="14"/>
  <c r="AW182" i="14" s="1"/>
  <c r="AL184" i="14"/>
  <c r="AS182" i="14"/>
  <c r="AT182" i="14" s="1"/>
  <c r="AY182" i="14" s="1"/>
  <c r="AY185" i="14"/>
  <c r="AY187" i="14"/>
  <c r="AY189" i="14"/>
  <c r="AY193" i="14"/>
  <c r="AL200" i="14"/>
  <c r="AS198" i="14"/>
  <c r="AT198" i="14" s="1"/>
  <c r="AY198" i="14" s="1"/>
  <c r="AM203" i="14"/>
  <c r="AV201" i="14"/>
  <c r="AW201" i="14" s="1"/>
  <c r="AL203" i="14"/>
  <c r="AS201" i="14"/>
  <c r="AT201" i="14" s="1"/>
  <c r="AY201" i="14" s="1"/>
  <c r="AL206" i="14"/>
  <c r="AL207" i="14"/>
  <c r="AS204" i="14"/>
  <c r="AT204" i="14" s="1"/>
  <c r="AY204" i="14" s="1"/>
  <c r="AM210" i="14"/>
  <c r="AM211" i="14" s="1"/>
  <c r="AV208" i="14"/>
  <c r="AW208" i="14" s="1"/>
  <c r="AL210" i="14"/>
  <c r="AL211" i="14" s="1"/>
  <c r="AS208" i="14"/>
  <c r="AT208" i="14" s="1"/>
  <c r="AY208" i="14" s="1"/>
  <c r="AY212" i="14"/>
  <c r="AM216" i="14"/>
  <c r="AM217" i="14" s="1"/>
  <c r="AV214" i="14"/>
  <c r="AW214" i="14" s="1"/>
  <c r="AL216" i="14"/>
  <c r="AL217" i="14" s="1"/>
  <c r="AS214" i="14"/>
  <c r="AT214" i="14" s="1"/>
  <c r="AY214" i="14" s="1"/>
  <c r="AY218" i="14"/>
  <c r="AY220" i="14"/>
  <c r="AM224" i="14"/>
  <c r="AV222" i="14"/>
  <c r="AW222" i="14" s="1"/>
  <c r="AL224" i="14"/>
  <c r="AS222" i="14"/>
  <c r="AT222" i="14" s="1"/>
  <c r="AY222" i="14" s="1"/>
  <c r="AY225" i="14"/>
  <c r="AL229" i="14"/>
  <c r="AL230" i="14"/>
  <c r="AL231" i="14" s="1"/>
  <c r="AS227" i="14"/>
  <c r="AT227" i="14" s="1"/>
  <c r="AY227" i="14" s="1"/>
  <c r="AY232" i="14"/>
  <c r="AY236" i="14"/>
  <c r="AY240" i="14"/>
  <c r="AY245" i="14"/>
  <c r="AM252" i="14"/>
  <c r="AM253" i="14" s="1"/>
  <c r="AL252" i="14"/>
  <c r="AL253" i="14" s="1"/>
  <c r="AL254" i="14" s="1"/>
  <c r="AL255" i="14" s="1"/>
  <c r="AS250" i="14"/>
  <c r="AT250" i="14" s="1"/>
  <c r="AY256" i="14"/>
  <c r="AM261" i="14"/>
  <c r="AM262" i="14" s="1"/>
  <c r="AM263" i="14" s="1"/>
  <c r="AV259" i="14"/>
  <c r="AW259" i="14" s="1"/>
  <c r="AY259" i="14"/>
  <c r="AM266" i="14"/>
  <c r="AM267" i="14"/>
  <c r="AM268" i="14" s="1"/>
  <c r="AM269" i="14" s="1"/>
  <c r="AV264" i="14"/>
  <c r="AW264" i="14" s="1"/>
  <c r="AL266" i="14"/>
  <c r="AM272" i="14"/>
  <c r="AM273" i="14" s="1"/>
  <c r="AM274" i="14" s="1"/>
  <c r="AV270" i="14"/>
  <c r="AW270" i="14" s="1"/>
  <c r="AL272" i="14"/>
  <c r="AL273" i="14" s="1"/>
  <c r="AL274" i="14" s="1"/>
  <c r="AS270" i="14"/>
  <c r="AT270" i="14" s="1"/>
  <c r="AY270" i="14" s="1"/>
  <c r="AL277" i="14"/>
  <c r="AS275" i="14"/>
  <c r="AT275" i="14" s="1"/>
  <c r="AY275" i="14" s="1"/>
  <c r="AY278" i="14"/>
  <c r="AM285" i="14"/>
  <c r="AV283" i="14"/>
  <c r="AW283" i="14" s="1"/>
  <c r="AL285" i="14"/>
  <c r="AS283" i="14"/>
  <c r="AT283" i="14" s="1"/>
  <c r="AY283" i="14" s="1"/>
  <c r="AM288" i="14"/>
  <c r="AM289" i="14"/>
  <c r="AM290" i="14" s="1"/>
  <c r="AV286" i="14"/>
  <c r="AW286" i="14" s="1"/>
  <c r="AL288" i="14"/>
  <c r="AL289" i="14" s="1"/>
  <c r="AL290" i="14" s="1"/>
  <c r="AS286" i="14"/>
  <c r="AT286" i="14" s="1"/>
  <c r="AY286" i="14" s="1"/>
  <c r="AM293" i="14"/>
  <c r="AM294" i="14"/>
  <c r="AV291" i="14"/>
  <c r="AW291" i="14" s="1"/>
  <c r="AL293" i="14"/>
  <c r="AL294" i="14" s="1"/>
  <c r="AS291" i="14"/>
  <c r="AT291" i="14" s="1"/>
  <c r="AY291" i="14" s="1"/>
  <c r="AY295" i="14"/>
  <c r="AM299" i="14"/>
  <c r="AM300" i="14"/>
  <c r="AV297" i="14"/>
  <c r="AW297" i="14" s="1"/>
  <c r="AL299" i="14"/>
  <c r="AL300" i="14" s="1"/>
  <c r="AS297" i="14"/>
  <c r="AT297" i="14" s="1"/>
  <c r="AY297" i="14" s="1"/>
  <c r="AY301" i="14"/>
  <c r="AL307" i="14"/>
  <c r="AS305" i="14"/>
  <c r="AT305" i="14" s="1"/>
  <c r="AY305" i="14" s="1"/>
  <c r="AM310" i="14"/>
  <c r="AL310" i="14"/>
  <c r="AL311" i="14" s="1"/>
  <c r="AL312" i="14" s="1"/>
  <c r="AS308" i="14"/>
  <c r="AT308" i="14" s="1"/>
  <c r="AL315" i="14"/>
  <c r="AS313" i="14"/>
  <c r="AT313" i="14" s="1"/>
  <c r="AY313" i="14" s="1"/>
  <c r="AY316" i="14"/>
  <c r="AL325" i="14"/>
  <c r="AL326" i="14"/>
  <c r="AL327" i="14" s="1"/>
  <c r="AL328" i="14" s="1"/>
  <c r="AS323" i="14"/>
  <c r="AT323" i="14" s="1"/>
  <c r="AY323" i="14" s="1"/>
  <c r="AL331" i="14"/>
  <c r="AS329" i="14"/>
  <c r="AT329" i="14" s="1"/>
  <c r="AY329" i="14" s="1"/>
  <c r="AM334" i="14"/>
  <c r="AM335" i="14"/>
  <c r="AM336" i="14" s="1"/>
  <c r="AV332" i="14"/>
  <c r="AW332" i="14" s="1"/>
  <c r="AL334" i="14"/>
  <c r="AL335" i="14" s="1"/>
  <c r="AL336" i="14" s="1"/>
  <c r="AS332" i="14"/>
  <c r="AT332" i="14" s="1"/>
  <c r="AY332" i="14" s="1"/>
  <c r="AY337" i="14"/>
  <c r="AY339" i="14"/>
  <c r="AY342" i="14"/>
  <c r="AM346" i="14"/>
  <c r="AV344" i="14"/>
  <c r="AW344" i="14" s="1"/>
  <c r="AL346" i="14"/>
  <c r="AS344" i="14"/>
  <c r="AT344" i="14" s="1"/>
  <c r="AY344" i="14" s="1"/>
  <c r="AL349" i="14"/>
  <c r="AS347" i="14"/>
  <c r="AT347" i="14" s="1"/>
  <c r="AY347" i="14" s="1"/>
  <c r="AY350" i="14"/>
  <c r="AL356" i="14"/>
  <c r="AS354" i="14"/>
  <c r="AT354" i="14" s="1"/>
  <c r="AY354" i="14" s="1"/>
  <c r="AL359" i="14"/>
  <c r="AS357" i="14"/>
  <c r="AT357" i="14" s="1"/>
  <c r="AY357" i="14" s="1"/>
  <c r="AY360" i="14"/>
  <c r="AY362" i="14"/>
  <c r="AL366" i="14"/>
  <c r="AL367" i="14"/>
  <c r="AS364" i="14"/>
  <c r="AT364" i="14" s="1"/>
  <c r="AY364" i="14" s="1"/>
  <c r="AY368" i="14"/>
  <c r="AY370" i="14"/>
  <c r="AY372" i="14"/>
  <c r="AY374" i="14"/>
  <c r="AL379" i="14"/>
  <c r="AL380" i="14"/>
  <c r="AL381" i="14" s="1"/>
  <c r="AS377" i="14"/>
  <c r="AT377" i="14" s="1"/>
  <c r="AY377" i="14" s="1"/>
  <c r="AY382" i="14"/>
  <c r="AL387" i="14"/>
  <c r="AL388" i="14"/>
  <c r="AL389" i="14" s="1"/>
  <c r="AS385" i="14"/>
  <c r="AT385" i="14" s="1"/>
  <c r="AY385" i="14" s="1"/>
  <c r="AL392" i="14"/>
  <c r="AL393" i="14"/>
  <c r="AL394" i="14" s="1"/>
  <c r="AS390" i="14"/>
  <c r="AT390" i="14" s="1"/>
  <c r="AY390" i="14" s="1"/>
  <c r="AL397" i="14"/>
  <c r="AL398" i="14"/>
  <c r="AS395" i="14"/>
  <c r="AT395" i="14" s="1"/>
  <c r="AY395" i="14" s="1"/>
  <c r="AM401" i="14"/>
  <c r="AV399" i="14"/>
  <c r="AW399" i="14" s="1"/>
  <c r="AL401" i="14"/>
  <c r="AS399" i="14"/>
  <c r="AT399" i="14" s="1"/>
  <c r="AY399" i="14" s="1"/>
  <c r="AM404" i="14"/>
  <c r="AM405" i="14"/>
  <c r="AL404" i="14"/>
  <c r="AL410" i="14"/>
  <c r="AL411" i="14"/>
  <c r="AL412" i="14" s="1"/>
  <c r="AS408" i="14"/>
  <c r="AT408" i="14" s="1"/>
  <c r="AY408" i="14" s="1"/>
  <c r="AL415" i="14"/>
  <c r="AL416" i="14"/>
  <c r="AS413" i="14"/>
  <c r="AT413" i="14" s="1"/>
  <c r="AY413" i="14" s="1"/>
  <c r="AY417" i="14"/>
  <c r="AY422" i="14"/>
  <c r="AM428" i="14"/>
  <c r="AV426" i="14"/>
  <c r="AW426" i="14" s="1"/>
  <c r="AL428" i="14"/>
  <c r="AS426" i="14"/>
  <c r="AT426" i="14" s="1"/>
  <c r="AY426" i="14" s="1"/>
  <c r="AL431" i="14"/>
  <c r="AS429" i="14"/>
  <c r="AT429" i="14" s="1"/>
  <c r="AY429" i="14" s="1"/>
  <c r="AY432" i="14"/>
  <c r="AY434" i="14"/>
  <c r="AM440" i="14"/>
  <c r="AM441" i="14"/>
  <c r="AM442" i="14" s="1"/>
  <c r="AV438" i="14"/>
  <c r="AW438" i="14" s="1"/>
  <c r="AL440" i="14"/>
  <c r="AY443" i="14"/>
  <c r="AM448" i="14"/>
  <c r="AM449" i="14" s="1"/>
  <c r="AV446" i="14"/>
  <c r="AW446" i="14" s="1"/>
  <c r="AY446" i="14"/>
  <c r="AY450" i="14"/>
  <c r="AY455" i="14"/>
  <c r="AY457" i="14"/>
  <c r="AM461" i="14"/>
  <c r="AM462" i="14" s="1"/>
  <c r="AV459" i="14"/>
  <c r="AW459" i="14" s="1"/>
  <c r="AL461" i="14"/>
  <c r="AL462" i="14" s="1"/>
  <c r="AS459" i="14"/>
  <c r="AT459" i="14" s="1"/>
  <c r="AY459" i="14" s="1"/>
  <c r="AM465" i="14"/>
  <c r="AM466" i="14"/>
  <c r="AV463" i="14"/>
  <c r="AW463" i="14" s="1"/>
  <c r="AL465" i="14"/>
  <c r="AL466" i="14" s="1"/>
  <c r="AS463" i="14"/>
  <c r="AT463" i="14" s="1"/>
  <c r="AY463" i="14" s="1"/>
  <c r="AY467" i="14"/>
  <c r="AL472" i="14"/>
  <c r="AL473" i="14"/>
  <c r="AL474" i="14" s="1"/>
  <c r="AS470" i="14"/>
  <c r="AT470" i="14" s="1"/>
  <c r="AY470" i="14" s="1"/>
  <c r="AY475" i="14"/>
  <c r="AY478" i="14"/>
  <c r="AL484" i="14"/>
  <c r="AL485" i="14"/>
  <c r="AL486" i="14" s="1"/>
  <c r="AS482" i="14"/>
  <c r="AT482" i="14" s="1"/>
  <c r="AY482" i="14" s="1"/>
  <c r="AM489" i="14"/>
  <c r="AM490" i="14" s="1"/>
  <c r="AL489" i="14"/>
  <c r="AL490" i="14" s="1"/>
  <c r="AL491" i="14" s="1"/>
  <c r="AL492" i="14" s="1"/>
  <c r="AS487" i="14"/>
  <c r="AT487" i="14" s="1"/>
  <c r="AM495" i="14"/>
  <c r="AM496" i="14"/>
  <c r="AM497" i="14" s="1"/>
  <c r="AV493" i="14"/>
  <c r="AW493" i="14" s="1"/>
  <c r="AL495" i="14"/>
  <c r="AM500" i="14"/>
  <c r="AM501" i="14" s="1"/>
  <c r="AM502" i="14" s="1"/>
  <c r="AV498" i="14"/>
  <c r="AW498" i="14" s="1"/>
  <c r="AY498" i="14"/>
  <c r="AM505" i="14"/>
  <c r="AM506" i="14" s="1"/>
  <c r="AM507" i="14" s="1"/>
  <c r="AM508" i="14" s="1"/>
  <c r="AV503" i="14"/>
  <c r="AW503" i="14" s="1"/>
  <c r="AL505" i="14"/>
  <c r="AL506" i="14" s="1"/>
  <c r="AL507" i="14" s="1"/>
  <c r="AL508" i="14" s="1"/>
  <c r="AS503" i="14"/>
  <c r="AT503" i="14" s="1"/>
  <c r="AY503" i="14" s="1"/>
  <c r="AY509" i="14"/>
  <c r="AY513" i="14"/>
  <c r="AM517" i="14"/>
  <c r="AM518" i="14" s="1"/>
  <c r="AV515" i="14"/>
  <c r="AW515" i="14" s="1"/>
  <c r="AL517" i="14"/>
  <c r="AL518" i="14" s="1"/>
  <c r="AS515" i="14"/>
  <c r="AT515" i="14" s="1"/>
  <c r="AY515" i="14" s="1"/>
  <c r="AY519" i="14"/>
  <c r="AM523" i="14"/>
  <c r="AV521" i="14"/>
  <c r="AW521" i="14" s="1"/>
  <c r="AL523" i="14"/>
  <c r="AS521" i="14"/>
  <c r="AT521" i="14" s="1"/>
  <c r="AY521" i="14" s="1"/>
  <c r="AM526" i="14"/>
  <c r="AV524" i="14"/>
  <c r="AW524" i="14" s="1"/>
  <c r="AL526" i="14"/>
  <c r="AS524" i="14"/>
  <c r="AT524" i="14" s="1"/>
  <c r="AY524" i="14" s="1"/>
  <c r="AY527" i="14"/>
  <c r="AY529" i="14"/>
  <c r="AL534" i="14"/>
  <c r="AL535" i="14"/>
  <c r="AL536" i="14" s="1"/>
  <c r="AS532" i="14"/>
  <c r="AT532" i="14" s="1"/>
  <c r="AY532" i="14" s="1"/>
  <c r="AY538" i="14"/>
  <c r="AY540" i="14"/>
  <c r="AM544" i="14"/>
  <c r="AM545" i="14" s="1"/>
  <c r="AM546" i="14" s="1"/>
  <c r="AV542" i="14"/>
  <c r="AW542" i="14" s="1"/>
  <c r="AY542" i="14"/>
  <c r="AY547" i="14"/>
  <c r="AL552" i="14"/>
  <c r="AL553" i="14"/>
  <c r="AS550" i="14"/>
  <c r="AT550" i="14" s="1"/>
  <c r="AY550" i="14" s="1"/>
  <c r="AM556" i="14"/>
  <c r="AV554" i="14"/>
  <c r="AW554" i="14" s="1"/>
  <c r="AL556" i="14"/>
  <c r="AS554" i="14"/>
  <c r="AT554" i="14" s="1"/>
  <c r="AY554" i="14" s="1"/>
  <c r="AY557" i="14"/>
  <c r="AY563" i="14"/>
  <c r="AL567" i="14"/>
  <c r="AL568" i="14"/>
  <c r="AL569" i="14" s="1"/>
  <c r="AL570" i="14" s="1"/>
  <c r="AS565" i="14"/>
  <c r="AT565" i="14" s="1"/>
  <c r="AY565" i="14" s="1"/>
  <c r="AL573" i="14"/>
  <c r="AL574" i="14"/>
  <c r="AL575" i="14" s="1"/>
  <c r="AS571" i="14"/>
  <c r="AT571" i="14" s="1"/>
  <c r="AY571" i="14" s="1"/>
  <c r="AY576" i="14"/>
  <c r="AY578" i="14"/>
  <c r="AY581" i="14"/>
  <c r="AY587" i="14"/>
  <c r="AL350" i="4"/>
  <c r="AL342" i="4"/>
  <c r="AL343" i="4" s="1"/>
  <c r="AL496" i="14" l="1"/>
  <c r="AL497" i="14"/>
  <c r="AM491" i="14"/>
  <c r="AM492" i="14"/>
  <c r="AL441" i="14"/>
  <c r="AL442" i="14"/>
  <c r="AL405" i="14"/>
  <c r="AL406" i="14"/>
  <c r="AL407" i="14" s="1"/>
  <c r="AM406" i="14"/>
  <c r="AM407" i="14"/>
  <c r="AM311" i="14"/>
  <c r="AM312" i="14"/>
  <c r="AL267" i="14"/>
  <c r="AL268" i="14"/>
  <c r="AL269" i="14" s="1"/>
  <c r="AM254" i="14"/>
  <c r="AM255" i="14"/>
  <c r="AM162" i="14"/>
  <c r="AM163" i="14"/>
  <c r="AM149" i="14"/>
  <c r="AM150" i="14"/>
  <c r="AM143" i="14"/>
  <c r="AM144" i="14"/>
  <c r="AL62" i="14"/>
  <c r="AL63" i="14"/>
  <c r="AS58" i="14" l="1"/>
  <c r="AT58" i="14" s="1"/>
  <c r="AY58" i="14" s="1"/>
  <c r="AV140" i="14"/>
  <c r="AW140" i="14" s="1"/>
  <c r="AY140" i="14" s="1"/>
  <c r="AV145" i="14"/>
  <c r="AW145" i="14" s="1"/>
  <c r="AY145" i="14" s="1"/>
  <c r="AV159" i="14"/>
  <c r="AW159" i="14" s="1"/>
  <c r="AY159" i="14" s="1"/>
  <c r="AV250" i="14"/>
  <c r="AW250" i="14" s="1"/>
  <c r="AY250" i="14" s="1"/>
  <c r="AS264" i="14"/>
  <c r="AT264" i="14" s="1"/>
  <c r="AY264" i="14" s="1"/>
  <c r="AV308" i="14"/>
  <c r="AW308" i="14" s="1"/>
  <c r="AY308" i="14" s="1"/>
  <c r="AV402" i="14"/>
  <c r="AW402" i="14" s="1"/>
  <c r="AS402" i="14"/>
  <c r="AT402" i="14" s="1"/>
  <c r="AY402" i="14" s="1"/>
  <c r="AS438" i="14"/>
  <c r="AT438" i="14" s="1"/>
  <c r="AY438" i="14" s="1"/>
  <c r="AV487" i="14"/>
  <c r="AW487" i="14" s="1"/>
  <c r="AY487" i="14" s="1"/>
  <c r="AS493" i="14"/>
  <c r="AT493" i="14" s="1"/>
  <c r="AY493" i="14" s="1"/>
  <c r="W15" i="4" l="1"/>
  <c r="U15" i="4"/>
  <c r="S15" i="4"/>
  <c r="W11" i="4"/>
  <c r="U11" i="4"/>
  <c r="S11" i="4"/>
  <c r="Y11" i="4" l="1"/>
  <c r="Y15" i="4"/>
  <c r="X11" i="4" l="1"/>
  <c r="Z11" i="4" s="1"/>
  <c r="AA11" i="4" s="1"/>
  <c r="X15" i="4"/>
  <c r="Z15" i="4" s="1"/>
  <c r="AA15" i="4" s="1"/>
  <c r="O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Portatil</author>
  </authors>
  <commentList>
    <comment ref="A4" authorId="0" shapeId="0" xr:uid="{00000000-0006-0000-0000-000001000000}">
      <text>
        <r>
          <rPr>
            <b/>
            <sz val="9"/>
            <color indexed="81"/>
            <rFont val="Tahoma"/>
            <family val="2"/>
          </rPr>
          <t>(En caso de nuevas versiones por favor diligencie la justificación y los cambios frente a la versión anterior)</t>
        </r>
      </text>
    </comment>
    <comment ref="A8" authorId="0" shapeId="0" xr:uid="{00000000-0006-0000-0000-000002000000}">
      <text>
        <r>
          <rPr>
            <b/>
            <sz val="9"/>
            <color indexed="81"/>
            <rFont val="Tahoma"/>
            <family val="2"/>
          </rPr>
          <t>Escriba el nombre del proceso sobre el cual se realizará la gestión del riesgo.</t>
        </r>
      </text>
    </comment>
    <comment ref="B8" authorId="0" shapeId="0" xr:uid="{00000000-0006-0000-0000-000003000000}">
      <text>
        <r>
          <rPr>
            <b/>
            <sz val="9"/>
            <color indexed="81"/>
            <rFont val="Tahoma"/>
            <family val="2"/>
          </rPr>
          <t>Indique el objetivo estratégico al cual se va a identificar el riesgo y/o al que se asocian los riesgos del proceso.</t>
        </r>
      </text>
    </comment>
    <comment ref="C8" authorId="0" shapeId="0" xr:uid="{00000000-0006-0000-0000-000004000000}">
      <text>
        <r>
          <rPr>
            <b/>
            <sz val="9"/>
            <color indexed="81"/>
            <rFont val="Tahoma"/>
            <family val="2"/>
          </rPr>
          <t>Escriba el objetivo del proceso</t>
        </r>
      </text>
    </comment>
    <comment ref="AQ8" authorId="0" shapeId="0" xr:uid="{00000000-0006-0000-0000-000005000000}">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00000000-0006-0000-0000-000006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00000000-0006-0000-0000-000007000000}">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00000000-0006-0000-0000-000008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00000000-0006-0000-0000-000009000000}">
      <text>
        <r>
          <rPr>
            <b/>
            <sz val="9"/>
            <color indexed="81"/>
            <rFont val="Tahoma"/>
            <family val="2"/>
          </rPr>
          <t>Máximo 3</t>
        </r>
      </text>
    </comment>
    <comment ref="O10" authorId="0" shapeId="0" xr:uid="{00000000-0006-0000-0000-00000A000000}">
      <text>
        <r>
          <rPr>
            <b/>
            <sz val="9"/>
            <color indexed="81"/>
            <rFont val="Tahoma"/>
            <family val="2"/>
          </rPr>
          <t>Máximo 3</t>
        </r>
        <r>
          <rPr>
            <sz val="9"/>
            <color indexed="81"/>
            <rFont val="Tahoma"/>
            <family val="2"/>
          </rPr>
          <t xml:space="preserve">
</t>
        </r>
      </text>
    </comment>
    <comment ref="R10" authorId="1" shapeId="0" xr:uid="{00000000-0006-0000-0000-00000B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00000000-0006-0000-0000-00000C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00000000-0006-0000-0000-00000D000000}">
      <text>
        <r>
          <rPr>
            <b/>
            <sz val="14"/>
            <color indexed="81"/>
            <rFont val="Tahoma"/>
            <family val="2"/>
          </rPr>
          <t xml:space="preserve">Leve: </t>
        </r>
        <r>
          <rPr>
            <sz val="14"/>
            <color indexed="81"/>
            <rFont val="Tahoma"/>
            <family val="2"/>
          </rPr>
          <t xml:space="preserve">El riesgo afecta la imagen de alguna área de la organización.
</t>
        </r>
        <r>
          <rPr>
            <b/>
            <sz val="14"/>
            <color indexed="81"/>
            <rFont val="Tahoma"/>
            <family val="2"/>
          </rPr>
          <t xml:space="preserve">Menor: </t>
        </r>
        <r>
          <rPr>
            <sz val="14"/>
            <color indexed="81"/>
            <rFont val="Tahoma"/>
            <family val="2"/>
          </rPr>
          <t xml:space="preserve">El riesgo afecta la imagen de la entidad internamente, de conocimiento general, nivel interno, de junta directiva y accionistas y/o de proveedores.
</t>
        </r>
        <r>
          <rPr>
            <b/>
            <sz val="14"/>
            <color indexed="81"/>
            <rFont val="Tahoma"/>
            <family val="2"/>
          </rPr>
          <t xml:space="preserve">Moderado: </t>
        </r>
        <r>
          <rPr>
            <sz val="14"/>
            <color indexed="81"/>
            <rFont val="Tahoma"/>
            <family val="2"/>
          </rPr>
          <t xml:space="preserve">El riesgo afecta la imagen de la entidad con algunos usuarios de relevancia frente al logro de los objetivos.
</t>
        </r>
        <r>
          <rPr>
            <b/>
            <sz val="14"/>
            <color indexed="81"/>
            <rFont val="Tahoma"/>
            <family val="2"/>
          </rPr>
          <t xml:space="preserve">Mayor: </t>
        </r>
        <r>
          <rPr>
            <sz val="14"/>
            <color indexed="81"/>
            <rFont val="Tahoma"/>
            <family val="2"/>
          </rPr>
          <t xml:space="preserve">El riesgo afecta la imagen de la entidad con efecto publicitario sostenido a nivel de sector administrativo, nivel departamental o municipal
</t>
        </r>
        <r>
          <rPr>
            <b/>
            <sz val="14"/>
            <color indexed="81"/>
            <rFont val="Tahoma"/>
            <family val="2"/>
          </rPr>
          <t xml:space="preserve">Catastrófico: </t>
        </r>
        <r>
          <rPr>
            <sz val="14"/>
            <color indexed="81"/>
            <rFont val="Tahoma"/>
            <family val="2"/>
          </rPr>
          <t>El riesgo afecta la imagen de la entidad a nivel nacional, con efecto publicitarios sostenible a nivel país</t>
        </r>
      </text>
    </comment>
    <comment ref="AC10" authorId="0" shapeId="0" xr:uid="{00000000-0006-0000-0000-00000E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00000000-0006-0000-0000-00000F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00000000-0006-0000-0000-000010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00000000-0006-0000-0000-000011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00000000-0006-0000-0000-000012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00000000-0006-0000-0000-000013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00000000-0006-0000-0000-000014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0000000-0006-0000-0000-000015000000}">
      <text>
        <r>
          <rPr>
            <sz val="9"/>
            <color indexed="81"/>
            <rFont val="Tahoma"/>
            <family val="2"/>
          </rPr>
          <t>Se generan para fortalecer los controles, implementar nuevos controles.</t>
        </r>
      </text>
    </comment>
    <comment ref="BD10" authorId="0" shapeId="0" xr:uid="{00000000-0006-0000-0000-000016000000}">
      <text>
        <r>
          <rPr>
            <b/>
            <sz val="9"/>
            <color indexed="81"/>
            <rFont val="Tahoma"/>
            <family val="2"/>
          </rPr>
          <t>Cargos</t>
        </r>
      </text>
    </comment>
    <comment ref="BE10" authorId="2" shapeId="0" xr:uid="{00000000-0006-0000-0000-000017000000}">
      <text>
        <r>
          <rPr>
            <b/>
            <sz val="9"/>
            <color indexed="81"/>
            <rFont val="Tahoma"/>
            <family val="2"/>
          </rPr>
          <t>Durante vigencia.</t>
        </r>
      </text>
    </comment>
    <comment ref="BF10" authorId="0" shapeId="0" xr:uid="{00000000-0006-0000-0000-000018000000}">
      <text>
        <r>
          <rPr>
            <b/>
            <sz val="9"/>
            <color indexed="81"/>
            <rFont val="Tahoma"/>
            <family val="2"/>
          </rPr>
          <t>Deben ir numeradas y representar el avance según cada actividad programada.</t>
        </r>
      </text>
    </comment>
    <comment ref="BG10" authorId="0" shapeId="0" xr:uid="{00000000-0006-0000-0000-000019000000}">
      <text>
        <r>
          <rPr>
            <b/>
            <sz val="9"/>
            <color indexed="81"/>
            <rFont val="Tahoma"/>
            <family val="2"/>
          </rPr>
          <t>Según la numeración de cada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00000000-0006-0000-0100-000001000000}">
      <text>
        <r>
          <rPr>
            <b/>
            <sz val="9"/>
            <color indexed="81"/>
            <rFont val="Tahoma"/>
            <family val="2"/>
          </rPr>
          <t>En los riesgos de corrupción no se acepta la opción de asumir.</t>
        </r>
      </text>
    </comment>
    <comment ref="R7" authorId="1" shapeId="0" xr:uid="{00000000-0006-0000-0100-000002000000}">
      <text>
        <r>
          <rPr>
            <b/>
            <sz val="9"/>
            <color indexed="81"/>
            <rFont val="Tahoma"/>
            <family val="2"/>
          </rPr>
          <t>Deben ir numeradas.
Es importante definir actividades para fortalecer los controles; así como, actividades o controles para cada una de las causas.</t>
        </r>
      </text>
    </comment>
    <comment ref="V7" authorId="1" shapeId="0" xr:uid="{00000000-0006-0000-0100-000003000000}">
      <text>
        <r>
          <rPr>
            <b/>
            <sz val="9"/>
            <color indexed="81"/>
            <rFont val="Tahoma"/>
            <family val="2"/>
          </rPr>
          <t>Durante vigencia.</t>
        </r>
      </text>
    </comment>
    <comment ref="W7" authorId="0" shapeId="0" xr:uid="{00000000-0006-0000-0100-000004000000}">
      <text>
        <r>
          <rPr>
            <b/>
            <sz val="9"/>
            <color indexed="81"/>
            <rFont val="Tahoma"/>
            <family val="2"/>
          </rPr>
          <t>Deben ir numeradas y representar el avance según cada actividad programada.</t>
        </r>
      </text>
    </comment>
    <comment ref="X7" authorId="0" shapeId="0" xr:uid="{00000000-0006-0000-0100-000005000000}">
      <text>
        <r>
          <rPr>
            <b/>
            <sz val="9"/>
            <color indexed="81"/>
            <rFont val="Tahoma"/>
            <family val="2"/>
          </rPr>
          <t>Según la numeración de cada actividad.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Portatil</author>
  </authors>
  <commentList>
    <comment ref="A5" authorId="0" shapeId="0" xr:uid="{00000000-0006-0000-0200-000001000000}">
      <text>
        <r>
          <rPr>
            <b/>
            <sz val="9"/>
            <color indexed="81"/>
            <rFont val="Tahoma"/>
            <family val="2"/>
          </rPr>
          <t>Escriba el nombre del proceso sobre el cual se realizará la gestión del riesgo.</t>
        </r>
      </text>
    </comment>
    <comment ref="B5" authorId="0" shapeId="0" xr:uid="{00000000-0006-0000-0200-000002000000}">
      <text>
        <r>
          <rPr>
            <b/>
            <sz val="9"/>
            <color indexed="81"/>
            <rFont val="Tahoma"/>
            <family val="2"/>
          </rPr>
          <t>Indique el objetivo estratégico al cual se va a identificar el riesgo y/o al que se asocian los riesgos del proceso.</t>
        </r>
      </text>
    </comment>
    <comment ref="C5" authorId="0" shapeId="0" xr:uid="{00000000-0006-0000-0200-000003000000}">
      <text>
        <r>
          <rPr>
            <b/>
            <sz val="9"/>
            <color indexed="81"/>
            <rFont val="Tahoma"/>
            <family val="2"/>
          </rPr>
          <t>Escriba el objetivo del proceso</t>
        </r>
      </text>
    </comment>
    <comment ref="AQ5" authorId="0" shapeId="0" xr:uid="{00000000-0006-0000-0200-000004000000}">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00000000-0006-0000-0200-000005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00000000-0006-0000-0200-000006000000}">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00000000-0006-0000-0200-000007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0000000-0006-0000-0200-000008000000}">
      <text>
        <r>
          <rPr>
            <b/>
            <sz val="9"/>
            <color indexed="81"/>
            <rFont val="Tahoma"/>
            <family val="2"/>
          </rPr>
          <t>Máximo 3</t>
        </r>
      </text>
    </comment>
    <comment ref="O7" authorId="0" shapeId="0" xr:uid="{00000000-0006-0000-0200-000009000000}">
      <text>
        <r>
          <rPr>
            <b/>
            <sz val="9"/>
            <color indexed="81"/>
            <rFont val="Tahoma"/>
            <family val="2"/>
          </rPr>
          <t>Máximo 3</t>
        </r>
        <r>
          <rPr>
            <sz val="9"/>
            <color indexed="81"/>
            <rFont val="Tahoma"/>
            <family val="2"/>
          </rPr>
          <t xml:space="preserve">
</t>
        </r>
      </text>
    </comment>
    <comment ref="R7" authorId="1" shapeId="0" xr:uid="{00000000-0006-0000-0200-00000A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00000000-0006-0000-0200-00000B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00000000-0006-0000-0200-00000C000000}">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7" authorId="0" shapeId="0" xr:uid="{00000000-0006-0000-0200-00000D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00000000-0006-0000-0200-00000E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00000000-0006-0000-0200-00000F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00000000-0006-0000-0200-000010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00000000-0006-0000-0200-000011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0000000-0006-0000-0200-000012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00000000-0006-0000-0200-000013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00000000-0006-0000-0200-000014000000}">
      <text>
        <r>
          <rPr>
            <sz val="9"/>
            <color indexed="81"/>
            <rFont val="Tahoma"/>
            <family val="2"/>
          </rPr>
          <t>Se generan para fortalecer los controles, implementar nuevos controles.</t>
        </r>
      </text>
    </comment>
    <comment ref="BD7" authorId="0" shapeId="0" xr:uid="{00000000-0006-0000-0200-000015000000}">
      <text>
        <r>
          <rPr>
            <b/>
            <sz val="9"/>
            <color indexed="81"/>
            <rFont val="Tahoma"/>
            <family val="2"/>
          </rPr>
          <t>Cargos</t>
        </r>
      </text>
    </comment>
    <comment ref="BE7" authorId="2" shapeId="0" xr:uid="{00000000-0006-0000-0200-000016000000}">
      <text>
        <r>
          <rPr>
            <b/>
            <sz val="9"/>
            <color indexed="81"/>
            <rFont val="Tahoma"/>
            <family val="2"/>
          </rPr>
          <t>Durante vigencia.</t>
        </r>
      </text>
    </comment>
    <comment ref="BF7" authorId="0" shapeId="0" xr:uid="{00000000-0006-0000-0200-000017000000}">
      <text>
        <r>
          <rPr>
            <b/>
            <sz val="9"/>
            <color indexed="81"/>
            <rFont val="Tahoma"/>
            <family val="2"/>
          </rPr>
          <t>Deben ir numeradas y representar el avance según cada actividad programada.</t>
        </r>
      </text>
    </comment>
    <comment ref="BG7" authorId="0" shapeId="0" xr:uid="{00000000-0006-0000-0200-000018000000}">
      <text>
        <r>
          <rPr>
            <b/>
            <sz val="9"/>
            <color indexed="81"/>
            <rFont val="Tahoma"/>
            <family val="2"/>
          </rPr>
          <t>Según la numeración de cada actividad.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Lourdes Maria Acuña Acuña</author>
    <author>Portatil</author>
    <author>José Alejandro Suárez Cleves</author>
  </authors>
  <commentList>
    <comment ref="A5" authorId="0" shapeId="0" xr:uid="{86307949-A10F-432E-9FC3-EF810FFBF3C3}">
      <text>
        <r>
          <rPr>
            <b/>
            <sz val="9"/>
            <color indexed="81"/>
            <rFont val="Tahoma"/>
            <family val="2"/>
          </rPr>
          <t>Escriba el nombre del proceso sobre el cual se realizará la gestión del riesgo.</t>
        </r>
      </text>
    </comment>
    <comment ref="B5" authorId="0" shapeId="0" xr:uid="{54119654-57B5-4E94-8B58-915E6227C268}">
      <text>
        <r>
          <rPr>
            <b/>
            <sz val="9"/>
            <color indexed="81"/>
            <rFont val="Tahoma"/>
            <family val="2"/>
          </rPr>
          <t>Indique el objetivo estratégico al cual se va a identificar el riesgo y/o al que se asocian los riesgos del proceso.</t>
        </r>
      </text>
    </comment>
    <comment ref="C5" authorId="0" shapeId="0" xr:uid="{00ACCF66-77C5-4B87-B702-8F639ADFC0F8}">
      <text>
        <r>
          <rPr>
            <b/>
            <sz val="9"/>
            <color indexed="81"/>
            <rFont val="Tahoma"/>
            <family val="2"/>
          </rPr>
          <t>Escriba el objetivo del proceso</t>
        </r>
      </text>
    </comment>
    <comment ref="AQ5" authorId="0" shapeId="0" xr:uid="{74FDFD99-FD41-44DD-87A5-357ABB1E511F}">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BA033FE3-6343-4A29-98D0-DFDCF3988B89}">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3F58B878-ECEC-44D4-ABE9-0AA70BF92346}">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B3B8D28C-2E96-409A-BE69-36D465DF41DF}">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1D75F92B-4446-4122-BEB2-F8B0D2E2C661}">
      <text>
        <r>
          <rPr>
            <b/>
            <sz val="9"/>
            <color indexed="81"/>
            <rFont val="Tahoma"/>
            <family val="2"/>
          </rPr>
          <t>Máximo 3</t>
        </r>
      </text>
    </comment>
    <comment ref="O7" authorId="0" shapeId="0" xr:uid="{9EE4A9FB-1384-4FCE-A460-AC63F8ABC30D}">
      <text>
        <r>
          <rPr>
            <b/>
            <sz val="9"/>
            <color indexed="81"/>
            <rFont val="Tahoma"/>
            <family val="2"/>
          </rPr>
          <t>Máximo 3</t>
        </r>
        <r>
          <rPr>
            <sz val="9"/>
            <color indexed="81"/>
            <rFont val="Tahoma"/>
            <family val="2"/>
          </rPr>
          <t xml:space="preserve">
</t>
        </r>
      </text>
    </comment>
    <comment ref="R7" authorId="1" shapeId="0" xr:uid="{98A87BED-013B-4751-A9B9-819D07B0B8AC}">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28D1BE80-183E-4F39-B5CE-5EB39032B805}">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3B3A6929-06FE-4E6C-9CFE-ED466200146F}">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B1A9CA01-676F-4323-BCBA-946B4AEA2CA3}">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D7" authorId="2" shapeId="0" xr:uid="{09625A67-6C2E-4B72-8482-0343725D742B}">
      <text>
        <r>
          <rPr>
            <sz val="11"/>
            <color theme="1"/>
            <rFont val="Calibri"/>
            <family val="2"/>
            <scheme val="minor"/>
          </rPr>
          <t>Colocar numero de la vulnerabilidad especifica</t>
        </r>
      </text>
    </comment>
    <comment ref="AG7" authorId="0" shapeId="0" xr:uid="{D5B8F79D-D5A8-4CED-9363-AB51040F0113}">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D884100B-5730-4037-ACA2-441FA4E0F4F4}">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7416613E-A232-4226-982C-C46DB1D79DED}">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24D33535-642D-48B4-90ED-8FE62C932F27}">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ADCFD4F3-4875-4E0C-9419-E11F720F9B14}">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116A79E0-55A6-4359-BD36-C31D39EBF684}">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DB4EA2AD-D4B7-4C1A-89F2-28970E93965C}">
      <text>
        <r>
          <rPr>
            <sz val="9"/>
            <color indexed="81"/>
            <rFont val="Tahoma"/>
            <family val="2"/>
          </rPr>
          <t>Se generan para fortalecer los controles, implementar nuevos controles.</t>
        </r>
      </text>
    </comment>
    <comment ref="BD7" authorId="0" shapeId="0" xr:uid="{1F9078F4-CCA4-4397-A823-74F6F508CDE4}">
      <text>
        <r>
          <rPr>
            <b/>
            <sz val="9"/>
            <color indexed="81"/>
            <rFont val="Tahoma"/>
            <family val="2"/>
          </rPr>
          <t>Cargos</t>
        </r>
      </text>
    </comment>
    <comment ref="BE7" authorId="3" shapeId="0" xr:uid="{ED5BD2A5-27B1-4762-A53B-F9D6C0847D0C}">
      <text>
        <r>
          <rPr>
            <b/>
            <sz val="9"/>
            <color indexed="81"/>
            <rFont val="Tahoma"/>
            <family val="2"/>
          </rPr>
          <t>Durante vigencia.</t>
        </r>
      </text>
    </comment>
    <comment ref="BF7" authorId="0" shapeId="0" xr:uid="{13474390-720A-4B1B-A615-0AEE280ACE97}">
      <text>
        <r>
          <rPr>
            <b/>
            <sz val="9"/>
            <color indexed="81"/>
            <rFont val="Tahoma"/>
            <family val="2"/>
          </rPr>
          <t>Deben ir numeradas y representar el avance según cada actividad programada.</t>
        </r>
      </text>
    </comment>
    <comment ref="BG7" authorId="0" shapeId="0" xr:uid="{25C7748E-CAF1-4552-9DE7-3E3D0EEBCA4F}">
      <text>
        <r>
          <rPr>
            <b/>
            <sz val="9"/>
            <color indexed="81"/>
            <rFont val="Tahoma"/>
            <family val="2"/>
          </rPr>
          <t>Según la numeración de cada actividad.</t>
        </r>
      </text>
    </comment>
    <comment ref="J278" authorId="4" shapeId="0" xr:uid="{FA073683-76B4-43BB-AC58-77C0428CFADB}">
      <text>
        <r>
          <rPr>
            <sz val="11"/>
            <color theme="1"/>
            <rFont val="Calibri"/>
            <family val="2"/>
            <scheme val="minor"/>
          </rPr>
          <t>José Alejandro Suárez Cleves:
Para este riesgo solo aplica la disponibilidad en el acceso al servicio, se puede modificar??</t>
        </r>
      </text>
    </comment>
    <comment ref="N278" authorId="4" shapeId="0" xr:uid="{469A7E98-CAE1-41BC-BB73-FA7A3C93D5D3}">
      <text>
        <r>
          <rPr>
            <sz val="11"/>
            <color theme="1"/>
            <rFont val="Calibri"/>
            <family val="2"/>
            <scheme val="minor"/>
          </rPr>
          <t>José Alejandro Suárez Cleves:
No aplica esta vulnerabilidad, es posible cambiarla por:
Falla en la ejecución en los planeas de continuidad de negocio del proveedor</t>
        </r>
      </text>
    </comment>
  </commentList>
</comments>
</file>

<file path=xl/sharedStrings.xml><?xml version="1.0" encoding="utf-8"?>
<sst xmlns="http://schemas.openxmlformats.org/spreadsheetml/2006/main" count="13927" uniqueCount="2620">
  <si>
    <t>MATRIZ DE RIESGOS INSTITUCIONAL</t>
  </si>
  <si>
    <t>Vigencia</t>
  </si>
  <si>
    <t>de</t>
  </si>
  <si>
    <t>Versión</t>
  </si>
  <si>
    <t>por</t>
  </si>
  <si>
    <t>Descripción del cambio</t>
  </si>
  <si>
    <r>
      <rPr>
        <b/>
        <sz val="11"/>
        <color rgb="FF000000"/>
        <rFont val="Calibri"/>
      </rPr>
      <t xml:space="preserve">GCI: </t>
    </r>
    <r>
      <rPr>
        <sz val="11"/>
        <color rgb="FF000000"/>
        <rFont val="Calibri"/>
      </rPr>
      <t>Se requiere suprimir riesgo 3 de "</t>
    </r>
    <r>
      <rPr>
        <i/>
        <sz val="11"/>
        <color rgb="FF000000"/>
        <rFont val="Calibri"/>
      </rPr>
      <t>Posibilidad de afectación reputacional  por pérdida de credibilidad y confianza debido a manejo inadecuado de la propiedad intelectual en los activos intangibles  generados que son susceptibles de algún tipo de aprovechamiento (Proyectos de I+D+I, Investigaciones o estudios, Innovaciones identificada en las herramienta de GCEI)"</t>
    </r>
    <r>
      <rPr>
        <sz val="11"/>
        <color rgb="FF000000"/>
        <rFont val="Calibri"/>
      </rPr>
      <t xml:space="preserve"> debido a que la Gerencia Jurídica es la responsable del seguimiento de la Propiedad Intelectual de la Unidad, y por tanto se sugiere que este riesgo sea incluido en la matriz de riesgos del proceso de Gestión Jurídica.
</t>
    </r>
    <r>
      <rPr>
        <b/>
        <sz val="11"/>
        <color rgb="FF000000"/>
        <rFont val="Calibri"/>
      </rPr>
      <t>PCE:</t>
    </r>
    <r>
      <rPr>
        <sz val="11"/>
        <color rgb="FF000000"/>
        <rFont val="Calibri"/>
      </rPr>
      <t xml:space="preserve"> Se actualizan controles de los riesgos RG-PCE-02 y RG-PCE-03, teniendo en cuenta la actualización de los procedimientos asociados. Aclaración en la meta de la actividad 2 del Riesgo de corrupción     </t>
    </r>
  </si>
  <si>
    <t>MATRIZ DE RIESGOS DE GESTIÓN</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</si>
  <si>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</si>
  <si>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</si>
  <si>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</si>
  <si>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</si>
  <si>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</si>
  <si>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</si>
  <si>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</si>
  <si>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</si>
  <si>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</si>
  <si>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</si>
  <si>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</si>
  <si>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</si>
  <si>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</si>
  <si>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</si>
  <si>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</si>
  <si>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AVANCE</t>
  </si>
  <si>
    <t>% DE AVANCE 
(Según cada indicador)
AVANCE ACUMULADO</t>
  </si>
  <si>
    <t>MONITOREO INDICADOR CLAVE DE RIESGO</t>
  </si>
  <si>
    <t>MATERIALIZACIÓN DEL RIESGO</t>
  </si>
  <si>
    <r>
      <t xml:space="preserve">CÓDIGO
</t>
    </r>
    <r>
      <rPr>
        <sz val="10"/>
        <color theme="0"/>
        <rFont val="Calibri"/>
        <family val="2"/>
        <scheme val="minor"/>
      </rPr>
      <t>RG -Gestión 
RS - Seguridad
RF - Fiscal
+ Nomenclatura del proceso + consecutivo 
Ej. RG-DIE-1</t>
    </r>
    <r>
      <rPr>
        <b/>
        <sz val="10"/>
        <color theme="0"/>
        <rFont val="Calibri"/>
        <family val="2"/>
        <scheme val="minor"/>
      </rPr>
      <t xml:space="preserve">
</t>
    </r>
    <r>
      <rPr>
        <sz val="10"/>
        <color theme="0"/>
        <rFont val="Calibri"/>
        <family val="2"/>
        <scheme val="minor"/>
      </rPr>
      <t>RS-DIE-2</t>
    </r>
    <r>
      <rPr>
        <b/>
        <sz val="11"/>
        <color theme="0"/>
        <rFont val="Calibri"/>
        <family val="2"/>
        <scheme val="minor"/>
      </rPr>
      <t xml:space="preserve">
</t>
    </r>
    <r>
      <rPr>
        <sz val="11"/>
        <color theme="0"/>
        <rFont val="Calibri"/>
        <family val="2"/>
        <scheme val="minor"/>
      </rPr>
      <t>RF-DIE-3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</si>
  <si>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</si>
  <si>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</si>
  <si>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</si>
  <si>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</si>
  <si>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</si>
  <si>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</si>
  <si>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</si>
  <si>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</si>
  <si>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</si>
  <si>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</si>
  <si>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</si>
  <si>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</si>
  <si>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</si>
  <si>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</si>
  <si>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</si>
  <si>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</si>
  <si>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</si>
  <si>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</si>
  <si>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</si>
  <si>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</si>
  <si>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</si>
  <si>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</si>
  <si>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</si>
  <si>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</si>
  <si>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</si>
  <si>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</si>
  <si>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</si>
  <si>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</si>
  <si>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</si>
  <si>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</si>
  <si>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</si>
  <si>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</si>
  <si>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</si>
  <si>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</si>
  <si>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</si>
  <si>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</si>
  <si>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</si>
  <si>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t xml:space="preserve"> META E INDICADOR</t>
  </si>
  <si>
    <t>RECURSOS</t>
  </si>
  <si>
    <t>RESPONSABLES</t>
  </si>
  <si>
    <t>FECHA LÍMITE DE IMPLEMENTACIÓN</t>
  </si>
  <si>
    <t>DESCRIPCIÓN ACTIVIDADES DESARROLLADAS 
(Descripción del avance cuantitativo y cualitativo POR ACTIVIDAD)
Indicar el resultado de las variables por indicador.</t>
  </si>
  <si>
    <t>SOPORTE
(Por actividad)</t>
  </si>
  <si>
    <t>I TRIM</t>
  </si>
  <si>
    <t>II TRIM</t>
  </si>
  <si>
    <t>III TRIM</t>
  </si>
  <si>
    <t>IV TRIM</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</si>
  <si>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</si>
  <si>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</si>
  <si>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</si>
  <si>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</si>
  <si>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Gestión de Comunicaciones</t>
  </si>
  <si>
    <t>1.  Empoderar nuestro talento humano con competencias desde el ser, el saber y el hacer y fortalecer la participación activa de la ciudadanía en la gestión catastral con enfoque multipropósito.</t>
  </si>
  <si>
    <t xml:space="preserve">Formular y desarrollar estrategias comunicacionales dirigidas a los grupos de valor de la UAECD, para fortalecer la comunicación interna, externa, y lograr el posicionamiento de la Unidad a nivel Distrital y Territorial. memoria institucional, apoyen la toma de decisiones y contribuya en la mejora continua de los productos y servicios. </t>
  </si>
  <si>
    <t>RG</t>
  </si>
  <si>
    <t>COM</t>
  </si>
  <si>
    <t>Campañas y productos comunicativos</t>
  </si>
  <si>
    <t xml:space="preserve">Posibilidad de afectación reputacional  por Afectación a la imagen institucional - Inconformidad de los ciudadanos sobre la información entregada o no entregada debido a Divulgación de información inoportuna, incorrecta, incompleta o inadecuada </t>
  </si>
  <si>
    <t>SI</t>
  </si>
  <si>
    <t>Procesos</t>
  </si>
  <si>
    <t xml:space="preserve"> *Desarticulación con las áreas que publican información (C1). *Insuficiencia de insumos requeridos para la divulgación de la información (C2). *Incumplimiento de la Política de Protección de Datos Personales por parte de las áreas solicitantes o de la oficina de Comunicaciones. (C3).</t>
  </si>
  <si>
    <t>Reportes de  información publicada de forma inoportuna, incorrecta, incompleta o inadecuada en el periodo / Número de meses con información publicada del período *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t>
  </si>
  <si>
    <t>Media</t>
  </si>
  <si>
    <t>Mayor</t>
  </si>
  <si>
    <t>El Comité Institucional de Gestión y Desempeño. Valida y aprueba el Plan de Comunicaciones: Se presenta el Plan Estratégico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continúa con la actividad de socialización, en caso de no ser aprobado se devuelve a la actividad de definición del Plan Estratégico de Comunicaciones.</t>
  </si>
  <si>
    <t>C1</t>
  </si>
  <si>
    <t>Procedimiento de Planificación, atención y evaluación de las comunicaciones - Validar y aprobar el Plan de Comunicaciones</t>
  </si>
  <si>
    <t>Probabilidad</t>
  </si>
  <si>
    <t>Preventivo</t>
  </si>
  <si>
    <t>Manual</t>
  </si>
  <si>
    <t>Documentado</t>
  </si>
  <si>
    <t>Continua</t>
  </si>
  <si>
    <t>Con Registro</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</si>
  <si>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</si>
  <si>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Muy Baja</t>
  </si>
  <si>
    <t>Alto</t>
  </si>
  <si>
    <t>Reducir (mitigar)</t>
  </si>
  <si>
    <t>1. Campañas de comunicaciones explicando a los servidores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
2. Realizar capacitaciones y/o sensibilizaciones y/o talleres a los procesos de la entidad en todos lo que tiene que ver con la imagen institucional y los lineamientos de una buena comunicación con un lenguaje claro.</t>
  </si>
  <si>
    <t xml:space="preserve">
1. Meta: 100% (1 campaña trimestral)
Indicador: número de campañas  realizadas  / número de campañas programadas
2. Meta: 100% (1 capacitación y/o sensibilización en el semestre)
Indicador: Número de Capacitaciones ejecutadas / Capacitaciones planeadas.</t>
  </si>
  <si>
    <t xml:space="preserve">1.  Recursos comunicacionales
2. Asesoría y apoyo talento Humano
</t>
  </si>
  <si>
    <t xml:space="preserve">1. Asesor de Comunicaciones
2. Asesor de Comunicaciones
</t>
  </si>
  <si>
    <t>1. 30/12/2024
2. 30/12/2024</t>
  </si>
  <si>
    <t>El Profesional Especializado 22-10 Revisa y valida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t>
  </si>
  <si>
    <t>C1,C2,C3</t>
  </si>
  <si>
    <t xml:space="preserve">Procedimiento de Planificación, atención y evaluación de las comunicaciones - Revisar y validar las solicitudes de Comunicación </t>
  </si>
  <si>
    <t xml:space="preserve">Contratista Diseñador Gráfico o Medios Audiovisuales. Realiza propuesta gráfica o audiovisual y selecciona imagen
El diseñador gráfico o audiovisual realiza propuesta gráfica o audiovisual de acuerdo con el requerimiento de la Mesa de Servicios para lo cual debe verificar los derechos de autor de las imágenes.
El contratista Diseñador Gráfico o Medios Audiovisuales verifica imágenes a utilizar garantizando que se cumple con el uso de los derechos del autor del producto (imagen, video, texto, referencias, entre otros), cada vez que le es asignado un requerimiento interno por correo electrónico o mesa de servicios. Sí el producto comunicativo no cumple con los derechos de autor el Diseñador analiza nuevamente la solicitud asignada con el fin de cumplir con dicho parámetro. El diseñador debe subir las evidencias de sus productos realizados en la carpeta del proceso de comunicaciones en el fileserver. Si la propuesta grafica o audiovisual cumple con permisos y derechos de autor continua con la elaboración de la propuesta, de lo contrario se devuelve a la actividad de analizar la solicitud asignada. </t>
  </si>
  <si>
    <t>Procedimiento de Planificación, atención y evaluación de las comunicaciones -  Realizar propuesta gráfica o audiovisual y seleccionar imagen</t>
  </si>
  <si>
    <t xml:space="preserve"> El Área solicitante y/o responsable del Proceso Revisar y aprobar propuesta. 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</si>
  <si>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</si>
  <si>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Posibilidad de afectación reputacional  por Incumplimiento indicadores
Afectación a la imagen institucional  debido a Incumplimiento al plan estratégico de comunicaciones al final de la vigencia</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</si>
  <si>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</si>
  <si>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Cumplimiento de las actividades del plan estratégico de comunicaciones
(No actividades ejecutadas / No actividades planeadas) * 100
Nota: El riegos  La meta del 90% es del año.</t>
  </si>
  <si>
    <t>Leve</t>
  </si>
  <si>
    <t xml:space="preserve">Profesional Especializado 22-10 Realiza seguimiento al cumplimiento del Plan Estratégico de Comunicaciones y de las solicitudes de mesa de servicios 
Se realiza el seguimiento a la ejecución del Plan Estratégico de Comunicaciones, tanto los ejecutados directamente por la Oficina de Comunicaciones como los solicitados por mesa de servicios comunicaciones. Este reporte de seguimiento se reporta a la OAPAP tanto por medio de un indicador, a través del seguimiento a la ejecución del plan de sostenibilidad MIPG y por medio de los comités de calidad, se realiza de manera mensual.  El instrumento de evaluación para las comunicaciones es el reporte de la mesa de servicios respecto a los estados de los requerimientos. Se filtran las solicitudes de comunicación del periodo correspondiente y se consolidan los resultados de total solicitudes y del estado de cada una de ellas. </t>
  </si>
  <si>
    <t>Procedimiento de Planificación, atención y evaluación de las comunicaciones - Realizar seguimiento al cumplimiento del Plan Estratégico de Comunicaciones y de las solicitudes de mesa de servicios.</t>
  </si>
  <si>
    <t xml:space="preserve">1. Generar estrategias de planificación y seguimiento para el cumplimiento de los indicadores y las actividades establecidas en Plan Estratégico de Comunicaciones </t>
  </si>
  <si>
    <t>Baja</t>
  </si>
  <si>
    <t>Moderado</t>
  </si>
  <si>
    <t>Bajo</t>
  </si>
  <si>
    <t>Aceptar</t>
  </si>
  <si>
    <t>N/A</t>
  </si>
  <si>
    <t>El Profesional Especializado 22-10 Revisa y validar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 (C2)</t>
  </si>
  <si>
    <t>Direccionamiento Estratégico</t>
  </si>
  <si>
    <t>1.       Empoderar nuestro talento humano con competencias desde el ser, el saber y el hacer y fortalecer la participación activa de la ciudadanía en la gestión catastral con enfoque multipropósito.</t>
  </si>
  <si>
    <t>Establecer los lineamientos estratégicos y operativos en la formulación, seguimiento, evaluación y mejora continua de los procesos, la plataforma y planeación estratégica de la UAECD, en el marco del Modelo Integrado de Planeación y Gestión, para dar cumplimiento al Plan de Desarrollo Distrital y a la misionalidad de la Entidad.</t>
  </si>
  <si>
    <t>DIE</t>
  </si>
  <si>
    <t>Proyectos de inversión</t>
  </si>
  <si>
    <t>Posibilidad de afectación reputacional  por incumplimiento de compromisos Plan Distrital de Desarrollo y hallazgos administrativos debido a Incumplimiento de metas físicas de los proyectos de inversión al finalizar la vigencia</t>
  </si>
  <si>
    <t xml:space="preserve"> *1 Metas/objetivos mal formulad@s *2. Baja gestión por parte del gerente del proyecto y/o responsables de meta *3. Disminución o baja asignación de recursos para la ejecución de los proyectos de la entidad</t>
  </si>
  <si>
    <r>
      <t xml:space="preserve">Sumatoria de los Porcentajes de avance de las metas físicas de los proyectos de inversión  </t>
    </r>
    <r>
      <rPr>
        <sz val="14"/>
        <rFont val="Calibri"/>
        <family val="2"/>
        <scheme val="minor"/>
      </rPr>
      <t xml:space="preserve">/ 
</t>
    </r>
    <r>
      <rPr>
        <sz val="11"/>
        <rFont val="Calibri"/>
        <family val="2"/>
        <scheme val="minor"/>
      </rPr>
      <t>Total de metas físicas de los proyectos de inversión</t>
    </r>
  </si>
  <si>
    <t/>
  </si>
  <si>
    <t>MediaModerado</t>
  </si>
  <si>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</si>
  <si>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</si>
  <si>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Revisión de los proyectos en conjunto con Gerentes y responsables de proyectos.</t>
  </si>
  <si>
    <t>1. Realizar reuniones de planeación con los equipos de los proyectos.
2. Realizar seguimiento a la ejecución mensual de los proyectos, generando las alertas a que haya lugar.</t>
  </si>
  <si>
    <t>1. Meta: 100%
(Proyectos con revisión de planeación / Total de proyectos) *100
2. Meta: 100% - 12 Seguimientos
(Seguimientos realizados / Seguimientos programados) * 100</t>
  </si>
  <si>
    <t>1.2. Talento humano y recursos físicos</t>
  </si>
  <si>
    <t xml:space="preserve">1. 2. Jefe y profesional OAPAP
</t>
  </si>
  <si>
    <t>1. 31/03/2024
2. 31/12/2024</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</si>
  <si>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</si>
  <si>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y aprobar los proyectos formulados</t>
  </si>
  <si>
    <t>El jefe y profesional de la OAPAP notifica por correo a la SDP el registro del proyecto en SEGPLAN a espera de observaciones. Copia a Gerente del proyecto para que valide la ficha EBI-D. Si SDP tiene observaciones devuelve para ajustes MGA, SUIFP o PIIP y SEGPLAN.
Nota: Este control aplica para la formulación inicial de los proyectos</t>
  </si>
  <si>
    <t>Procedimiento Formulación, Ejecución, Seguimiento y Evaluación de Proyectos de Inversión 
Actividad: Registrar y viabilizar el proyecto de inversión en SEGPLAN</t>
  </si>
  <si>
    <t>El profesional de OAPAP revisa las reprogramaciones y/o actualizaciones, si la solicitud no es viable   Gerente del proyecto realiza las verificaciones necesarias y presenta nuevamente la solicitud.</t>
  </si>
  <si>
    <t>Procedimiento Formulación, Ejecución, Seguimiento y Evaluación de Proyectos de Inversión 
Actividad: Revisar las actualizaciones de los proyectos</t>
  </si>
  <si>
    <t>El profesional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</si>
  <si>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</si>
  <si>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Comité de Coordinación de Control Interno revisa los avances en los seguimientos trimestrales, si se requieren acciones de mejora estas deben ser generadas o atendidas por los Gerentes de proyecto.</t>
  </si>
  <si>
    <t>Procedimiento Formulación, Ejecución, Seguimiento y Evaluación de Proyectos de Inversión 
Actividad: Revisar los avances en los seguimientos trimestrales</t>
  </si>
  <si>
    <t>Plan Estratégico y Plan de acción</t>
  </si>
  <si>
    <t>Posibilidad de afectación reputacional  por bajo cumplimiento de iniciativas estratégicas debido a Incumplimiento de metas y objetivos del Plan Estratégico al finalizar su ejecución anual</t>
  </si>
  <si>
    <t xml:space="preserve"> *1 Metas/indicadores mal formulad@s *2 Desarticulación o no coordinación de los involucrados *3 Falta o insuficiencia de personal y/o Falta de conocimiento de los temas</t>
  </si>
  <si>
    <t>Sumatoria % de avance del cumplimiento de objetivos estratégicos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</si>
  <si>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</si>
  <si>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</si>
  <si>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</si>
  <si>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1. Realizar seguimientos y presentaciones al CIGD y emitir las alertas y recomendaciones a que haya lugar.
2. Realizar jornadas de socialización sobre la planeación estratégica y operativa (semestral)</t>
  </si>
  <si>
    <t>1. Meta: 100% - 4 Seguimientos
(Seguimientos realizados / Seguimientos programados para la vigencia) * 100
2. Meta: 100% 2 actividades
(Actividades realizadas / Actividades programadas)*100</t>
  </si>
  <si>
    <t>1 y 2. Talento humano y recursos físicos</t>
  </si>
  <si>
    <t>1 y 2. Jefe y profesionales OAPAP</t>
  </si>
  <si>
    <t>1. 31/12/2024
2. 31/12/2024</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</si>
  <si>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</si>
  <si>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</si>
  <si>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t>
    </r>
  </si>
  <si>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</si>
  <si>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</si>
  <si>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</si>
  <si>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</si>
  <si>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Procedimiento Formulación, Seguimiento y Evaluación de la Estrategia. 
Actividad Realizar seguimiento de la ejecución del plan estratégico y el plan de acción</t>
  </si>
  <si>
    <t>Modelo Integrado de Planeación y Gestión - SGI</t>
  </si>
  <si>
    <t>Posibilidad de afectación reputacional  por percepción interna negativa de la implementación de la gestión de calidad debido a Presentar no conformidades mayores en auditoría externa de certificación y/o seguimiento</t>
  </si>
  <si>
    <t>NO</t>
  </si>
  <si>
    <t xml:space="preserve"> *1 Falta de conocimiento de los temas (Desconocimiento de la norma técnica) *2 Fallas en el seguimiento (En cuanto a la norma técnica) *3 Falta de compromiso o desinterés (en la implementación)</t>
  </si>
  <si>
    <r>
      <t xml:space="preserve">(No conformidades - No conformidades mayores </t>
    </r>
    <r>
      <rPr>
        <sz val="14"/>
        <rFont val="Calibri"/>
        <family val="2"/>
        <scheme val="minor"/>
      </rPr>
      <t>/</t>
    </r>
    <r>
      <rPr>
        <sz val="11"/>
        <rFont val="Calibri"/>
        <family val="2"/>
        <scheme val="minor"/>
      </rPr>
      <t xml:space="preserve"> No conformidades de auditoría)* 100</t>
    </r>
  </si>
  <si>
    <t>Menor</t>
  </si>
  <si>
    <t>BajaMenor</t>
  </si>
  <si>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</si>
  <si>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</si>
  <si>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</si>
  <si>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NA</t>
  </si>
  <si>
    <t>El jefe y profesional de OAP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</si>
  <si>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</si>
  <si>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</si>
  <si>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</si>
  <si>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Gestión Catastral</t>
  </si>
  <si>
    <t>2.       Garantizar la integralidad, interoperabilidad y difusión de la información catastral y geográfica con enfoque multipropósito en el marco de una ciudad-región inteligente como gestor y operador catastral en el territorio nacional.</t>
  </si>
  <si>
    <t>Realizar la gestión catastral con enfoque multipropósito en la ciudad capital y en las entidades territoriales en donde se ejerza el rol como gestor y/o operador catastral a través de la formación, actualización, conservación y difusión catastral.</t>
  </si>
  <si>
    <t>GCA</t>
  </si>
  <si>
    <t>Base de datos de información catastral</t>
  </si>
  <si>
    <t>Posibilidad de afectación reputacional  por Desactualización de los predios programados y aumento en el número de reclamaciones por parte de los usuarios, debido a Base de datos de información catastral desactualizada y/o inconsistente con la realidad física</t>
  </si>
  <si>
    <t xml:space="preserve"> *1. Planeación y seguimiento inadecuado a las actividades programadas *2. Incumplimiento en los tiempos de contratación de recursos o en los resultados esperados por los contratistas
3. Inconvenientes con los aplicativos tecnológicos *4. Retiro de funcionarios con experticia y conocimiento técnico
5. No contar con insumos cartográficos actualizados que faciliten la gestión catastral para mantener actualizada la información acorde con la dinámica inmobiliaria</t>
  </si>
  <si>
    <t>(N. de predios actualizados / Total de predios programados)*100
Nota: El cumplimiento de la meta de este indicador se mide al finalizar la vigencia.</t>
  </si>
  <si>
    <t>Muy BajaMenor</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</si>
  <si>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</si>
  <si>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1,2,3,4,5</t>
  </si>
  <si>
    <t>Instructivo Planificación y seguimiento de la actualización catastral
- Realizar seguimiento a la Actualización Catastral.
Procedimiento Actualización catastral
- Verificar el cumplimiento de los planes de trabajo o cronograma de la actualización catastral</t>
  </si>
  <si>
    <t>Realizar análisis y revisión para determinar un plan de trabajo y/o acciones a tomar para garantizar que en la vigencia siguiente se pudiera dar cumplimiento a lo programado</t>
  </si>
  <si>
    <t>No aplica</t>
  </si>
  <si>
    <t>El Profesional control de calidad SIFJ verifica que no existan inconsistencias en más del 10% de la información revisada y relacionada con número de pisos, demoliciones, polígonos sin identificar y destinos; así como, que no existan inconsistencia en más del 15% de la información revisada y relacionada con usos, áreas por uso, detalle de la calificación u observaciones del pre_reconocedor, si existen inconsistencias devuelve por correo al prereconocedor.</t>
  </si>
  <si>
    <t>Instructivo de actualización catastral de Información física
Realizar control de calidad en campo</t>
  </si>
  <si>
    <t>El Profesional universitario de Control de Calidad GIC verifica la consistencia de la información cartográfica de acuerdo con los parámetros establecidos, si no cumple, se devuelve al editor para corregir.</t>
  </si>
  <si>
    <t>Instructivo de actualización catastral de Información física
Realizar control de calidad</t>
  </si>
  <si>
    <t>El Profesional Control Calidad verifica la consistencia de la información recolectada en campo a través del reconocimiento, si existen inconsistencias, se analizan y corrigen por parte del servidor encargado.</t>
  </si>
  <si>
    <t>Instructivo de actualización catastral de Información física
 Realizar control de calidad sobre los predios muestra.</t>
  </si>
  <si>
    <t>Los profesionales líderes de reconocimiento de la SIFJ validan la información mediante el aplicativo definido por la Unidad, la cual consiste en pasar la información de los predios reconocidos por una serie de controles de calidad preprogramados. De existir inconsistencias de carácter técnico estas son reportadas a través de esta validación.</t>
  </si>
  <si>
    <t>Respuesta a trámites catastrales</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</si>
  <si>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</si>
  <si>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</si>
  <si>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</si>
  <si>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Alta</t>
  </si>
  <si>
    <t>AltaModerado</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</si>
  <si>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</si>
  <si>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1,2,3,4</t>
  </si>
  <si>
    <t>Instructivo Planificación, seguimiento y control de trámites 
 Revisar el estado (actividad vigente) de las radicaciones</t>
  </si>
  <si>
    <t xml:space="preserve">Realizar análisis y revisión para determinar un plan de trabajo y/o acciones a tomar </t>
  </si>
  <si>
    <r>
      <t>1. Gestionar mesas de trabajo con otras entidades y/o dependencias para la atención de las solicitudes radicadas en el periodo (Actividad por demanda según la necesidad del proceso).</t>
    </r>
    <r>
      <rPr>
        <b/>
        <sz val="11"/>
        <rFont val="Calibri"/>
        <family val="2"/>
      </rPr>
      <t xml:space="preserve"> 
</t>
    </r>
    <r>
      <rPr>
        <sz val="11"/>
        <rFont val="Calibri"/>
        <family val="2"/>
      </rPr>
      <t xml:space="preserve">
2. Realizar los procesos de inducción y entrenamiento al puesto de trabajo al personal que ingrese producto de concursos y encargos. (Actividad sujeta al ingreso de personal).
3. Realizar reunión de seguimiento de la gestión de trámites.
4. Realizar reuniones de seguimiento a la gestión de trámites en territorios.</t>
    </r>
  </si>
  <si>
    <t>1. Meta: 100% . Indicador: (No. Mesas realizadas en el periodo/ No. Mesas requeridas en el periodo)* 100.
2. Meta: 100% - Indicador: (No. Personas entrenadas / No. Personas vinculadas que requieren entrenamiento) *100
3. Meta 100%
(N. de reuniones  realizadas/ Total de reuniones programadas)*100
3. Meta 100%
(N. de reuniones  realizadas/ Total de reuniones programadas)*100</t>
  </si>
  <si>
    <t>Tecnológicos
Humanos
Logísticos 
Financieros</t>
  </si>
  <si>
    <t>1. Subgerencia de Información Económica, Subgerencia de Información Física y Jurídica, Gerencia de Información Catastral 
2. Subgerencia de Información Económica, Subgerencia de Información Física y Jurídica, Gerencia de Información Catastral 
3. Subgerencia de Información Económica, Subgerencia de Información Física y Jurídica, Gerencia de Información Catastral 
4. Líderes de territorios</t>
  </si>
  <si>
    <t xml:space="preserve">1. 31/12/2024
2. 31/12/2024
3. 31/12/2024 
4. 31/12/2024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</si>
  <si>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</si>
  <si>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</si>
  <si>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t>Detectivo</t>
  </si>
  <si>
    <r>
      <t xml:space="preserve">El Gerente de Información Catastral, Subgerentes SIE SIFJ y profesionales líderes de los equipos de trabajo en GIC/SIE/SIFJ, verifican la información consolidada del resultado del seguimiento de trámites, quincenalmente </t>
    </r>
    <r>
      <rPr>
        <sz val="11"/>
        <rFont val="Calibri"/>
        <family val="2"/>
      </rPr>
      <t>con el propósito de revisar el resultado del seguimiento de los trámites y definir estrategias para mejorar en los tiempos de respuesta requeridos.</t>
    </r>
  </si>
  <si>
    <t xml:space="preserve">Instructivo Planificación, seguimiento y control de trámites 
Realizar seguimiento general del estado de los trámites </t>
  </si>
  <si>
    <t>Propuesta técnica y financiera de la gestión integral catastral a entidades territoriales</t>
  </si>
  <si>
    <t>Posibilidad de afectación reputacional  por Incumplimiento de las metas institucionales debido a Incumplimiento en la presentación del portafolio de servicios de Go catastral y propuestas para las entidades territoriales</t>
  </si>
  <si>
    <t xml:space="preserve"> *1. Falta de una estrategia o cronograma *2. Falta de seguimiento a la presentación de propuestas *3. Falta de interés por parte de las entidades territoriales para la celebración de contratos</t>
  </si>
  <si>
    <t>(Propuestas de gestión catastral presentadas / Propuestas programadas y/o solicitadas) *100</t>
  </si>
  <si>
    <t>BajaModerado</t>
  </si>
  <si>
    <t xml:space="preserve">El asesor de Catastro multipropósito realiza la presentación ante la Dirección y/o Gerencia del proyecto para aprobación del cronograma de visitas, si no se aprueba la propuesta esta se debe ajustar según las observaciones. </t>
  </si>
  <si>
    <t>Procedimiento elaboración de propuestas de gestión catastral para las entidades territoriales
Revisar el cronograma de visitas</t>
  </si>
  <si>
    <t>Realizar análisis y revisión para determinar un plan de trabajo y/o acciones a tomar</t>
  </si>
  <si>
    <t>Visitar y/o reunirse con entidades territoriales para ofrecer los servicios de gestión catastral.</t>
  </si>
  <si>
    <t>Meta 100%
(Visitas y/o reuniones realizadas / visitas y/o reuniones programadas) * 100</t>
  </si>
  <si>
    <t>Humanos, físicos, tecnológicos, financieros</t>
  </si>
  <si>
    <t>Dirección general - Catastro multipropósito</t>
  </si>
  <si>
    <t>1. 31/12/2024</t>
  </si>
  <si>
    <t>El asesor de catastro multipropósito y/o el profesional designado presenta el seguimiento periódico al cronograma de visitas, si no se ha cumplido de acuerdo con lo planeado se deberá presentar un cronograma actualizado.</t>
  </si>
  <si>
    <t>Procedimiento elaboración de propuestas de gestión catastral para las entidades territoriales
Verificar avance del cronograma de visitas</t>
  </si>
  <si>
    <t>El asesor de Catastro multipropósito realiza la presentación al Director y/o al Comité de Catastro Multipropósito de la propuesta financiera estimada de la gestión catastral,  ya sea en calidad de gestor u operador catastral. Si no se aprueba se deberán realizar los ajustes requeridos.</t>
  </si>
  <si>
    <t>Procedimiento elaboración de propuestas de gestión catastral para las entidades territoriales
Revisar propuesta financiera</t>
  </si>
  <si>
    <t>Avalúos comerciales</t>
  </si>
  <si>
    <t>Posibilidad de afectación reputacional  por Pérdida de imagen o credibilidad por parte de los clientes y Reprocesos y desgaste administrativo debido a Incumplimientos en la calidad de la entrega de los avalúos comerciales</t>
  </si>
  <si>
    <t xml:space="preserve"> *1. Falta de seguimiento en el desarrollo de las actividades *2. Falta de consistencia en la información reportada por los avaluadores *</t>
  </si>
  <si>
    <t>(Avalúos entregados con la calidad establecida / Total de avalúos comerciales entregados)*100</t>
  </si>
  <si>
    <t xml:space="preserve">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t>
  </si>
  <si>
    <t>Procedimiento Gestión de avalúos comerciales
Realizar visita técnica al predio</t>
  </si>
  <si>
    <t>1.Realizar reuniones mensuales de seguimiento para generar alertas y/o recomendaciones sobre la gestión de los avalúos comerciales.
2.  Realizar seguimiento trimestral a la contratación del personal avaluador.</t>
  </si>
  <si>
    <t>1. Meta: 100%
(Reuniones realizadas / Reuniones programadas)*100
2. Meta: 100%
(Seguimientos realizados / Seguimientos programados)*100</t>
  </si>
  <si>
    <t>Humanos, técnicos, tecnológicos</t>
  </si>
  <si>
    <t>1. Líder avalúos comerciales, Subgerente SIE
2. Líder avalúos</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</si>
  <si>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</si>
  <si>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Gestión de avalúos comerciales
Verificar y realizar control de calidad al avalúo comercial</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</si>
  <si>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</si>
  <si>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Gestión de avalúos comerciales
Revisar y Validar propuesta de avalúo en comité </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</si>
  <si>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</si>
  <si>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Gestión de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</si>
  <si>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</si>
  <si>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Gestión de avalúos comerciales
Revisar y realizar control de calidad a la respuesta de revisión y/o complementación</t>
  </si>
  <si>
    <t>Impacto</t>
  </si>
  <si>
    <t>Correctivo</t>
  </si>
  <si>
    <t xml:space="preserve">La Gerencia y/o Subgerencia de Información Económica realizan seguimiento periódico de los avalúos con el propósito de fortalecer la gestión de los mismos; de encontrar alguna desviación, determinan las acciones a seguir; se deja como registro una presentación. </t>
  </si>
  <si>
    <t>Procedimiento Gestión de avalúos comerciales
Seguimiento periódico - Condición de operación</t>
  </si>
  <si>
    <t>Otros trámites (plusvalía)</t>
  </si>
  <si>
    <t xml:space="preserve">Posibilidad de afectación reputacional  por Reclamaciones de los usuarios debido a Inconsistencia en la determinación del efecto plusvalía </t>
  </si>
  <si>
    <t xml:space="preserve"> * Error y/o diferencias en la aplicación de las normas por parte del avaluador y/o el control de calidad. *Solicitudes de cálculo del efecto incompletas o con normatividad insuficiente o confusa. *</t>
  </si>
  <si>
    <t>N° liquidaciones de efecto plusvalía modificadas, causadas por errores en la aplicación de la norma urbanística / Actos administrativos de liquidación generados</t>
  </si>
  <si>
    <t>El Profesional avaluador y el (los) profesional(es) control de calidad de la SIE, revisan que la solicitud del cálculo del efecto plusvalía presentada por la SDP, adjunta la información  técnica y de norma urbanística necesaria, que permita realizar el ejercicio valuatorio en los dos escenarios.</t>
  </si>
  <si>
    <t>Instructivo Cálculo y determinación del efecto plusvalía
Revisar preliminarmente los insumos necesarios para realizar el cálculo del efecto plusvalía.</t>
  </si>
  <si>
    <t>Revisar y si es necesario, modificar el cálculo y el acto administrativo de liquidación del efecto plusvalía</t>
  </si>
  <si>
    <t>El (los) Profesional(es) control de calidad  SIE, realiza la verificación del informe técnico de plusvalía y registra los resultados en el formato de control de calidad establecido,  con el propósito de asegurar que esté conforme con los requisitos dados por la unidad.</t>
  </si>
  <si>
    <t>Instructivo Cálculo y determinación del efecto plusvalía
Realizar el control de calidad urbanístico y valuatorio al cálculo del efecto plusvalía.</t>
  </si>
  <si>
    <t>El Avaluador presentan el estudio efectuado para el cálculo del efecto plusvalía al comité de avalúos del grupo, para su verificación y aprobación en sesión de comité, cuyas decisiones quedan en el acta del mismo.</t>
  </si>
  <si>
    <t>Instructivo Cálculo y determinación del efecto plusvalía
Realizar y aprobar el cálculo en Comité de cálculo de efecto plusvalía.</t>
  </si>
  <si>
    <t>El(los) Profesional(es) control de calidad revisa el cálculo y el listado de predios junto con los valores consolidados, dejando trazabilidad en el registro de control de calidad en cada ocasión que lo realice, teniendo en cuenta la nueva información obrante en el expediente.</t>
  </si>
  <si>
    <t>Instructivo Cálculo y determinación del efecto plusvalía
Realizar el control de calidad final al informe técnico.</t>
  </si>
  <si>
    <t>Gestión del Conocimiento, Innovación e investigación.</t>
  </si>
  <si>
    <t>2. Garantizar la integralidad, interoperabilidad y difusión de la información catastral y geográfica con enfoque multipropósito en el marco de una ciudad-región inteligente como gestor y operador catastral en el territorio nacional.</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</si>
  <si>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</si>
  <si>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GCI</t>
  </si>
  <si>
    <t xml:space="preserve">  Estudios e investigaciones realizadas.</t>
  </si>
  <si>
    <t xml:space="preserve">Posibilidad de afectación reputacional  por Pérdida de credibilidad de la Entidad debido a Generación de estudios e investigaciones no oportunos </t>
  </si>
  <si>
    <t xml:space="preserve"> *1.Inadecuada planeación de los estudios y/o investigaciones propuestas *2.Falencias en el seguimiento a la planeación realizada que no permita identificar demoras en entrega de insumos o cambios en las prioridades o modificaciones en la metodología propuesta. *</t>
  </si>
  <si>
    <t>Número de estudios o investigaciones
realizados oportunamente / Número de estudios o investigaciones
programados
La programación se da en el trimestre</t>
  </si>
  <si>
    <t>BajaLeve</t>
  </si>
  <si>
    <t xml:space="preserve"> El jefe de la OTC recibe y/o plantea la solicitud del estudio y/o investigación a realizar y asignar el equipo de trabajo. En reunión con todo el equipo de trabajo,  plantea los temas de estudio y/o investigación a realizar durante la vigencia, de acuerdo con los lineamientos establecidos y considerando aspectos de pertinencia y factibilidad, que tengan como referente la información de la base predial catastral. Se asigna al equipo de profesionales la temática para su desarrollo y deja consignada en acta la programación de los estudios concertados.</t>
  </si>
  <si>
    <t>Procedimiento desarrollo de estudios e investigaciones</t>
  </si>
  <si>
    <t>Convocar reunión al equipo y requerir al encargado la realización del estudio correspondiente de manera inmediata.</t>
  </si>
  <si>
    <t>El jefe de OTC realiza seguimiento a la planeación realizada, trimestralmente, realiza una reunión de seguimiento para garantizar el cumplimiento de la priorización de estudios realizada y validar la programación planteada para la vigencia,  mediante un acta de reunión donde se evidencia el seguimiento realizado</t>
  </si>
  <si>
    <t xml:space="preserve">Procedimiento desarrollo de estudios e investigaciones - </t>
  </si>
  <si>
    <t xml:space="preserve">Gestión de proyectos de Innovación, Desarrollo e Investigación (I+D+I) a partir de la información geográfica de la IDE de Bogotá
</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</si>
  <si>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</si>
  <si>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Evento externo</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</si>
  <si>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</si>
  <si>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</si>
  <si>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El Gerente Ideca o los Subgerentes de Operaciones y de Analítica de Datos, revisan y aprueban la priorización de necesidades y retos de Innovación, Desarrollo e Investigación (I+D+I)</t>
  </si>
  <si>
    <t>Procedimiento de proyectos de innovación, desarrollo e investigación (I+D+I)</t>
  </si>
  <si>
    <t>Mesa de trabajo con el aliado estratégico para la revisión y definición de la estrategia a implementar para subsanar las debilidades y garantizar el adecuado acompañamiento en la gestión del proyecto de I+D+I</t>
  </si>
  <si>
    <t>El Gerente Ideca o los Subgerentes de Operaciones y de Analítica de Datos y el Aliado Estratégico, revisan y aprueban la formulación del proyecto de Innovación, Desarrollo e Investigación (I+D+I)</t>
  </si>
  <si>
    <t>El Gerente Ideca o los Subgerentes de Operaciones y de Analítica de Datos y el Aliado Estratégico, realizan el seguimiento de los resultados del proyecto de Innovación, Desarrollo e Investigación (I+D+I)</t>
  </si>
  <si>
    <t>Herramientas
implementadas para la
GCEI: (buenas prácticas,
lecciones aprendidas,
comunidades de práctica,
alianzas estratégicas, bases
de conocimiento TI, entre
otras).</t>
  </si>
  <si>
    <t>Posibilidad de afectación reputacional  por Pérdida del conocimiento crítico y/o estratégico de la entidad debido a  no implementar  acciones y/o herramientas para retener el conocimiento que se encuentra de forma tácita</t>
  </si>
  <si>
    <t>Talento humano</t>
  </si>
  <si>
    <t xml:space="preserve"> *Ausencia de una política, modelo y plan de acción para la GCEI  *Inapropiada identificación del conocimiento critico o estratégico *Falta de un plan de acción  institucional que propenda por la gestión del conocimiento conforme las necesidades identificadas</t>
  </si>
  <si>
    <t>% de actividades ejecutadas del modelo de
gestión del conocimiento e innovación / % de actividades programadas</t>
  </si>
  <si>
    <t xml:space="preserve">La Jefe OAPAP, el Profesional OAPAP y los Gestores del proceso de GCI Analizan la política y el modelo. Se realiza mesa de trabajo donde el líder y los gestores del proceso GCI revisan la pertinencia de la política y el modelo con el fin de validar si requiere de una actualización, si está alineado a la planeación estratégica, a las necesidades de la entidad y si es factible con los recursos y capacidades de la entidad. ¿La política y el modelo requieren actualización? </t>
  </si>
  <si>
    <t>PR - (GCI-PR-05)
PROCEDIMIENTO DE
GESTIÓN DEL
CONOCIMIENTO E
INNOVACIÓN</t>
  </si>
  <si>
    <t>Revisión y actualización de los mapas de conocimiento, identificación de las fuentes de conocimiento alternos</t>
  </si>
  <si>
    <t xml:space="preserve">El comité Institucional de Gestión y Desempeño aprueba las modificaciones a la Política y al Modelo de GCEI. Se presentan los ajustes propuestos con su respectiva justificación, para aprobación por parte del Comité Institucional de Gestión y Desempeño
</t>
  </si>
  <si>
    <t xml:space="preserve">El comité Institucional de Gestión y Desempeño valida y aprueba el plan de acción GCEI. Revisa la pertinencia, adecuación y factibilidad del plan de acción en cuanto a las necesidades de la entidad, la alineación con la planeación estratégica, las brechas identificadas en el FURAG y los autodiagnósticos, los recursos físicos, económicos y técnicos que cuenta la unidad para llevar a cabo el plan de acción.
</t>
  </si>
  <si>
    <t>C3</t>
  </si>
  <si>
    <t>El jefe del área priorizada aprueba el mapa e inventario de conocimiento del área. Se revisa y aprueba el mapa de conocimiento en el cual validará se hayan identificado los conocimientos claves o estratégicos para el cumplimiento de la misionalidad de la entidad, los expertos, y las necesidades de conocimiento ausente.</t>
  </si>
  <si>
    <t>C2</t>
  </si>
  <si>
    <t>Gestión Contractual</t>
  </si>
  <si>
    <t>Garantizar la sostenibilidad financiera y administrativa de la entidad para prestar el servicio público catastral, incorporando la gestión comercial territorial.</t>
  </si>
  <si>
    <t>Gestionar la adquisición de bienes, obras y/o servicios en sus diferentes etapas con el propósito de suplir las necesidades para el desarrollo de las funciones propias de la UAECD, conforme con el marco normativo vigente y a los lineamientos de la Entidad.</t>
  </si>
  <si>
    <t>GCO</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</si>
  <si>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</si>
  <si>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</si>
  <si>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</si>
  <si>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</si>
  <si>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MediaMenor</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</si>
  <si>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</si>
  <si>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</si>
  <si>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Gestionar la publicación inmediata de los procesos con el lleno de los requisitos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</si>
  <si>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</si>
  <si>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</si>
  <si>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</si>
  <si>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1,2,3</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</si>
  <si>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</si>
  <si>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</si>
  <si>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</si>
  <si>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Gestión Documental</t>
  </si>
  <si>
    <t>4.       Garantizar la sostenibilidad financiera y administrativa de la entidad para prestar el servicio público catastral, incorporando la gestión comercial territorial.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</si>
  <si>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</si>
  <si>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t>
  </si>
  <si>
    <t>Gestión de Correspondencia</t>
  </si>
  <si>
    <t xml:space="preserve">Posibilidad de afectación económica y reputacional  por  Respuesta inoportuna de trámites y afectación de la confidencialidad debido a Alto porcentaje de devolución de documentos que deben ser distribuidos a través del servicio de correspondencia </t>
  </si>
  <si>
    <t xml:space="preserve"> *Reproceso en trámites *Afectación de presupuesto por devoluciones de comunicaciones oficiales  los cuales deben pagarse *Afectación a la gestión</t>
  </si>
  <si>
    <t>(No de documentos entregados sin devolución / Total de documentos de correspondencia
entregados)*100</t>
  </si>
  <si>
    <t>Muy Alta</t>
  </si>
  <si>
    <t>Muy AltaLeve</t>
  </si>
  <si>
    <t>El Director, Gerentes, Subgerentes, Jefes de Oficina validan el oficio de respuesta y se realiza la radicación del oficio mediante el aplicativo CORDIS ingresando los datos del destinatario.</t>
  </si>
  <si>
    <t>Procedimiento administración de correspondencia
Revisar, validar, aprobar y firmar comunicación externa</t>
  </si>
  <si>
    <t>1- Análisis y revisión del reporte de devoluciones.      
    2- Se identifica que los datos del reporte de devolución  sean correctos  
 3-Se reenvía la comunicación al destinatarios</t>
  </si>
  <si>
    <t>1. Generar reporte trimestral de devoluciones por dependencias.</t>
  </si>
  <si>
    <t>1. Meta: 100% 
(Reportes generados / Reportes programados)*100</t>
  </si>
  <si>
    <t>1. Humanos, técnicos, tecnológicos</t>
  </si>
  <si>
    <t>1. Operador de correspondencia</t>
  </si>
  <si>
    <t>El auxiliar administrativo, funcionario encargado, secretaria, auxiliar de correspondencia revisa y valida la recepción de la comunicación mediante certificado de entrega al correo enunciado y este solo se confirma y se expide por solicitud del funcionario que requiera dicho certificado.
Semanalmente el funcionario responsable revisa la bandeja de entrada de los correos enviados, la cual se encuentra configurada para recibir las comunicaciones no exitosas donde la persona encargada consulta las causales de rechazo y direcciona a quien corresponda para que subsane el error y se realice nuevamente el envío de la comunicación. Si la causal es ajena al desarrollo del envío electrónico se procederá a pasarlo para publicación por medio de correo electrónico adjuntando el documento a publicar.</t>
  </si>
  <si>
    <t>Procedimiento administración de correspondencia
Entregar comunicación oficial mediante comunicación electrónica</t>
  </si>
  <si>
    <t>El operador nacional contratado, motorizado, hará entrega de la correspondencia a los ciudadanos haciendo entrega de las tirillas de prueba, si la entrega no es efectiva se genera reporte de comunicaciones externas enviadas.
Si tiene una prueba de entrega en medio físico, ésta debe ser digitalizada y adjuntada como anexo de la comunicación externa enviada.
Cuando una comunicación externa enviada sea devuelta por motivos como "cerrado" o "dirección no existe" el área de correspondencia deberá continuar con su gestión y enviar hasta dos veces más, al motorizado para conseguir la entrega. Una vez se cumpla este requisito el flujo será finalizado.
Se debe realizar un reporte con las comunicaciones externas enviadas que definitivamente no pudieron ser entregadas satisfactoriamente.</t>
  </si>
  <si>
    <t>Procedimiento administración de correspondencia
Entregar correspondencia a destinatario</t>
  </si>
  <si>
    <t>Registro y Archivo</t>
  </si>
  <si>
    <t>Posibilidad de afectación económica y reputacional  por Afectación de la gestión debido a Pérdida definitiva de información física y electrónica custodiada por Centro Documental</t>
  </si>
  <si>
    <t>Tecnología</t>
  </si>
  <si>
    <t xml:space="preserve"> *Error humano -Eliminación accidental de archivos *Robo,  ciber ataques o daño de documentos *No realizar copias de seguridad o migración</t>
  </si>
  <si>
    <t>(Declaraciones pérdida definitiva de información física y electrónica de  archivos de las dependencias custodiada por Centro Documental/ Número total de dependencias)*100</t>
  </si>
  <si>
    <t>Muy AltaMenor</t>
  </si>
  <si>
    <t>El Subgerente Administrativo y Financiero revisa los tiempos y actividades propuestas para la vigencia, si se encuentran errores se devuelve para ajuste.</t>
  </si>
  <si>
    <t>Procedimiento conservación preventiva
Revisar y aprobar plan de trabajo de conservación preventiva</t>
  </si>
  <si>
    <t>1- Se realiza la búsqueda del expediente   
 2- Poner la denuncia por perdida   
  3-Se abre un proceso disciplinario 
  4- Reconstrucción de expediente</t>
  </si>
  <si>
    <t>El funcionario especializado SAF gestión documental, contratista restaurador realiza capacitaciones y sensibilizaciones sobre temáticas en conservación documental, verifica la realización de las jornadas de conformidad con el cronograma establecido.</t>
  </si>
  <si>
    <t xml:space="preserve">Procedimiento conservación preventiva
Realizar jornadas de capacitación y sensibilizaciones en conservación documental </t>
  </si>
  <si>
    <t>El funcionario especializado SAF gestión documental, contratista restaurador realiza inspecciones en los espacios cada 6 meses de archivo de gestión centro documental y planoteca y archivo central para verificar las condiciones y estado de la infraestructura y el mobiliario de archivo con el propósito de identificar tareas de mantenimiento correctivo y/o preventivo.
Realiza semestralmente el informe en el que se compile lo observado y los requerimientos de mantenimientos, a fin de dejar un registro escrito de las mejoras o persistencia de lo observado.</t>
  </si>
  <si>
    <t>Procedimiento conservación preventiva
Realizar inspecciones de la infraestructura y mobiliario en espacios de archivo</t>
  </si>
  <si>
    <t>El funcionario especializado SAF gestión documental, contratista restaurador realiza el seguimiento a las acciones que corresponden al saneamiento ambiental, todos los registros y soportes se adjuntan al informe anual de la actividad de seguimiento.</t>
  </si>
  <si>
    <t>Procedimiento conservación preventiva
Realizar seguimiento actividades de saneamiento ambiental</t>
  </si>
  <si>
    <t>El funcionario especializado SAF gestión documental, contratista restaurador realiza el monitoreo de factores medioambientales en los espacios de archivos de gestión, centro documental, planoteca ubicados en el edificio, debe analizar de los registros los resultados y se elaboran de manera trimestral los informes de resultados.</t>
  </si>
  <si>
    <t>Procedimiento conservación preventiva
Realizar monitoreo de condiciones ambientales de espacios de archivo</t>
  </si>
  <si>
    <t>El profesional especializado SAF gestión documental restaurador realiza y/o actualiza la matriz de evaluación de riesgos en los espacios de archivo de gestión, centro documental y planoteca ubicados en el edificio del SuperCade y del archivo central (proveedor de servicio), realiza visitas de inspección semestrales, conforma anualmente el informe en que se adjunten los formatos de inspección así como la matriz de riesgos.</t>
  </si>
  <si>
    <t>Procedimiento conservación preventiva
Realizar evaluación de riesgos</t>
  </si>
  <si>
    <t xml:space="preserve">Posibilidad de afectación económica y reputacional  por Afectación sobre la operación de los procesos y debido a Imposibilidad de acceso a datos y/ o expedientes electrónicos , digitales y físicos </t>
  </si>
  <si>
    <t xml:space="preserve"> *Falta de verificación de las copias de seguridad con el área de tecnología *Falta de seguimiento a las copias de respaldo de la información contenida en los diferentes repositorios. *Falta de control y seguimiento de los documentos que los usuarios alojan en los repositorios asignados en tierra y en nube</t>
  </si>
  <si>
    <t>(Datos-producción documental electrónica y digital de las dependencias que no puede ser accesada de forma permanente  / Número total de dependencias)*100</t>
  </si>
  <si>
    <t>Los funcionarios asignados del grupo de gestión documental verifican la aplicación de los procesos técnicos establecidos para la reconstrucción e incorporación al archivo según CCD y TRD de la unidad, solicitan apoyo en la búsqueda de información o soportes en repositorios y/o archivos físicos que forman parte del archivo central de la unidad, da continuidad de reconstrucción.</t>
  </si>
  <si>
    <t>Instructivo Reconstrucción de expedientes
Reconstruir expedientes</t>
  </si>
  <si>
    <t xml:space="preserve">1- Se realiza un diagnóstico de la información sin disponibilidad. 
2- Se realiza mesas de trabajo con GT con el objetivo de confirmar la perdida y/o recuperación de la información. </t>
  </si>
  <si>
    <t xml:space="preserve">1. Desarrollar mesa de trabajo/revisión trimestral con la Gerencia de Tecnología para articular la gestión para mitigar el riesgo </t>
  </si>
  <si>
    <t>1. Meta:  (Sesión de trabajo/
Sesión programada)*100</t>
  </si>
  <si>
    <t>1. Profesional Gestión documental</t>
  </si>
  <si>
    <t>Gestión y Desarrollo de las TIC.</t>
  </si>
  <si>
    <t>3.       Liderar la Infraestructura de Datos Espaciales y robustecer los modelos, metodologías y tecnologías con innovación y calidad en la gestión y operación catastral.</t>
  </si>
  <si>
    <t>Generar, desarrollar e implementar proyectos estratégicos de Tecnologías de la Información y las Comunicaciones, así como gestionar
eficientemente el catálogo de servicios de TI y los recursos tecnológicos, fomentando su uso y apropiación, dinamizando la transformación
digital de la UAECD, bajo los estándares de seguridad y privacidad de la información y continuidad del negocio.</t>
  </si>
  <si>
    <t>GDT</t>
  </si>
  <si>
    <t>Plan Estratégico de Tecnologías de la Información– PETI</t>
  </si>
  <si>
    <t>Posibilidad de afectación reputacional  por Afectación en la mejora de los procesos de gestión y gobierno de TI y en el uso y apropiación de las tecnologías de la información debido a Incumplimiento del alcance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</si>
  <si>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</si>
  <si>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PLAN ESTRATÉGICO DE TECNOLOGÍAS DE LA INFORMACIÓN - PETI IMPLEMENTADO (Avance acumulado de la ejecución del plan de trabajo/ Avance programado del plan para la vigencia) *100%</t>
  </si>
  <si>
    <t xml:space="preserve">Equipo Gerencia de Tecnología realiza el seguimiento mensual a los avances de los proyectos y cierre de brechas del PETI, a través del cronograma y tablero de control publicado en el sitio de la Gerencia de Tecnología, usando Sharepoint. </t>
  </si>
  <si>
    <t>Procedimiento planeación estratégica de TI. Actividad: Revisar el seguimiento a la estrategia de TI</t>
  </si>
  <si>
    <t>Revisión de los riesgos asociados a cada uno de los proyectos del Peti. Y generar plan de trabajo para remediar la desviación.</t>
  </si>
  <si>
    <t xml:space="preserve">Comité Institucional de   Gestión y Desempeño revisa y aprueba anualmente, el plan estratégico de TI. </t>
  </si>
  <si>
    <t>Procedimiento planeación estratégica de TI. Actividad: Revisar y aprobar el plan estratégico de TI</t>
  </si>
  <si>
    <t>Administración de la
infraestructura tecnológica
de la Entidad</t>
  </si>
  <si>
    <t>Posibilidad de afectación reputacional  por Afectación en la prestación de los servicios tecnológicos  debido a Indisponibilidad de la infraestructura tecnológica</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</si>
  <si>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</si>
  <si>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NIVEL DE DISPONIBILIDAD DE LA INFRAESTRUCTURA TECNOLÓGICA DE LA UNIDAD ((Número de horas con disponibilidad de la infraestructura tecnológica / Número de horas de disponibilidad ofrecidas de la infraestructura tecnológica) * 100)</t>
  </si>
  <si>
    <r>
      <rPr>
        <sz val="11"/>
        <rFont val="Calibri"/>
        <family val="2"/>
        <scheme val="minor"/>
      </rPr>
      <t>El ingeniero asignado</t>
    </r>
    <r>
      <rPr>
        <sz val="11"/>
        <color theme="1"/>
        <rFont val="Calibri"/>
        <family val="2"/>
        <scheme val="minor"/>
      </rPr>
      <t xml:space="preserve"> valida diariamente que los servicios se encuentren disponibles y en correcto funcionamiento. Solicita recursos tecnológicos para garantizar la continuidad del servicio tecnológico.</t>
    </r>
  </si>
  <si>
    <t>Procedimiento Gestión de la Infraestructura Tecnológica. Actividad: Validar disponibilidad de la plataforma tecnológica.</t>
  </si>
  <si>
    <t>Ejecución de controles correctivos</t>
  </si>
  <si>
    <r>
      <rPr>
        <sz val="11"/>
        <rFont val="Calibri"/>
        <family val="2"/>
        <scheme val="minor"/>
      </rPr>
      <t>El ingeniero asignado</t>
    </r>
    <r>
      <rPr>
        <sz val="11"/>
        <color theme="1"/>
        <rFont val="Calibri"/>
        <family val="2"/>
        <scheme val="minor"/>
      </rPr>
      <t xml:space="preserve"> realiza la ejecución del despliegue o ventana de mantenimiento, y verifica la ejecución del cambio, documenta las acciones realizadas en la orden de cambio y en la herramienta tecnológica de mesa de servicios de TI. </t>
    </r>
  </si>
  <si>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</si>
  <si>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</si>
  <si>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</si>
  <si>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</si>
  <si>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</si>
  <si>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Plan de seguridad y privacidad de la información</t>
  </si>
  <si>
    <t>Posibilidad de afectación reputacional  por Afectación en la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</si>
  <si>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 Inadecuada gestión de copias de seguridad y deficiencias en almacenamiento de información </t>
  </si>
  <si>
    <t xml:space="preserve">INCIDENTES DE SEGURIDAD DE LA INFORMACIÓN QUE IMPIDEN LA PRESTACIÓN DE SERVICIOS DE TI ((No TOTAL DE EVENTOS E INCIDENTES DE SEGURIDAD DE LA INFORMACIÓN QUE IMPIDIERON LA PRESTACIÓN DE SERVICIOS DE TI (DE ACUERDO CON INSTRUCTIVO DE GESTIÓN DE INCIDENTES DE SEGURIDAD DE LA INFORMACIÓN EN EL PERÍODO/No TOTAL DE EVENTOS O INCIDENTES DE SEGURIDAD EN EL PERÍODO, EVIDENCIADOS Y/O REPORTADOS, CLASIFICADOS COMO SEGURIDAD DE LA INFORMACIÓN DE ACUERDO CON EL INSTRUCTIVO DE GESTIÓN DE INCIDENTES DE SEGURIDAD DE LA INFORMACIÓN.)*100)
</t>
  </si>
  <si>
    <t>Oficial y/o equipo de Seguridad de la Información, anualmente define y presenta el plan de seguridad y privacidad de la información y la aprobación se encuentra a cargo del Comité Institucional de Gestión y Desempeño</t>
  </si>
  <si>
    <t xml:space="preserve">Procedimiento Gestión de Seguridad y Privacidad de la Información. Actividad: Presentar Plan de seguridad y privacidad de la información  </t>
  </si>
  <si>
    <t>Controles provenientes del Procedimiento de Gestión de Seguridad y Privacidad de la información, y actividades del instructivo de Gestión de Incidentes de Seguridad de la Información</t>
  </si>
  <si>
    <t xml:space="preserve">Fortalecer la Estrategia de comunicaciones para dar a conocer tips y las políticas de seguridad y privacidad de la información </t>
  </si>
  <si>
    <t>Indicador: Seguimiento a la estrategia de comunicaciones 
a. Meta: 100% 
b. Fórmula:(No.  de actividades de la estrategia de comunicaciones ejecutadas en el periodo /No.  de actividades e la estrategia de comunicaciones programadas en el periodo )*100</t>
  </si>
  <si>
    <t>a. Medios de comunicación
b. Recurso humano</t>
  </si>
  <si>
    <t xml:space="preserve">a. Oficial de Seguridad
</t>
  </si>
  <si>
    <t xml:space="preserve">
Comité Institucional de Gestión y Desempeño elabora el Plan de Tratamiento de riesgos de seguridad de la información, basado en un análisis de riesgos para identificar las amenazas, vulnerabilidades y riesgos asociados a cada activo critico de acuerdo con el apetito de riesgo de la Unidad, y definiendo controles para minimizar los niveles de riesgo. </t>
  </si>
  <si>
    <t>Procedimiento Gestión de Seguridad y Privacidad de la Información. Actividad:  Realizar la gestión de riesgos de seguridad de la información</t>
  </si>
  <si>
    <t>Jefe de Dependencia y/o el designado mediante memorando, solicitan la inactivación de las cuentas de usuario expiradas</t>
  </si>
  <si>
    <t>Instructivo gestión de accesos. Actividad: Revisar y solicitar depuración mensuales cuentas de usuario de red</t>
  </si>
  <si>
    <t>Sensibilización a los funcionarios en temas de Seguridad y Privacidad de la Información</t>
  </si>
  <si>
    <r>
      <t xml:space="preserve">DT  Políticas de Seguridad y Privacidad de la Información
Estrategia de Uso y Apropiación de Tecnología
</t>
    </r>
    <r>
      <rPr>
        <sz val="11"/>
        <color rgb="FFFF0000"/>
        <rFont val="Calibri"/>
        <family val="2"/>
        <scheme val="minor"/>
      </rPr>
      <t xml:space="preserve">  </t>
    </r>
  </si>
  <si>
    <t>Solicitud gestionada, resuelta y documentada en la herramienta tecnológica de mesa de servicios de TI</t>
  </si>
  <si>
    <t>Posibilidad de afectación reputacional  por Insatisfacción de los usuarios debido a Incumplimiento de los Acuerdos de Servicio y la calidad de la atención</t>
  </si>
  <si>
    <t xml:space="preserve"> *Insuficiente personal para atender las solicitudes e incidentes *Desconocimiento por parte de los funcionarios acerca del funcionamiento de la mesa de servicio de TI *Fallas en la capacitación para el personal que brinda el servicio (primer y segundo nivel)</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</si>
  <si>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</si>
  <si>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</si>
  <si>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</si>
  <si>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</si>
  <si>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</si>
  <si>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</si>
  <si>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</si>
  <si>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</si>
  <si>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Gestión Financiera</t>
  </si>
  <si>
    <t>Administrar los recursos financieros y proveer información presupuestal, contable y de tesorería para apoyar el cumplimiento de la misión de la UAECD.</t>
  </si>
  <si>
    <t>GFI</t>
  </si>
  <si>
    <t xml:space="preserve"> Órdenes de pago</t>
  </si>
  <si>
    <t>Posibilidad de afectación económica y reputacional  por la generación de sanciones administrativas, disciplinarias, y reprocesos debido a Trámites de pago sin el lleno de los requisitos legales</t>
  </si>
  <si>
    <t xml:space="preserve"> *Soportes y/o documentos desactualizados, *Personal sin experiencia, *Solicitudes de pago con errores o sin la documentación adecuada</t>
  </si>
  <si>
    <t>(Solicitudes tramitadas con cumplimiento de requisitos legales / Total de solicitudes de pago a tramitar) * 100</t>
  </si>
  <si>
    <t>AltaMenor</t>
  </si>
  <si>
    <t>El profesional SAF Central de cuentas recibe las solicitudes de pago provenientes de los supervisores de los contratos a través de Pandora y verifica la documentación asociada, si la información no se encuentra diligenciada y completa devuelve a través del aplicativo al contratista para su ajuste.</t>
  </si>
  <si>
    <t>Instructivo Solicitud, elaboración y pago de cuentas
Recibir y revisar solicitudes de pago</t>
  </si>
  <si>
    <t>Dejar evidencia del caso o los casos materializados, se debe re liquidar la OP presupuestalmente de acuerdo con la normatividad aplicable.</t>
  </si>
  <si>
    <t>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t>
  </si>
  <si>
    <t>Instructivo Solicitud, elaboración y pago de cuentas
Validar documentos de pago</t>
  </si>
  <si>
    <t>El profesional especializado de presupuesto revisa la orden de pago frente a los soportes, garantizando que el pago y los descuentos respectivos se realizaron correctamente, si no lo están devuelve para ajuste.</t>
  </si>
  <si>
    <t>Instructivo Solicitud, elaboración y pago de cuentas
Revisar orden de pago</t>
  </si>
  <si>
    <t xml:space="preserve"> Certificados de Registros presupuestales</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</si>
  <si>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</si>
  <si>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</si>
  <si>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</si>
  <si>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AltaLeve</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</si>
  <si>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</si>
  <si>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Procedimiento Administración Presupuestal
Verificar soportes de la solicitud de anulación de saldos</t>
  </si>
  <si>
    <t xml:space="preserve">1. Dejar evidencia del caso o los casos materializados, 
2. Anular los saldos del RP, en caso de estar pendiente,
3. Reconstituir el RP anulado por error, en caso de anulación de RP por error.  </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</si>
  <si>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</si>
  <si>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</si>
  <si>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</si>
  <si>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</si>
  <si>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</si>
  <si>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</si>
  <si>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</si>
  <si>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</si>
  <si>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Certificados de disponibilidad  Registros presupuestales</t>
  </si>
  <si>
    <t>Posibilidad de afectación reputacional  por reprocesos, desgaste administrativo y retraso en el trámite contractual debido a Expedición errónea de certificados de disponibilidad presupuestal y registro presupuestal</t>
  </si>
  <si>
    <t xml:space="preserve"> *Personal con conocimientos desactualizados o sin experiencia *Solicitudes con información inexacta *Error humano</t>
  </si>
  <si>
    <t>(Número de RP y CDP expedidos  correctamente/ Número de solicitudes de CDP Y RP)*100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</si>
  <si>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</si>
  <si>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</si>
  <si>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RP o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</si>
  <si>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</si>
  <si>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</si>
  <si>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</si>
  <si>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</si>
  <si>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</si>
  <si>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</si>
  <si>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t>
  </si>
  <si>
    <t>Posibilidad de afectación económica y reputacional  por sanciones administrativas Y  disciplinarias  debido a Registro y generación de información financiera no precisa ni acorde al marco normativo contable</t>
  </si>
  <si>
    <t xml:space="preserve"> *Cambios en las normas tributarias, financieras y contables, impactando el proceso financiero, *Personal sin experiencia *Personal con conocimientos desactualizados</t>
  </si>
  <si>
    <t>(Número de sanciones asociadas a hallazgos de auditoría relacionados con Estados financieros o informes contables no precisos ni acorde con el marco normativo contable*1)</t>
  </si>
  <si>
    <t>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t>
  </si>
  <si>
    <t>Procedimiento Administración contable
Analizar transacciones soportadas</t>
  </si>
  <si>
    <t>1. Dejar evidencia del caso o los casos materializados dejando evidencia de la subsanación a los Estados financieros o informes contables, 
2. En caso de no haber realizado el registro generar los reportes contables.</t>
  </si>
  <si>
    <t>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t>
  </si>
  <si>
    <t>Procedimiento Administración contable
Validar la procedencia de la contabilización de la transacción</t>
  </si>
  <si>
    <t>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</si>
  <si>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</si>
  <si>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t>
  </si>
  <si>
    <t>Procedimiento Administración contable
Determinar y registrar los saldos de las cuentas contables propias de conciliación</t>
  </si>
  <si>
    <t>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t>
  </si>
  <si>
    <t>Procedimiento Administración contable
Generar revisar y validar reportes</t>
  </si>
  <si>
    <t>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t>
  </si>
  <si>
    <t>Procedimiento Administración contable
Revisar estados financieros</t>
  </si>
  <si>
    <t>Asignación de costos y gastos a los productos finales y determinación del costo de venta mensual</t>
  </si>
  <si>
    <t xml:space="preserve">Posibilidad de afectación reputacional  por Toma de decisiones inadecuadas y reportes financieros inconsistentes debido a Sobrevaloración o subvaloración de los costos asociados a los productos comercializados (diferentes a Catastro Multipropósito) por la UAECD </t>
  </si>
  <si>
    <t xml:space="preserve"> *Personal sin experiencia o con conocimientos desactualizados *Carencia de herramienta tecnológica que permita el cálculo de los costos *</t>
  </si>
  <si>
    <t>(Valor costos/vr. Ventas netas)*100  
Se debe obtener un porcentaje menor (&lt;) al 40% de los costos reportados, sin tener en cuenta los costos emitidos por el Catastro multipropósito.</t>
  </si>
  <si>
    <t>El profesional especializado de contabilidad revisa que el soporte físico sea igual al magnético, con el fin de verificar la uniformidad de la información, si la información no corresponde solicita aclaración y/o corrección de las diferencias encontradas.</t>
  </si>
  <si>
    <t>Procedimiento costos de los productos comercializados
Revisar la información</t>
  </si>
  <si>
    <t>1. Dejar evidencia de la materialización, 
2. Realizar reuniones con las áreas encargadas para estipular planes de tratamiento, asociado a fallas en la constitución de gatos.</t>
  </si>
  <si>
    <t>El profesional especializado revisa la causación de las órdenes de pago con el fin de establecer que se cumpla con el principio contable de uniformidad y se cumplan los criterios contables, si la información presenta inconsistencias se ajustan las cuentas mediante la actualización de la planilla de órdenes de pago o la elaboración de un comprobante contable de ajuste de acuerdo con el caso y envía correo informativo a los responsables de la elaboración de la orden de pago.</t>
  </si>
  <si>
    <t>Procedimiento costos de los productos comercializados
Revisar planilla de órdenes de pago</t>
  </si>
  <si>
    <t>El profesional especializado revisa el balance de prueba si la información no corresponde devuelve para revisión de la planilla de órdenes de pago.</t>
  </si>
  <si>
    <t>Procedimiento costos de los productos comercializados
Revisar la información contabilizada</t>
  </si>
  <si>
    <t xml:space="preserve">El profesional, auxiliar, técnico de contabilidad revisa el reporte de facturación detallada generado desde el aplicativo verificando la información junto con el libro de bancos, los extractos y las conciliaciones </t>
  </si>
  <si>
    <t>El contador analiza el costo de cada producto frente a las ventas de este verificando que guarden relación entre ambos, si no guarda relación devuelve a la actividad de trasladar costo de producción de bienes o servicios al costo de ventas.</t>
  </si>
  <si>
    <t>Procedimiento costos de los productos comercializados
Analizar el resultado de los costos de ventas frente a las ventas mensuales</t>
  </si>
  <si>
    <t>Órdenes de pago</t>
  </si>
  <si>
    <t>Posibilidad de afectación económica y reputacional  por sanciones administrativas, disciplinarias e Intereses de mora debido a Giro de pagos asociados a la nómina, servicios públicos, órdenes judiciales e impuestos de forma extemporánea</t>
  </si>
  <si>
    <t xml:space="preserve"> *Inconsistencia en la entrega de información *Demoras en la presentación y entrega a Tesorería de la información para el pago *</t>
  </si>
  <si>
    <t>(Pagos administrativos presentados a tiempo/Pagos programados) *100</t>
  </si>
  <si>
    <t>El técnico y/o auxiliar de tesorería recibe del área de presupuesto la relación de documentos conforme a lo establecido en la circular interna de pagos, si las órdenes no pueden continuar el proceso de pago devuelve a presupuesto mediante correo electrónico detallando el motivo.</t>
  </si>
  <si>
    <t>c2</t>
  </si>
  <si>
    <t>Instructivo Solicitud, elaboración y pago de cuentas
Recibir y radicar los envíos de pagos</t>
  </si>
  <si>
    <t>1. Dejar evidencia de la materialización.
2. Coordinar entre las áreas un cronograma por medio de mesa conjunta para el pago en los tiempos establecidos, tratar las posibles sanciones y darle solución al retraso.</t>
  </si>
  <si>
    <t>El técnico y/o auxiliar de tesorería lee el código de barras del envío y de las OP en OPGET tesorería y genera el registro Listado de envío para revisión en pantalla. Si las OP no son recibidas por el sistema devuelve a presupuesto.</t>
  </si>
  <si>
    <t>Instructivo Solicitud, elaboración y pago de cuentas
Radicar OP en OPGET - Tesorería</t>
  </si>
  <si>
    <t>El tesorero y/o profesional de tesorería diariamente verifica en el portal bancario si hay rechazos de pagos, si los hay registra el rechazo en el libro de bancos de tesorería, luego elabora acta de rechazo y solicita reproceso del pago.</t>
  </si>
  <si>
    <t>c1</t>
  </si>
  <si>
    <t>Instructivo Solicitud, elaboración y pago de cuentas
Consultar rechazos en portal bancario</t>
  </si>
  <si>
    <t>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t>
  </si>
  <si>
    <t>Instructivo Solicitud, elaboración y pago de cuentas
Realizar el control del pago efectivo de las cuentas</t>
  </si>
  <si>
    <t>Informe de ingresos y conciliaciones bancarias</t>
  </si>
  <si>
    <t>Posibilidad de afectación reputacional  por acciones disciplinarias y administrativas debido a Desactualización ante entidades externas como bancos y SDH, de funcionarios con permisos, privilegios, claves y roles como administradores de portales bancarios o aplicativos como OPGET SDH y SAP</t>
  </si>
  <si>
    <t xml:space="preserve"> *Demoras en el reporte de funcionarios autorizados, *Cambios tecnológicos, *Personal sin experiencia o capacitación necesaria.</t>
  </si>
  <si>
    <t>(Permisos, privilegios, claves y roles como administradores actualizadas / Permisos, privilegios, claves y roles por actualizar)*100
Nota: Depende de los cambios de funcionarios y sus roles</t>
  </si>
  <si>
    <t>Muy BajaLeve</t>
  </si>
  <si>
    <t>El tesorero y/o profesional de tesorería verifica que las firmas autorizadas se encuentren actualizadas con el fin de efectuar oportunamente las actividades del proceso, si se modifican los funcionarios encargados y se presenten solicitudes de actualización o adiciones de firmas se procede a realizar la actualización.</t>
  </si>
  <si>
    <t>Procedimiento Administración de tesorería
Controlar vigencia de firmas</t>
  </si>
  <si>
    <t>1. Hacer un revisión de los funcionarios activos y generar las novedades pendientes, dejar evidencia.
*En caso de la materialización asociada a un hecho humano antiético, ilegal o mal intencionado, remitir informe a las áreas pertinentes.</t>
  </si>
  <si>
    <t>Gestión de Información Geográfica</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</si>
  <si>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</si>
  <si>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t>
  </si>
  <si>
    <t>Plan Anual de trabajo
formulado e implementado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</si>
  <si>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</si>
  <si>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</si>
  <si>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</si>
  <si>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</si>
  <si>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</si>
  <si>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</si>
  <si>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</si>
  <si>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</si>
  <si>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</si>
  <si>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</si>
  <si>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</si>
  <si>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</si>
  <si>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</si>
  <si>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</si>
  <si>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</si>
  <si>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Procedimiento elaboración y mantenimiento de instrumentos técnicos y jurídicos para la gestión de información geográfica. Revisar y aprobar el instrumento</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</si>
  <si>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</si>
  <si>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</si>
  <si>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1. Meta: 100%
Indicador: Número de sesiones de seguimiento de las normas ejecutadas   / Total de sesiones de seguimiento de normas programadas </t>
  </si>
  <si>
    <t>Humanos
Normativos
Tecnológicos</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</si>
  <si>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</si>
  <si>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</si>
  <si>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</si>
  <si>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</si>
  <si>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</si>
  <si>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El Gerente IDECA revisa y aprueba  las propuestas o proyectos de instrumentos para la eficiente gestión de la información de la información geográfica. (C1)</t>
  </si>
  <si>
    <t xml:space="preserve">Catálogo de Recursos Geográficos </t>
  </si>
  <si>
    <t>Posibilidad de afectación reputacional  por Dificultades en el seguimiento de la oferta y demanda de recursos geográficos de la IDE de Bogotá debido a la desactualización, imprecisión o inadecuada estructuración del catalogo de recursos geográficos</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</si>
  <si>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</si>
  <si>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</si>
  <si>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MediaLeve</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</si>
  <si>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</si>
  <si>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</si>
  <si>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Diseñar e implementar un plan de contingencia orientado a garantizar la actualización, precisión y/o adecuada estructuración del catálogo de recursos geográficos</t>
  </si>
  <si>
    <t>El profesional especializado administrador de la Gerencia de Tecnología a cargo del procedimiento de Desarrollo de Sistemas de Información, revisa los documentos de análisis y diseño. (C2)</t>
  </si>
  <si>
    <t>Procedimiento desarrollo de sistemas de información, Revisar documentos de análisis y diseño, ejecutar guion de pruebas, revisar calidad de documentación en producción.</t>
  </si>
  <si>
    <t>El profesional especializado administrador de la Gerencia de Tecnología a cargo del procedimiento de Desarrollo de Sistemas de Información, ejecuta el guion de pruebas . (C2)</t>
  </si>
  <si>
    <t>El profesional especializado administrador de la Gerencia de Tecnología a cargo del procedimiento de Desarrollo de Sistemas de Información, revisa la calidad de la documentación en producción. (C2)</t>
  </si>
  <si>
    <t>Requerimientos de Recursos Geográficos atendidos</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</si>
  <si>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</si>
  <si>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</si>
  <si>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(Número  de requerimientos de recursos geográficos atendidos con oportunidad y calidad / Total de requerimientos de recursos geográficos recibidos para atención) *100</t>
  </si>
  <si>
    <t>El  Gerente Ideca y los Subgerentes de Operaciones y de Analítica de Datos, aprueban los borradores de respuesta de atención de requerimientos de recursos geográficos, se verifica la oportunidad y la coherencia. (C1 y C2)</t>
  </si>
  <si>
    <t>1;2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</si>
  <si>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</si>
  <si>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</si>
  <si>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</si>
  <si>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1. Meta:100%
Indicador: Número de sesiones de seguimiento ejecutadas / Número de sesiones de seguimiento programadas*100%</t>
  </si>
  <si>
    <t>1. Líder del procedimiento - Profesional Especializado
Profesional Universitario</t>
  </si>
  <si>
    <t>Datos de referencia para
Bogotá Distrito Capital y
documentos técnicos</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</si>
  <si>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</si>
  <si>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</si>
  <si>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</si>
  <si>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</si>
  <si>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</si>
  <si>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Convocatoria extraordinaria mesa técnica Mapa de Referencia en el marco de la Comisión Ideca con el fin de garantizar el cumplimiento de los requisitos de actualización del conjunto de datos</t>
  </si>
  <si>
    <t>El profesional especializado líder de procedimiento de la Subgerencia de Operaciones valida la consistencia de los datos (modelo de datos y número de registros) almacenados en la Base de Datos respecto a los datos suministrados por las Entidades responsables.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</si>
  <si>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</si>
  <si>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</si>
  <si>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</si>
  <si>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El administrador de la plataforma de la Gerencia de Tecnología realiza despliegues y ventanas de mantenimiento. (C1)</t>
  </si>
  <si>
    <t>El administrador de la plataforma de la Gerencia de Tecnología gestiona las mesas de servicios realiza pruebas y verifica las soluciones. (C1)</t>
  </si>
  <si>
    <t>Datos temáticos y
documentos técnicos</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</si>
  <si>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</si>
  <si>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</si>
  <si>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(Número  de datos temáticos actualizados y/o generados en el período / Total de datos  temáticos programados para actualizar y/o generar en la vigencia) *100</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</si>
  <si>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t>
  </si>
  <si>
    <t>Procedimiento de Gestión de Datos Temáticos - Verificar y aprobar resultados</t>
  </si>
  <si>
    <t>Convocatoria extraordinaria para articulación institucional a través del procedimiento de gobernanza de la IDE de Bogotá con el fin de garantizar el cumplimiento de los requisitos de actualización del conjunto de datos generados o actualizados durante el período</t>
  </si>
  <si>
    <t>Servicios Web Geográficos Interoperables</t>
  </si>
  <si>
    <t>Posibilidad de afectación reputacional  por la inapropiada gestión de los servicios web geográficos debido a Incumplimiento en la actualización y/o generación de los servicios web en el período</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</si>
  <si>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</si>
  <si>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</si>
  <si>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</si>
  <si>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</si>
  <si>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</si>
  <si>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</si>
  <si>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</si>
  <si>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Procedimiento GDT-PR-05. Validar la disponibilidad de la infraestructura tecnológica.</t>
  </si>
  <si>
    <t>Caso de uso de analítica de datos entregado: Plataformas tecnológicas, Entornos operativos y Estudios basados en ciencia
de datos</t>
  </si>
  <si>
    <t>Posibilidad de afectación reputacional  por Inconformidad del cliente y pérdida de credibilidad de la IDE de Bogotá debido a Casos de uso de analítica de datos que  no satisfagan adecuadamente la necesidad o problema de negocio planteado</t>
  </si>
  <si>
    <t xml:space="preserve"> *Incorrecta identificación de la necesidad o problemática a resolver con la aplicación de la analítica de datos. *Inadecuado entendimiento de los datos  *Errores o debilidades en la validación del prototipo</t>
  </si>
  <si>
    <t>Número de casos de uso de analítica de datos entregados al cliente con reporte posterior de mejoras / Total de casos de uso de analítica de datos entregados al cliente * 100</t>
  </si>
  <si>
    <t>El Subgerente de Analítica de datos, así como los profesionales especializados y científicos de datos, realizan acercamiento con los interesados priorizados para implementar proyectos de analítica para conocer con claridad y de forma detallada las necesidades a resolver.</t>
  </si>
  <si>
    <t>Procedimiento de Analítica de Datos.
Entender los datos.</t>
  </si>
  <si>
    <t>Mesa de trabajo con la entidad solicitante del caso de uso de analítica de datos con el fin de subsanar las observaciones sobre el producto entregado</t>
  </si>
  <si>
    <t>El Subgerente de Analítica de datos, así como los profesionales especializados y científicos de datos, revisan el acceso a los datos, identifican su tipología, atributos, detectan inconsistencias en los mismos.</t>
  </si>
  <si>
    <t>Procedimiento de Analítica de Datos.
Prototipar</t>
  </si>
  <si>
    <t>Automático</t>
  </si>
  <si>
    <t>El Subgerente de Analítica de datos, así como los profesionales especializados y científicos de datos, utilizan múltiples iteraciones para crear un prototipo que materialice el diseño de la propuesta, este prototipo se evalúa y valida por el cliente de la solución.</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</si>
  <si>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</si>
  <si>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</si>
  <si>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</si>
  <si>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</si>
  <si>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</si>
  <si>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</si>
  <si>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</si>
  <si>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Gerente IDECA y los Subgerentes de Operaciones y de Analítica de Datos revisan y aprueban el material a utilizar y los instrumentos de implementación para las actividades de fortalecimiento de capacidades técnicas</t>
  </si>
  <si>
    <t>El Gerente Ideca, y los Subgerentes de Operaciones y de Analítica de Datos, así como el profesional especializado de la Gerencia Ideca y el profesional del equipo de comunicaciones validan la información a publicar</t>
  </si>
  <si>
    <t>El profesional especializado de la Gerencia Ideca valida si se requiere la realización del evento de promoción y/o fortalecimiento de capacidades IDECA</t>
  </si>
  <si>
    <t>El Gerente IDECA y los Subgerentes de Operaciones y de Analítica de Datos revisan el informe de la actividad desarrollada</t>
  </si>
  <si>
    <t>Gestión Jurídica</t>
  </si>
  <si>
    <t>Atender las actuaciones administrativas, el ejercicio de la defensa judicial y la asesoría en asuntos normativos, con el fin de proveer los instrumentos legales necesarios para prevenir el daño antijurídico en la Unidad en los términos y condiciones legales aplicables.</t>
  </si>
  <si>
    <t>GJU</t>
  </si>
  <si>
    <t>Reporte de procesos</t>
  </si>
  <si>
    <t>Posibilidad de afectación reputacional  por  investigaciones disciplinarias y/o sanciones administrativas  debido a  la inoportuna atención y/o seguimiento de los medios de control</t>
  </si>
  <si>
    <t xml:space="preserve"> *falta de conocimiento técnico o normativo para ejercer la defensa *fallas en el seguimiento de los tramites  asignados *demoras en la recepción del informe técnico</t>
  </si>
  <si>
    <t>número de procesos actualizados trimestralmente/ número de procesos activos (judiciales y acciones de tutela)</t>
  </si>
  <si>
    <t>El abogado revisa la respuesta técnica sobre la acción de tutela y proyecta respuesta, revisando el cumplimiento de los requisitos establecidos para la acción de tutela.</t>
  </si>
  <si>
    <t xml:space="preserve">Procedimiento gestión de la acción de tutela. Actividad: Revisar respuesta(s) técnica(s) sobre la acción de tutela y proyectar respuesta (c) </t>
  </si>
  <si>
    <t>Realizar revisión de las causas del incumplimiento</t>
  </si>
  <si>
    <t>Realizar seguimiento a los medios de control en los que sea parte la Unidad (Subgerencia de Gestión Jurídica), en el archivo correspondiente</t>
  </si>
  <si>
    <t>Meta: 100%, indicador: seguimientos realizados / seguimientos planeados *100  (4 Reportes - 1 trimestral)</t>
  </si>
  <si>
    <t>Recursos humanos y tecnológicos</t>
  </si>
  <si>
    <t>Funcionarios encargados de la atención de las acciones de tutela</t>
  </si>
  <si>
    <t>El Subgerente de Gestión Jurídica revisa que se esté dando respuesta oportuna a la Acción de Tutela, que se estén manteniendo los lineamientos de defensa judicial de la Unidad y que se esté dando cumplimiento a las políticas de daño antijurídico establecidos por el comité de conciliación.</t>
  </si>
  <si>
    <t xml:space="preserve">Procedimiento gestión de la acción de tutela. Actividad: Revisar y firmar respuesta a la acción de tutela (c) </t>
  </si>
  <si>
    <t>El Subgerente de Gestión Jurídica revisa que se esté presentando la impugnación al fallo oportunamente, que se estén manteniendo los lineamientos de defensa judicial de la Unidad y que se esté dando cumplimiento a las políticas de daño antijurídico establecidos por el comité de conciliación.</t>
  </si>
  <si>
    <t xml:space="preserve">Procedimiento gestión de la acción de tutela. Actividad: Revisar y firmar el proyecto de impugnación y cumplimiento del fallo de tutela (c) </t>
  </si>
  <si>
    <t>El Subgerente de Gestión Jurídica revisa que se esté presentando la respuesta al incidente de desacato oportunamente, que se estén manteniendo los lineamientos de defensa judicial de la Unidad y que se esté dando cumplimiento a las políticas de daño antijurídico establecidos por el comité de conciliaciones.</t>
  </si>
  <si>
    <t xml:space="preserve">Procedimiento gestión de la acción de tutela. Actividad: Revisar y firmar el proyecto respuesta a incidente de desacato (c) </t>
  </si>
  <si>
    <t>El Subgerente de Gestión Jurídica revisa el concepto elaborado por el abogado para encontrar que se encuentren debidamente sustentados los argumentos jurídicos que soporten el mismo y recomendar la postura de la entidad conforme la demandas</t>
  </si>
  <si>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</si>
  <si>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</si>
  <si>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</si>
  <si>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</si>
  <si>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</si>
  <si>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</si>
  <si>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C1, C2</t>
  </si>
  <si>
    <t xml:space="preserve">Procedimiento elaboración de conceptos jurídicos. Actividad: Revisar y suscribir el proyecto de concepto jurídico (c) </t>
  </si>
  <si>
    <t xml:space="preserve">Gestión de Productos y Servicios </t>
  </si>
  <si>
    <t>Gestionar los productos y servicios del portafolio para cumplir la meta de ingresos de la Unidad y satisfacer las necesidades y requerimientos de nuestros clientes</t>
  </si>
  <si>
    <t>GPS</t>
  </si>
  <si>
    <t>Plan de mercadeo de la vigencia formulado y ejecutado</t>
  </si>
  <si>
    <t>Posibilidad de afectación económica y reputacional  por Afectación en la consecución de recursos y de la promoción comercial debido a Incumplimiento en el seguimiento y ejecución de las actividades establecidas en el cronograma del Plan de Mercadeo sumado a la inadecuada actualización del Catálogo de Productos y Servicios.</t>
  </si>
  <si>
    <t xml:space="preserve"> *Inadecuado  seguimiento y ejecución de las actividades formuladas en el Plan de Mercadeo de la vigencia *Inadecuada actualización del Catalogo de Productos y Servicios *</t>
  </si>
  <si>
    <t>(Número de actividades ejecutadas del Plan de Mercadeo en el periodo)/ (Número de actividades programadas del Plan de Mercadeo en el periodo) *100%</t>
  </si>
  <si>
    <t xml:space="preserve">El(a) Gerente Comercial y de Atención al Ciudadano realiza la revisión, hace recomendaciones y sugerencias, analiza la información entregada con el fin de contar con la revisión y viabilidad del entorno. </t>
  </si>
  <si>
    <t>Procedimiento GPS-PR-06 "Elaboración, ejecución y evaluación del Plan de Mercadeo"</t>
  </si>
  <si>
    <t>Aleatoria</t>
  </si>
  <si>
    <t>1. Notificación a las partes implicadas sobre las inconsistencias presentadas para establecer estrategias de mejora.
2. Mesas de trabajo sobre los temas a tratar respecto de su mejora.
3. Establecimiento de estrategias claras para la contingencia.
4. Seguimiento del cumplimiento de las estrategias de mejora planteadas.</t>
  </si>
  <si>
    <t xml:space="preserve">El Gerente Comercial y de Atención al Ciudadano, y Equipo Comercial de Gerentes de Dependencias Misionales, Profesionales asignados de dependencias generadoras de productos revisan y aprueban el Plan de Mercadeo con el fin de verificar el cumplimiento de los requerimientos que se necesitan para su ejecución y cumpliendo con las necesidades del este. </t>
  </si>
  <si>
    <t>Profesional Especializado - Líder del Procedimiento realiza el seguimiento a la ejecución del plan de mercadeo con el fin de ejercer el control necesario y dar las alertas sobre posibles incumplimientos. Control de primera línea de defensa.</t>
  </si>
  <si>
    <t>El(a) Gerente Comercial y de Atención al Ciudadano revisa el cumplimiento del Plan de Mercadeo con el propósito de establecer estrategias para su cumplimiento. Control de segunda línea de defensa.</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</si>
  <si>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</si>
  <si>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</si>
  <si>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t>
  </si>
  <si>
    <t>Caja Menor Administrada</t>
  </si>
  <si>
    <t>Posibilidad de afectación reputacional  por Servicio inoportuno  debido a   Falta de control a los recursos asignados para atender las necesidades de caja menor</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</si>
  <si>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</si>
  <si>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</si>
  <si>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recibe y revisa el certificado de disponibilidad presupuestal y verifica que la expedición del certificado de disponibilidad sea correcta y continua con la
apertura de la caja menor para la vigencia.</t>
  </si>
  <si>
    <t>Procedimiento administración de caja menor
Recibir  y revisar certificado de disponibilidad presupuestal</t>
  </si>
  <si>
    <t>Realizar verificación de las compras generas de caja menor por rubro, para validar los topes máximos.</t>
  </si>
  <si>
    <t xml:space="preserve">El profesional universitario revisa los rubros presupuestales asignados y que exista disponibilidad presupuestal para el mes de la compra, con el fin de tramitar el requerimiento. </t>
  </si>
  <si>
    <t>Procedimiento administración de caja menor
Revisar rubros presupuestales asignados</t>
  </si>
  <si>
    <t>Inventario actualizado física y contablemente</t>
  </si>
  <si>
    <t>Posibilidad de afectación económica  por Reposición con recursos propios debido a Elementos devolutivos por pérdida o destrucción no reclamados a la aseguradora</t>
  </si>
  <si>
    <t xml:space="preserve"> *No se remite la información al Inventario por parte de la áreas compradoras y pagadoras. *Limitaciones del sistema de información en la gestión y control de inventarios. *</t>
  </si>
  <si>
    <t>(Número de elementos devolutivos por pérdida o destrucción no reclamados a la aseguradora/Número de elementos por pérdida o destrucción)*100</t>
  </si>
  <si>
    <t>El Subgerente Administrativo y Financiero, profesional de inventarios entrega el denuncio y demás soportes al encargado de inventarios para verificar las características del bien perdido, verifica la placa de inventario, serial y demás características del elemento perdido, de acuerdo con el reporte presentado por el responsable del mismo, y elabora acta de pérdida donde se resuma la información completa respecto al bien.</t>
  </si>
  <si>
    <t>Procedimiento Administración de bienes inmuebles
Verificar en SAI el elemento perdido y elaborar el acta de pérdida</t>
  </si>
  <si>
    <t>Se realiza subcomité de inventarios para reportar la novedad de los elementos</t>
  </si>
  <si>
    <t>El profesional de inventarios verifica y remite la documentación relacionada con la pérdida del elemento a la OCD para que adelante el proceso correspondiente a la investigación disciplinaria.</t>
  </si>
  <si>
    <t>Procedimiento Administración de bienes inmuebles
Remitir documentación relacionada con la pérdida del elemento a la OCD</t>
  </si>
  <si>
    <t>El profesional de inventarios realiza el ingreso del elemento al almacén con la respectiva factura de compra por medio del aplicativo SAI, verifica que el valor y características sean iguales o similares al elemento a reponer, si no corresponde se procede a devolver a la aseguradora para ajuste.</t>
  </si>
  <si>
    <t>Procedimiento Administración de bienes inmuebles
Ingresar al almacén y verificar la reposición del elemento perdido con sus características</t>
  </si>
  <si>
    <t>Servicio de Transporte Suministrado</t>
  </si>
  <si>
    <t>Posibilidad de afectación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</si>
  <si>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*Falta de combustible. *Falta de personal.</t>
  </si>
  <si>
    <t>(Número de servicios de transporte  atendidos /Número de transportes programados)*100</t>
  </si>
  <si>
    <t xml:space="preserve">El profesional verifica la prestación del servicio y que se  haya realizado de manera oportuna, de acuerdo con la programación y con los estándares de prestación del servicio por parte del conductor, con el propósito de monitorear el servicio. </t>
  </si>
  <si>
    <t>Procedimiento Administración de transporte
Verificar la prestación del servicio</t>
  </si>
  <si>
    <t>Realizar reunión con las áreas misionales para coordinar las visitas prioritarias.</t>
  </si>
  <si>
    <t>El profesional debe realizar análisis de la solicitud de mantenimiento, establece los parámetros para realizar el mantenimiento solicitado y verifica si existe o no la disponibilidad presupuestal para realizar el mantenimiento, si no es procedente la solicitud la mantiene en espera hasta subsanar las razones por las cuales no fue aprobada.</t>
  </si>
  <si>
    <t>Procedimiento Administración de transporte
Realizar análisis de la solicitud de mantenimiento</t>
  </si>
  <si>
    <t>El conductor verifica que el vehículo esté funcionando adecuadamente, haciendo una prueba de recorrido, verifica que el mantenimiento sea efectivo, si no lo es, se debe reprogramar el mantenimiento.</t>
  </si>
  <si>
    <t>Procedimiento Administración de transporte
Recibir vehículo y verificar su estado</t>
  </si>
  <si>
    <t>Programas de gestión ambiental</t>
  </si>
  <si>
    <t>Posibilidad de afectación reputacional  por Posible afectación al medio ambiente y a la salud humana debido a Gestión locativa y operativa inadecuada de los residuos peligrosos</t>
  </si>
  <si>
    <t>Infraestructura</t>
  </si>
  <si>
    <t xml:space="preserve"> *Debilidad de espacios adecuados para el almacenamiento diferencial y con carácter temporal de los RESPEL. * Debilidad en el empacado y etiquetado de los residuos peligrosos y en el diligenciamiento de la bitácora de generación de residuos peligrosos. *Utilización de elementos que generan residuos peligrosos en la ejecución de los contratos de aseo y mantenimiento.</t>
  </si>
  <si>
    <t>(Condiciones locativas y operativas identificadas como cumplidas en el seguimiento de la gestión de residuos peligrosos / Condiciones locativas y operativas verificadas) *100</t>
  </si>
  <si>
    <t>El Profesional PIGA verifica que la licencia ambiental del gestor autorizado este vigente y contemple los residuos peligrosos a entregar. La actividad se realizará cada vez que se requiera entregar residuos peligrosos.</t>
  </si>
  <si>
    <t>Instructivo Gestión de residuos peligrosos
Revisar que el gestor cuente con licencia ambiental</t>
  </si>
  <si>
    <t>Reunión con el gerente corporativo y los contratos que generen residuos ambientales.</t>
  </si>
  <si>
    <t>El profesional PIGA verifica a través de lista de verificación el cumplimiento de condiciones de almacenamiento y se informan las debilidades detectadas al gestor ambiental y al Comité Institucional de Gestión y Desempeño.</t>
  </si>
  <si>
    <t>Instructivo Gestión de residuos peligrosos
Realizar seguimiento a las condiciones locativas y operativas</t>
  </si>
  <si>
    <t>Gestión de Seguimiento, Evaluación y Control</t>
  </si>
  <si>
    <t>Evaluar de manera objetiva, oportuna e independiente la planificación, gestión, ejecución y control de los procesos, planes, programas o proyectos a través de la realización de auditorías, seguimientos y verificaciones al cumplimiento de los mismos acorde con la normatividad vigente, analizando sus resultados de acuerdo a lo observado, generando recomendaciones, para la toma de decisiones, las cuales en su conjunto contribuyen al fortalecimiento del Sistema Integrado de Gestión – SIG de la Unidad. De igual forma, desarrollar la gestión disciplinaria, promover y fomentar la cultura de la autoevaluación y autocontrol e interactuar en materia de control interno y control disciplinario con los entes externos que se requieran.</t>
  </si>
  <si>
    <t>GSC</t>
  </si>
  <si>
    <t>Plan Anual de auditorias</t>
  </si>
  <si>
    <t>Posibilidad de afectación reputacional  por No generar valor agregado que le permita a la entidad el mejoramiento continuo   debido a Inadecuada formulación de las actividades en el plan anual de auditorias</t>
  </si>
  <si>
    <t xml:space="preserve"> *Desconocimiento de la realidad organizacional *Recursos financieros, humanos y tecnológicos insuficientes.  *Mapa de aseguramiento institucional formulado de manera inadecuada</t>
  </si>
  <si>
    <t>N. de actividades del plan anual de auditorias aprobadas por el Comité Institucional Coordinación CI/ Total de actividades formuladas en el plan anual de auditorias*100</t>
  </si>
  <si>
    <t>Muy BajaModerado</t>
  </si>
  <si>
    <t>La jefe de la OCI junto al equipo humano de su oficina, genera una revisión exhaustiva del preliminar del plan de auditoría. Generando una revisión conjunta y multidisciplinar del objetivo, alcance y contenido estratégico del plan.</t>
  </si>
  <si>
    <t xml:space="preserve">PROCEDIMIENTO FORMULACIÓN, EJECUCIÓN Y SEGUIMIENTO AL PLAN ANUAL DE AUDITORIAS - ESTATUTO DE AUDITORÍA - Revisar y aprobar el plan anual de auditorias </t>
  </si>
  <si>
    <t>*Revisión y análisis del equipo de la OCI al plan anual de auditorias para identificar las deficiencias y debilidades.
*Rediseñar y ajustar las actividades que no generan valor agregado y mejorar la formulación del plan.
*Proporcionar capacitación y desarrollo al personal involucrado en la formulación del plan para mejorar sus habilidades y conocimientos.</t>
  </si>
  <si>
    <t>1. Realizar 2 jornadas de socialización y capacitación respecto a la formulación del plan anual de auditorias, así como socialización respecto a los lineamientos y la caja herramientas generados por el DAFP. C2
2. Formular el mapa de aseguramiento 2025 - C3</t>
  </si>
  <si>
    <t>1. meta 100% indicador: N. de personas capacitadas/ total de personas a capacitar
2. Meta100% Indicador: Mapa de aseguramiento 2025 formulado/ Mapa de aseguramiento realizado</t>
  </si>
  <si>
    <t>Equipo OCI</t>
  </si>
  <si>
    <t>Jefe OCI y Servidores OCI</t>
  </si>
  <si>
    <t>1.31/12/2024
2. 31/12/2024</t>
  </si>
  <si>
    <t>El Comité Institucional de Coordinación de Control Interno  revisa, propone ajustes y aprueba el Plan Anual de Auditorías con el propósito de asegurar que contemple las necesidades y prioridades para la Unidad .</t>
  </si>
  <si>
    <t xml:space="preserve">PROCEDIMIENTO FORMULACIÓN, EJECUCIÓN Y SEGUIMIENTO AL PLAN ANUAL DE AUDITORIAS - Revisar y aprobar el plan anual de auditorias </t>
  </si>
  <si>
    <t>Informes de auditoría, de evaluación, seguimiento y control
Acciones y oportunidades de mejora</t>
  </si>
  <si>
    <t>Posibilidad de afectación reputacional  por  perdida de confianza y credibilidad debido a inconsistencias en los informes de auditoría</t>
  </si>
  <si>
    <t xml:space="preserve"> *Evidencias insuficientes para la generación de los hallazgos *Interpretación inexacta de la información *Ausencia de un marco metodológico claro</t>
  </si>
  <si>
    <t>N. de informes sin inconsistencias/ total de informes generados</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</si>
  <si>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</si>
  <si>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PROCEDIMIENTO FORMULACIÓN, EJECUCIÓN Y SEGUIMIENTO AL PLAN ANUAL DE AUDITORIAS - Verificar el contenido del Informe preliminar de evaluación, seguimiento y/o Auditoría  </t>
  </si>
  <si>
    <t>*Reevaluar los hallazgos y conclusiones de la auditoría en áreas específicas donde se identificaron debilidades. 
*Proporcionar capacitación y desarrollo al personal de auditoría para mejorar sus habilidades y conocimientos en la elaboración de informes.</t>
  </si>
  <si>
    <t>No Aplica</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</si>
  <si>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</si>
  <si>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 xml:space="preserve">Posibilidad de afectación reputacional  por sanciones disciplinarias debido a incumplimiento a las actividades del Plan Anual de Auditorías </t>
  </si>
  <si>
    <t xml:space="preserve"> *Recurso humano insuficiente  *Inoportunidad en los reportes y entregas de información de las dependencias. *.</t>
  </si>
  <si>
    <t>N. de actividades del plan de auditorias  ejecutadas/total de actividades del plan  anual de auditorias programadas para el periodo*100</t>
  </si>
  <si>
    <t xml:space="preserve">El jefe de la Oficina de Control Interno, evalúa la gestión del Plan en los aspectos tales como: Retroalimentación a la alta dirección, indicadores, seguimiento a las actividades del plan. Semanalmente se verifica el cumplimiento del plan de auditorías, validando los informes generados vs los que se debían generar de acuerdo con lo planeado, así como se verifican la evaluación del diseño, implementación y eficacia de los controles. </t>
  </si>
  <si>
    <t>PROCEDIMIENTO FORMULACIÓN, EJECUCIÓN Y SEGUIMIENTO AL PLAN ANUAL DE AUDITORIAS - Realizar seguimiento al Plan Anual de Auditorías</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</si>
  <si>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</si>
  <si>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1. Solicitar  la asignación de los recursos necesarios para la ejecución de la totalidad del plan anual de auditorías</t>
  </si>
  <si>
    <t>Meta: 1 solicitud. Formula: Solicitud realizada al CICCI / solicitud programada CICCI * 100</t>
  </si>
  <si>
    <t>Plan de personal</t>
  </si>
  <si>
    <t>Jefe OCI</t>
  </si>
  <si>
    <t xml:space="preserve"> 1. 31/12/2024</t>
  </si>
  <si>
    <t>Autos, y fallos y resoluciones</t>
  </si>
  <si>
    <t>Posibilidad de afectación reputacional  por prescripción de acción disciplinaria  y cuestionamiento sobre la validez de la actuación debido a Inoportunidad en la gestión de los procesos disciplinarios</t>
  </si>
  <si>
    <t xml:space="preserve"> *Incumplimiento de los procedimientos establecidos *Insuficiencia de personal para el impulso de los procesos disciplinarios. * Evaluación inoportuna de las actuaciones disciplinarias.</t>
  </si>
  <si>
    <t xml:space="preserve">(No. de procesos disciplinarios gestionados / No. de procesos activos) * 100 </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</si>
  <si>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</si>
  <si>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C1, C3</t>
  </si>
  <si>
    <t>PROCEDIMIENTO GESTIÓN DISCIPLINARIA - Verificar el cumplimiento de la gestión disciplinaria</t>
  </si>
  <si>
    <t>*Realiza un análisis de causas raíz para determinar por qué se produjo la prescripción y la inoportunidad en la gestión de los procesos disciplinarios e implementar las acciones para eliminar la causa identificada.</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</si>
  <si>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</si>
  <si>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</si>
  <si>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</si>
  <si>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</si>
  <si>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</si>
  <si>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</si>
  <si>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PROCEDIMIENTO GESTIÓN PREVENTIVA - Realizar seguimiento a la ejecución del cronograma</t>
  </si>
  <si>
    <t xml:space="preserve">
* Determinar cuales fueron las actividades de prevención no ejecutadas y desarrollarlas de manera inmediata. 
</t>
  </si>
  <si>
    <t>Informe estado de denuncias por presunta corrupción</t>
  </si>
  <si>
    <t>Posibilidad de afectación reputacional  por incumplimiento de normas y aperturas de investigaciones, generación de hallazgos y sanciones debido a vencimiento de términos en la elaboración del informe Estado Denuncias por Presunta Corrupción</t>
  </si>
  <si>
    <t xml:space="preserve"> *Incumplimiento de los procedimientos establecidos *Indisponibilidad de la información. *</t>
  </si>
  <si>
    <t>(Número de informes realizados / Numero de informes proyectados en el periodo) *100</t>
  </si>
  <si>
    <t xml:space="preserve">La Jefatura de Control Disciplinario Interno realiza el seguimiento del reporte oportuno del informe del estado de denuncias por presunta corrupción </t>
  </si>
  <si>
    <t>(C1 y C2)</t>
  </si>
  <si>
    <t>PROCEDIMIENTO GESTIÓN DISCIPLINARIA - Revisar y aprobar Informe</t>
  </si>
  <si>
    <t xml:space="preserve">*Identificar y documentar claramente las razones específicas que han llevado al vencimiento de los términos en la elaboración del informe e implementar de manera inmediata los ajustes necesarios para ponerse al día. </t>
  </si>
  <si>
    <t>Gestión de Talento Humano</t>
  </si>
  <si>
    <t>1. Empoderar nuestro talento humano con competencias desde el ser, el saber y el hacer y fortalecer la participación activa de la ciudadanía en la gestión catastral con enfoque multipropósito</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</si>
  <si>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</si>
  <si>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GTH</t>
  </si>
  <si>
    <t>Selección y vinculación de servidores</t>
  </si>
  <si>
    <t>Posibilidad de afectación económica y reputacional  por investigaciones disciplinarias y posibles demandas debido a selección y vinculación de servidores sin el cumplimiento de los requisitos legales</t>
  </si>
  <si>
    <t xml:space="preserve"> *Falla de controles (error en la verificación de requisitos de estudios y experiencia requeridos para el desempeño de un empleo) *Incumplimiento de actividades (falta de verificación de los antecedentes de la persona a ser nombrada) *Desactualización normativa (normas vigentes que rigen la selección y vinculación)</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</si>
  <si>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</si>
  <si>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El Profesional Especializado de selección verifica el cumplimiento de los requisitos mínimos exigidos en el Manual Específico de Funciones y Competencias Laborales del cargo a proveer en provisionalidad, diligenciando el formato de análisis de requisitos mínimos, si no cumple con los requisitos, se devuelve para nuevamente estructurar los archivos. </t>
  </si>
  <si>
    <t>Instructivo selección de servidores de libre nombramiento y remoción
Verificar requisitos mínimos del (los) aspirante(s)
Instructivo Selección de servidores en provisionalidad
Verificar requisitos mínimos del (los) aspirante(s)</t>
  </si>
  <si>
    <t>1. Derogar el nombramiento de la persona nombrada.</t>
  </si>
  <si>
    <t>1. Realizar revisión semestral del normograma en relación con las normas de selección y vinculación y actualizar de ser necesario.
2. Realizar revisión aleatoria trimestral de las vinculaciones</t>
  </si>
  <si>
    <t>1. Un normograma revisado y/o actualizado semestral.
(Normograma revisado y/o actualizado / Normograma programado para revisar)*100
2. 100% 4 revisiones (Revisiones realizadas / revisiones programadas)*100</t>
  </si>
  <si>
    <t>Humanos, técnicos</t>
  </si>
  <si>
    <t>1. Profesional especializado
2. Profesional especializado y profesional universitario</t>
  </si>
  <si>
    <t>1. 31/12/2024
2. 31/12/2024</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</si>
  <si>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</si>
  <si>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Selección  de Servidores en Período de Prueba
Realizar verificación de requisitos de los elegibles</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</si>
  <si>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</si>
  <si>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</si>
  <si>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</si>
  <si>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</si>
  <si>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</si>
  <si>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</si>
  <si>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</si>
  <si>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</si>
  <si>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</si>
  <si>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</si>
  <si>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reputacional  por investigaciones disciplinarias e incumplimientos legales debido a retiro de servidores sin el cumplimiento de requisitos legales</t>
  </si>
  <si>
    <t xml:space="preserve"> *Demoras o incumplimientos de los involucrados, o,  Incumplimiento de tiempos u oportunidad (no entrega o entrega incompleta o inoportuna de la documentación por parte del servidor que se retira) *Fallas en el seguimiento, o Seguimiento inoportuno (no revisión o revisión inoportuna de la carta de renuncia o del formato entrega de cargo por parte del profesional de retiro) *Demoras o incumplimientos de los involucrados, o,  Incumplimiento de tiempos u oportunidad  (no entrega o trámite inoportuno del formato entrega de cargo por parte del jefe del servidor que se retira)</t>
  </si>
  <si>
    <t>(Servidores desvinculados con el cumplimiento de requisitos en el período / Total de servidores desvinculados en el período)*100</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</si>
  <si>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</si>
  <si>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Procedimiento Gestionar Retiro de Personal
Analizar y verificar solicitud de retiro</t>
  </si>
  <si>
    <t>1. Solicitar iniciar la actuación tendiente a determinar si se presenta abandono de cargo.
2.  Solicitar iniciar la actuación tendiente a determinar si hay responsabilidad disciplinaria por no realizar la entrega del acta de entrega de cargo.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</si>
  <si>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</si>
  <si>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</si>
  <si>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</si>
  <si>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</si>
  <si>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</si>
  <si>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</si>
  <si>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</si>
  <si>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</si>
  <si>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</si>
  <si>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</si>
  <si>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</si>
  <si>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</si>
  <si>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</si>
  <si>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</si>
  <si>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</si>
  <si>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</si>
  <si>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Plan de Gestión del Rendimiento implementado y ejecutado
(Compromisos concertados - Evaluaciones y calificaciones realizadas - Valoración de la gestión de los servidores con vinculación provisional - Planes de Mejoramiento)</t>
  </si>
  <si>
    <t>Posibilidad de afectación reputacional  por incumplimiento legal e investigación disciplinaria debido a concertación de compromisos o realización de la evaluación de desempeño semestral/anual fuera de los tiempos establecidos por la normatividad</t>
  </si>
  <si>
    <t xml:space="preserve"> *Incumplimiento de lineamientos (no cumplimiento a los lineamientos establecidos en la norma y memorando de instrucción remitido por la STH defiendo fechas y fases para la concertación y/o evaluación del desempeño) *Fallas en los aplicativos y/o soluciones tecnológicas (EDL) *</t>
  </si>
  <si>
    <t>(Compromisos concertados y evaluaciones realizadas oportunamente en el periodo / Total de concertaciones y evaluaciones a realizar en el período) * 100 
Nota 1: Teniendo en cuenta las justificaciones y/o situaciones administrativas que se puedan presentar
Nota 2: Teniendo en cuenta los tiempos del proceso</t>
  </si>
  <si>
    <t xml:space="preserve">El profesional universitario de la STH verifica que las dependencias hayan remitido la copia de la concertación de compromisos, acorde con el memorando lineamientos EDL, si la dependencia no lo hizo, solicita al jefe de la dependencia la justificación/argumentación de las razones de la no concertación. </t>
  </si>
  <si>
    <t>Procedimiento Gestión del Rendimiento
Verificar el envío de la copia de la concertación de compromisos</t>
  </si>
  <si>
    <t>1. Generar el recordatorio y aviso inmediato a los implicados sobre la 
realización de la evaluación o concertación.
2. Solicitar iniciar la actuación tendiente a determinar si hay responsabilidad disciplinaria por la no realización de las evaluaciones.</t>
  </si>
  <si>
    <t>El profesional universitario de la STH verifica que las dependencias hayan remitido la copia de la evaluación parcial semestral/eventuales acorde con el memorando lineamientos EDL, si la dependencia no lo hizo, solicita al jefe de la dependencia la justificación/argumentación de las razones de la no realización.</t>
  </si>
  <si>
    <t>Procedimiento Gestión del Rendimiento
Verificar la realización de la evaluación parcial semestral/eventual</t>
  </si>
  <si>
    <t>El profesional universitario de la STH verifica que las dependencias hayan remitido la copia de la calificación definitiva acorde con el memorando lineamientos EDL, si la dependencia no lo hizo, solicita al jefe de la dependencia la justificación/argumentación de las razones de la no realización.</t>
  </si>
  <si>
    <t>Procedimiento Gestión del Rendimiento
Verificar la realización de la calificación definitiva</t>
  </si>
  <si>
    <t>El profesional universitario revisa y verifica que se hayan ejecutado las actividades definidas en el plan anual de trabajo, si no, se generan las acciones de mejora a que haya a lugar.</t>
  </si>
  <si>
    <t>Procedimiento Gestión del Rendimiento
Revisar cumplimiento del plan de trabajo anual</t>
  </si>
  <si>
    <t>El Subgerente de Talento Humano revisa el informe consolidado del resultado de las evaluaciones verificando que contenga la información correcta y completa, verificando estadísticas y conclusiones, si no, devuelve al profesional universitario para ajuste y se realiza nuevamente revisión.</t>
  </si>
  <si>
    <t>Procedimiento Gestión del Rendimiento
Revisar informe y firmar memorando</t>
  </si>
  <si>
    <t>Nómina liquidada y
situaciones administrativas
gestionadas</t>
  </si>
  <si>
    <t>Posibilidad de afectación reputacional  por Investigaciones disciplinarias y posibles demandas  debido a reclamaciones justificadas por errores no subsanados en la certificación electrónica de tiempos laborados y/o certificados expedidos inoportunamente</t>
  </si>
  <si>
    <t xml:space="preserve"> *Falta de insumos o información y/o incompleta (no se cuenta con la totalidad de los soportes en forma física en gestión documental como tampoco en forma electrónica) *Baja calidad de la información insumo (dificultad para visualizar/leer la información histórica por la calidad de la documentación, Errores o imprecisiones en los datos de la documentación histórica)  *Alta carga laboral</t>
  </si>
  <si>
    <t>(Reclamaciones justificadas por errores no subsanados sobre la expedición de los CETIL y/o certificados expedidos inoportunamente  / total de certificaciones expedidas en el período)*100</t>
  </si>
  <si>
    <t>El profesional universitario solicita mediante correo electrónico a la Subgerencia Administrativa y Financiera - Gestión Documental, el préstamo de la historia laboral del ciudadano sujeto de la solicitud. 
Si no se encontró documentación que sustente la vinculación laboral del servidor o ex servidor con la entidad, elabora certificación por negación.</t>
  </si>
  <si>
    <t>Instructivo Certificación Electrónica de Tiempos Laborados
Validar información</t>
  </si>
  <si>
    <t>1. Realizar la corrección y entrega de la Certificación Electrónica de Tiempos Laborados.</t>
  </si>
  <si>
    <t xml:space="preserve">El profesional especializado de nómina acorde con los soportes, ingresa a la carpeta compartida y revisa los soportes de la consulta y valida la completitud y correcto diligenciamiento de la certificación y comunica al Subgerente de Talento Humano, con el fin de que se proceda a firmar el certificado. Si la información no es correcta se devuelve para validación del profesional universitario y devuelve la certificación en el aplicativo CETIL – justificando el motivo de devolución.  </t>
  </si>
  <si>
    <t>Instructivo Certificación Electrónica de Tiempos Laborados
Revisar certificación y oficio – cuando aplique -</t>
  </si>
  <si>
    <t>El Subgerente de Talento Humano revisa en el aplicativo la certificación y oficio remisorio - cuando aplique. – si la información de la certificación no está correcta, devuelve a través del aplicativo para que el profesional universitario ajuste lo correspondiente.</t>
  </si>
  <si>
    <t>Instructivo Certificación Electrónica de Tiempos Laborados
Revisar certificación y oficio y firmar</t>
  </si>
  <si>
    <t>Participación Ciudadana y experiencia del Servicio</t>
  </si>
  <si>
    <t xml:space="preserve">Prestar una experiencia de servicio de calidad a nuestros Grupos de Valor a través de un modelo de atención y la implementación de estrategias de participación y rendición de cuentas que permitan construir relaciones de confianza, satisfacción y mutuo beneficio. </t>
  </si>
  <si>
    <t>PCE</t>
  </si>
  <si>
    <t>Estrategia de Servicio al Ciudadano</t>
  </si>
  <si>
    <t>Posibilidad de afectación reputacional  por inconformidad de los ciudadanos  debido a incumplimiento en la implementación de la Estrategia de Servicio al Ciudadano</t>
  </si>
  <si>
    <t xml:space="preserve"> *Falta de seguimiento a la implementación de la estrategia * *Inadecuada formulación de la estrategia de servicio</t>
  </si>
  <si>
    <t>Sumatoria del porcentaje de avance de las  actividades realizadas /Total de  actividades programadas en el periodo</t>
  </si>
  <si>
    <t>Los profesionales asignados desde la GCAC y SPAC consolidan en un documento las propuestas recibidas de las diferentes áreas o procesos involucrados en la ejecución de la Política Pública Distrital de Servicio al Ciudadano, validando que las actividades sean coherentes con los objetivos definidos y con las necesidades y expectativas de los grupos de valor.</t>
  </si>
  <si>
    <t>Procedimiento formulación, ejecución y seguimiento de las estrategias de Servicio al Ciudadano y Participación Ciudadana</t>
  </si>
  <si>
    <t xml:space="preserve">1. Revisar la matriz de riesgos
2. Revisar los controles asociados
3. Ejecutar las actividades pendientes
4. Analizar la estrategia para realizar posibles ajustes
</t>
  </si>
  <si>
    <t>El Gerente Comercial y de Atención al Ciudadano
Subgerente de Participación y Atención al Ciudadano verifica que en la formulación y/o actualización de las estrategias se hayan tenido en cuenta los insumos necesarios para la implementación de cada política, según corresponda, que se cumpla con la consistencia y coherencia de las actividades y su programación, así como que las metas e indicadores atiendan las necesidades reales de la unidad y las expectativas de los grupos de valor.</t>
  </si>
  <si>
    <t>El Comité Institucional de Gestión y Desempeño revisa la coherencia y pertinencia de la estrategia presentada</t>
  </si>
  <si>
    <t>El Subgerente de Participación y Atención al Ciudadano y el Profesional asignado de la SPAC Semestralmente se hará seguimiento a cada estrategia, se revisan las evidencias o soportes cargados por cada uno de los responsables, se verifica que se haya cumplido con los planes. A través de correo electrónico, se generan alertas en caso de que no se estén cumpliendo con las acciones establecidas y en caso de no tener acceso a las evidencias.</t>
  </si>
  <si>
    <t>El Gerente Comercial y de Atención al Ciudadano semestralmente presenta el informe de seguimiento de ejecución de la estrategia</t>
  </si>
  <si>
    <t>El  Comité Institucional de Gestión y Desempeño revisa el cumplimiento de la estrategia</t>
  </si>
  <si>
    <t xml:space="preserve">Atención de solicitudes </t>
  </si>
  <si>
    <t>Posibilidad de afectación reputacional  por inconformidad del usuario frente a la atención recibida debido a incumplimiento de la oportunidad en la atención de solicitudes que se reciben por los canales de atención de acuerdo con la capacidad operativa.</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</si>
  <si>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</si>
  <si>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(No. Solicitudes de usuarios atendidas por los diferentes canales  / No. Total de solicitudes recibidas de usuarios según capacidad operativa) * 100</t>
  </si>
  <si>
    <t>Muy AltaModerado</t>
  </si>
  <si>
    <t>El Gerente Comercial y de Atención al Ciudadano, el Subgerente de Participación y atención al Ciudadano y/o el profesional asignado a cada canal de atención, verifica los recursos humanos y tecnológicos requeridos para atender las solicitudes.</t>
  </si>
  <si>
    <t>Procedimiento de atención y radicación de solicitudes - Verificar los recursos humanos y tecnológicos requeridos para atender las solicitudes</t>
  </si>
  <si>
    <t xml:space="preserve">1. Revisar la matriz de riesgos
2. Revisar los controles asociados
3. Revisar y ajustar la capacidad operativa por canal
</t>
  </si>
  <si>
    <t>El profesional asignado a cada canal verifica que los servidores estén capacitados en el manejo general de los aplicativos para la atención y radicación, la normatividad e información técnica general vigente para la gestión operativa de las solicitudes.</t>
  </si>
  <si>
    <t xml:space="preserve">Procedimiento de atención y radicación de solicitudes - Verificar que los servidores estén capacitados </t>
  </si>
  <si>
    <t>El profesional, el técnico y el auxiliar de la Subgerencia de Participación y Atención al Ciudadano verifica el acceso a los aplicativos necesarios para la atención.</t>
  </si>
  <si>
    <t>Procedimiento de atención y radicación de solicitudes - Verificar el acceso a los aplicativos necesarios para la atención y/o radicación de solicitudes</t>
  </si>
  <si>
    <t>El profesional, el técnico y el auxiliar de la Subgerencia de Participación y Atención al Ciudadano verifica que todas las solicitudes fueron atendidas</t>
  </si>
  <si>
    <t>Procedimiento de atención y radicación de solicitudes - Verificar que todas las solicitudes fueron atendidas</t>
  </si>
  <si>
    <t xml:space="preserve">El profesional asignado a cada canal de la Subgerencia de Participación y Atención al Ciudadano revisa y retroalimenta sobre la atención y/o radicación realizada </t>
  </si>
  <si>
    <t>Procedimiento de atención y radicación de solicitudes - Revisar y retroalimentar sobre la atención y/o radicación realizada</t>
  </si>
  <si>
    <t>El Gerente comercial y de atención al Ciudadano, el Subgerente de Participación y Atención al Ciudadano y/o el Profesional asignado por canal, revisa el cumplimiento de la gestión de solicitudes y satisfacción de la atención</t>
  </si>
  <si>
    <t>Procedimiento de atención y radicación de solicitudes - Revisar el cumplimiento de la gestión de las solicitudes y satisfacción de la atención</t>
  </si>
  <si>
    <t>Radicación de solicitudes</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</si>
  <si>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</si>
  <si>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</si>
  <si>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</si>
  <si>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</si>
  <si>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el técnico y el auxiliar de la Subgerencia de Participación y Atención al Ciudadano revisa el cumplimiento de los requisitos establecidos.</t>
  </si>
  <si>
    <t>Procedimiento de atención y radicación de solicitudes - Revisar el cumplimiento de los requisitos establecidos</t>
  </si>
  <si>
    <t>Notificación electrónica, personal, aviso, o publicación de la notificación por aviso</t>
  </si>
  <si>
    <t>Posibilidad de afectación reputacional  por desconocimiento por parte de los usuarios del resultado del tramite Catastral debido a incumplimiento en la gestión de notificaciones por la falta de asignación de radicaciones a notificar transferidas por las áreas técnicas</t>
  </si>
  <si>
    <t xml:space="preserve"> *Desconocimiento de los lineamientos, normatividad y procedimientos asociados a la notificación de trámites *Fallas en los sistemas o aplicativos utilizados para la notificación de trámites *Falta de control y seguimiento en la asignación de radicaciones a notificar</t>
  </si>
  <si>
    <t>(No. de radicaciones asignadas para notificar /No. de radicaciones transferidas desde las áreas técnicas)*100</t>
  </si>
  <si>
    <t>El profesional asignado al equipo de notificaciones verifica que los servidores estén capacitados en la normatividad asociada en el manejo de las notificaciones y en la gestión operativa de las mismas</t>
  </si>
  <si>
    <t>CI</t>
  </si>
  <si>
    <t>Procedimiento Entrega de notificaciones</t>
  </si>
  <si>
    <t>1. Revisar la matriz de riesgos
2. Revisar los controles asociados
3. Mesa de trabajo para identificar causas del incumplimiento para generar acciones correctivas</t>
  </si>
  <si>
    <t>1. Realizar reuniones trimestrales del equipo de notificaciones para revisar gestión y plantear mejoras si hay lugar a ellas.
2. Realizar semestralmente capacitaciones al equipo de notificaciones sobre la gestión de las mismas.</t>
  </si>
  <si>
    <t>1. Meta 100% 
(Reuniones realizadas / Reuniones programadas)*100
2. Capacitaciones realizadas / Capacitaciones programadas</t>
  </si>
  <si>
    <t>1. Profesional del equipo de notificaciones
2. Equipo de notificaciones</t>
  </si>
  <si>
    <t>El Profesional, auxiliares y técnicos del equipo de notificaciones revisan el funcionamiento de las herramientas y aplicativos necesarios para el proceso de notificación</t>
  </si>
  <si>
    <t xml:space="preserve">El profesional asignado al equipo de notificaciones verifica la asignación de las radicaciones para notificación </t>
  </si>
  <si>
    <t>El Gerente Comercial y de Atención al Ciudadano, el
Subgerente de Participación y Atención al Ciudadano y el  Profesional
SUPAC revisan el cumplimiento de la gestión de notificaciones</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</si>
  <si>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</si>
  <si>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</si>
  <si>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la ley 1755 de 2015 *Desconocimiento del manejo de sistema BTE *Falta de seguimiento a la gestión de las PQRS en la entidad</t>
  </si>
  <si>
    <t>PQRS atendidas oportunamente / Total PQRS por atender en el periodo*100</t>
  </si>
  <si>
    <t xml:space="preserve">El profesional de la SUPAC verifica que los servidores estén capacitados en la normatividad asociada en el manejo de las PQRS y en la gestión operativa de las mismas </t>
  </si>
  <si>
    <t>Procedimiento de Atención de PQRS</t>
  </si>
  <si>
    <t>1. Socializar tips trimestralmente para el manejo de la herramienta Bogotá Te Escucha</t>
  </si>
  <si>
    <t>1. Meta 100% 
(Tips socializados / Tips programadas)*100</t>
  </si>
  <si>
    <t>1. Profesional del equipo de Bogotá Te Escucha</t>
  </si>
  <si>
    <t>El Técnico y/o Profesional encargado de la gestión de PQRS en  la SUPAC o territorio, revisar el funcionamiento de los aplicativos necesarios para el registro, atención y seguimiento de las PQRS</t>
  </si>
  <si>
    <t>El profesional de la SUPAC encargado de la gestión de PQRS verifica peticiones próximas a vencer y realizar alertamientos</t>
  </si>
  <si>
    <t>Los Gerentes, Subgerentes y Jefes de dependencia verifican la gestión de las peticiones</t>
  </si>
  <si>
    <t xml:space="preserve">El Gerente GCAC y/o Subgerente SPAC, y el Profesional y/o técnico de la  SUPAC, Revisan el cumplimiento de la gestión y administración de las PQSR </t>
  </si>
  <si>
    <t>El Comité Institucional de Gestión y Desempeño Verifica y analiza la información de acuerdo con la presentación de PQRS del periodo y toma decisiones si hay lugar a ellas.</t>
  </si>
  <si>
    <t xml:space="preserve">Plan de participación ciudadana </t>
  </si>
  <si>
    <t>Posibilidad de afectación reputacional  por desinformación de los ciudadanos para la gestión de sus trámites y la labor misional de la Unidad  debido a incumplimiento del Plan de participación ciudadana</t>
  </si>
  <si>
    <t xml:space="preserve"> *Fallas en la construcción del plan de participación ciudadana *Falta de seguimiento a las actividades programadas *</t>
  </si>
  <si>
    <t>(% de ejecución de actividades realizadas del plan de participación ciudadana /Total de actividades programadas)*100</t>
  </si>
  <si>
    <t>Gerente GCAC, subgerente de participación Ciudadana y su equipo de trabajo, revisan y ajustan el plan de participación con cada uno de sus componentes.</t>
  </si>
  <si>
    <t>Procedimiento de participación ciudadana</t>
  </si>
  <si>
    <t>1. Revisar la matriz de riesgos
2. Revisar los controles asociados
3. mesa de trabajo para identificar causas del incumplimiento para generar acciones correctivas</t>
  </si>
  <si>
    <t xml:space="preserve">1. Realizar reuniones mensuales del equipo de Participación para la articulación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</si>
  <si>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</si>
  <si>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</si>
  <si>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</si>
  <si>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Gerente GCAC, Subgerente SPAC y su equipo de trabajo, periódicamente hacen seguimiento al cumplimiento de cada una de las actividades del Plan de participación y los planes de interlocución en todos los niveles.</t>
  </si>
  <si>
    <t>Comité Institucional de gestión y desempeño realiza seguimiento a plan de participación ciudadana con el propósito de garantizar su cumplimiento.</t>
  </si>
  <si>
    <t>MATRIZ DE RIESGOS DE CORRUPCIÓN</t>
  </si>
  <si>
    <t xml:space="preserve">IDENTIFICACIÓN DEL RIESGO </t>
  </si>
  <si>
    <t>EVALUACIÓN DEL RIESGO</t>
  </si>
  <si>
    <t>% DE AVANCE 
(Según cada indicador)
ACUMULADO</t>
  </si>
  <si>
    <t>Eventos o situaciones que evidencia la  materialización</t>
  </si>
  <si>
    <t>CÓDIGO</t>
  </si>
  <si>
    <t>RIESGO</t>
  </si>
  <si>
    <t xml:space="preserve">CAUSAS </t>
  </si>
  <si>
    <t>CONSECUENCIAS</t>
  </si>
  <si>
    <t>TIPO DE CONTROLES</t>
  </si>
  <si>
    <t>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</si>
  <si>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</si>
  <si>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</si>
  <si>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</si>
  <si>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</si>
  <si>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</si>
  <si>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</si>
  <si>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</si>
  <si>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</si>
  <si>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</si>
  <si>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t>RC-COM-1</t>
  </si>
  <si>
    <t>Posibilidad de recibir una dádiva o beneficio a nombre propio o de un particular por publicar y/u omitir información generando afectación en la imagen, reputación y la prestación de los servicios de la entidad.</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</si>
  <si>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</si>
  <si>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</si>
  <si>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*PREVENTIVO *PREVENTIVO * * * *</t>
  </si>
  <si>
    <t xml:space="preserve"> *El Profesional Especializado 22-10 Revisa y validar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 *El Comité Institucional de Gestión y Desempeño. Valida y aprueba el Plan de Comunicaciones: Se presenta el Plan Estratégico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Estratégico de Comunicaciones. * * * * *</t>
  </si>
  <si>
    <t>RARO</t>
  </si>
  <si>
    <t>MAYOR</t>
  </si>
  <si>
    <t>ALTO</t>
  </si>
  <si>
    <t xml:space="preserve"> *FUERTEFUERTE *FUERTEFUERTE * * * *</t>
  </si>
  <si>
    <t>FUERTE</t>
  </si>
  <si>
    <t>1. Campañas de comunicaciones explicando a los servidores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</si>
  <si>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1.Meta: 100% (1 campaña trimestral)
Indicador: número de campañas  realizadas  / número de campañas programadas.</t>
  </si>
  <si>
    <t>1. Asesoría y acompañamiento de entidades externas experta en el tema</t>
  </si>
  <si>
    <t>1. Asesor de Comunicaciones</t>
  </si>
  <si>
    <t>1. 30/12/2024</t>
  </si>
  <si>
    <t>RC-GCA-1</t>
  </si>
  <si>
    <t>Posibilidad de recibir dádivas o beneficios a nombre propio o de particulares para incidir en la gestión de los trámites y su respuesta.</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</si>
  <si>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</si>
  <si>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</si>
  <si>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</si>
  <si>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</si>
  <si>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</si>
  <si>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 xml:space="preserve"> *FUERTEFUERTE *FUERTEFUERTE *FUERTEFUERTE *FUERTEFUERTE *FUERTEFUERTE *FUERTEFUERTE</t>
  </si>
  <si>
    <t>1. Realizar los procesos de inducción y entrenamiento al puesto de trabajo al personal que ingrese producto de concursos y encargos. (Actividad sujeta al ingreso de personal). 
2. Sensibilizar a los funcionarios y/o contratistas en temas de integridad y relacionados. Ej Conflictos de interés, Ética, Valores y Lineamientos Anti-soborno.</t>
  </si>
  <si>
    <t>1. Meta: 100% - Indicador: (No. Personas entrenadas / No. Personas vinculadas que requieren entrenamiento) *100  
2. Meta: 2 100% . Indicador: (No. sensibilizaciones realizadas / No. sensibilizaciones programadas)  * 100.</t>
  </si>
  <si>
    <t>1. Subgerencia de Información Económica, Subgerencia de Información Física y jurídica, Gerencia de Información Catastral
2. Subgerencia de Información Económica, Subgerencia de Información Física y jurídica, Gerencia de Información Catastral</t>
  </si>
  <si>
    <t>RC-GCA-2</t>
  </si>
  <si>
    <t>Posibilidad de recibir dádivas o beneficios a nombre propio o de particulares para cambiar la información de los predios de los territorios en beneficio propio o particular.</t>
  </si>
  <si>
    <t>1. Posible falta de transparencia e integridad del funcionario., 2. Falta de protocolos de seguridad, de acceso y de modificación de la información catastral o que no se tengan medidas de seguridad en el sistema que almacene y disponga la información catastral. 
3. Posible falta de seguimiento., 4. No identificar, ni declarar un conflicto de interés oportunamente</t>
  </si>
  <si>
    <t>1. Disminución de los ingresos para la entidad territorial, 2. Pérdida de credibilidad e imagen institucional, 3. Investigaciones disciplinarias, fiscales y penales
4. Insatisfacción del usuario y las entidades territoriales</t>
  </si>
  <si>
    <t xml:space="preserve"> *PREVENTIVO *PREVENTIVO *PREVENTIVO * * *</t>
  </si>
  <si>
    <t xml:space="preserve"> *El Profesional Control Calidad verifica la consistencia de la información recolectada en campo a través del reconocimiento, si existen inconsistencias, se analizan y corrigen por parte del servidor encargado. *El Comité de avalúos analiza y discute la propuesta económica y la documentación soporte, para determinar si la propuesta de valor está suficientemente soportada, si no lo está devuelve a la investigación económica.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 * * *</t>
  </si>
  <si>
    <t xml:space="preserve"> *FUERTEFUERTE *FUERTEFUERTE *FUERTEFUERTE * * *</t>
  </si>
  <si>
    <t>1.Realizar capacitaciones y/o jornadas de sensibilización en temas de integridad y relacionados. Ej Conflictos de interés, Ética, Valores y Lineamientos Anti-soborno.</t>
  </si>
  <si>
    <t>1. Meta: 100% . Indicador: (No. Capacitaciones y/o sensibilizaciones realizadas / No. Capacitaciones y/o sensibilizaciones programadas) * 100.</t>
  </si>
  <si>
    <t xml:space="preserve">1. Líderes de territorios </t>
  </si>
  <si>
    <t>RC-GCA-3</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</si>
  <si>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</si>
  <si>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</si>
  <si>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</si>
  <si>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*PREVENTIVO *PREVENTIVO *PREVENTIVO *PREVENTIVO *CORRECTIVO *PREVENTIVO</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</si>
  <si>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</si>
  <si>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1. Realizar reuniones mensuales de seguimiento para generar alertas y/o recomendaciones sobre la gestión de los avalúos comerciales.
2. Realizar seguimiento trimestral a la contratación del personal avaluador.</t>
  </si>
  <si>
    <t>1. Líder avalúos comerciales, Subgerente SIE
2. Líder avalúos comerciales</t>
  </si>
  <si>
    <t>RC-GPS-1</t>
  </si>
  <si>
    <t>Posibilidad de recibir dadivas  o beneficios a nombre propio o de terceros por el incumplimiento en la gestión de los contratos (seguimiento y facturación)</t>
  </si>
  <si>
    <t xml:space="preserve">No identificar, ni declarar un conflicto de interés oportunamente, Posible falta de transparencia e integridad del funcionario" por debilidades en los controles, </t>
  </si>
  <si>
    <t xml:space="preserve">Incumplimiento en la gestión contractual, , </t>
  </si>
  <si>
    <t xml:space="preserve"> *PREVENTIVO *CORRECTIVO *DETECTIVO *CORRECTIVO * *</t>
  </si>
  <si>
    <t xml:space="preserve"> *El(a) Gerente Comercial y de Atención al Ciudadano realiza las revisiones, verificaciones, hace sugerencias recomendaciones analizando la matriz DOFA definida por el Equipo Comercial, y expuesta por el Líder del Procedimiento mediante las reuniones que sean necesarias con todos los participantes de la elaboración del documento. Cuando se encuentre conforme por parte del(a) Gerente Comercial y de Atención al Ciudadano el análisis DOFA presentado, se da por parte de este su aprobación.  *Se coordina por parte del Profesional Especializado - Líder del Procedimiento la mesa de trabajo con el fin de proceder con la revisión del Plan de Mercadeo propuesto. En esta mesa se realiza la verificación de las estrategias y acciones que cumplan con las necesidades de la UAECD para garantizar el cumplimiento de los objetivos planteados, se verifican los responsables por cada actividad, tiempos e indicadores propuestos, se generan las observaciones y se aprueba el documento. *El Profesional Especializado - Líder del Procedimiento realiza de forma mensual el seguimiento a la ejecución del Plan de Mercadeo con el fin de generar las alertas necesarias al equipo sobre los incumplimientos presentados con el fin de tomar las acciones pertinentes para la gestión de las actividades. Se remite correo electrónico a los responsables de cada una como al Gerente Comercial y de Atención al Ciudadano, informando sobre las actividades incumplidas y los avances. *El(la) Gerente Comercial y de Atención al Ciudadano recibe las alertas por parte del Profesional Especializado - Líder del Procedimiento y revisa mensualmente la ejecución de las actividades del Plan de Mercadeo. Se toman medidas o nuevas estrategias para el cumplimiento de los nuevos objetivos propuestos. * * *</t>
  </si>
  <si>
    <t xml:space="preserve"> *FUERTEFUERTE *FUERTEMODERADO *MODERADOFUERTE *MODERADOMODERADO * *</t>
  </si>
  <si>
    <t>MODERADO</t>
  </si>
  <si>
    <t>1. Realizar el seguimiento mensual al estado de los contratos suscritos
2. Seguimiento mensual al flujo de la facturación y el recaudo.</t>
  </si>
  <si>
    <t>1. Meta: 100%  
(Seguimientos mensuales realizados / Seguimientos programados)*100 
2. Meta: 100%
(Seguimiento al flujo de facturación y recaudo elaborado mensual/ Seguimiento al flujo de facturación y recaudo elaborado mensual conciliado)*100</t>
  </si>
  <si>
    <t>Profesional Especializado - Líder de Procedimiento GCAC</t>
  </si>
  <si>
    <t>RC-GIG-1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</si>
  <si>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</si>
  <si>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</si>
  <si>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Uso inadecuado de la información geográfica dispuesta en la Infraestructura de Datos Espaciales de Bogotá, , </t>
  </si>
  <si>
    <t xml:space="preserve"> *PREVENTIVO *PREVENTIVO *PREVENTIVO *PREVENTIVO * *</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</si>
  <si>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</si>
  <si>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 xml:space="preserve"> *FUERTEFUERTE *FUERTEFUERTE *FUERTEFUERTE *FUERTEFUERTE * *</t>
  </si>
  <si>
    <t>1. Realizar las solicitudes de bloqueos y/o eliminación de usuarios para el acceso a la base de datos y demás aplicaciones, de acuerdo a la dinámica de los funcionarios de las áreas involucradas, así como de las responsabilidades asignadas.
2. Revisar las cuentas de usuarios con acceso a las plataformas y servicios de Ideca (Zona segura, geo codificador, entre otros), con el fin de garantizar que se tienen delimitados dichos accesos.</t>
  </si>
  <si>
    <t>1. Meta: 100%
Indicador: ( Número de solicitudes realizadas de acuerdo a la dinámica presentada/Total de las solicitudes realizadas).
2. Metas: 100%
(Número de verificaciones realizadas a los inventarios de los usuarios de las plataformas y servicios de Ideca/Número de verificaciones programadas a los inventarios de los usuarios de las plataformas y servicios de Ideca)</t>
  </si>
  <si>
    <t>Humanos
Tecnológicos</t>
  </si>
  <si>
    <t>Gerente Ideca
Subgerente de Operaciones
Subgerente de Analítica de Datos</t>
  </si>
  <si>
    <t>Generar, desarrollar e implementar proyectos estratégicos de Tecnologías de la Información y las Comunicaciones, así como gestionar eficientemente el portafolio de servicios de TI y los recursos tecnológicos, fomentando su uso y apropiación, dinamizando la transformación digital de la UAECD, bajo los estándares de seguridad y privacidad de la información y continuidad del negocio.</t>
  </si>
  <si>
    <t>RC-GDT-1</t>
  </si>
  <si>
    <t>Posibilidad de acceso a información, por parte de personal no autorizado, en beneficio propio y particular</t>
  </si>
  <si>
    <t>Ausencia de revisiones/depuraciones periódicas, Desconocimiento de los lineamientos establecidos para la asignación de accesos y/o permisos, No declarar o identificar el conflicto de interés oportunamente</t>
  </si>
  <si>
    <t xml:space="preserve">Potenciales responsabilidades disciplinarias o penales, , </t>
  </si>
  <si>
    <t xml:space="preserve"> *PREVENTIVO * * * * *</t>
  </si>
  <si>
    <t xml:space="preserve">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gestor de accesos,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</si>
  <si>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 xml:space="preserve"> *FUERTEFUERTE * * * * *</t>
  </si>
  <si>
    <t>1. 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
2.Socializar trimestralmente los lineamientos establecidos para la entrega de información en el marco de las políticas de seguridad y privacidad de la información.</t>
  </si>
  <si>
    <t>Indicador: Revisiones realizadas de inactivación
a. Meta: 100% 
b. Fórmula: ( Revisiones realizadas /Revisiones programadas)*100
Indicador: Socializaciones realizadas
a. Meta: 100%
b. Fórmula: (Socializaciones realizadas / Socializaciones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</si>
  <si>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</si>
  <si>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</si>
  <si>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Prestar una experiencia de servicio de calidad a nuestros Grupos de Valor a través de un modelo de atención y la implementación de estrategias de participación que permitan construir relaciones de mutuo beneficio.</t>
  </si>
  <si>
    <t>RC-PCE-1</t>
  </si>
  <si>
    <t>Posibilidad de recibir dádivas o beneficios a nombre propio o de particulares en la radicación de los trámites</t>
  </si>
  <si>
    <t>Desconocimiento de la normatividad aplicable por parte del funcionario.,  Desconocimiento de los ciudadanos sobre la facilidad del uso de herramientas para la radicación de los trámites., Posible falta de transparencia e integridad del funcionario y presiones por parte de actores externos en la gestión del trámite a través de sobornos.</t>
  </si>
  <si>
    <t>Pérdida de credibilidad en la entidad y sus aplicativos. , Insatisfacción del usuario. , Hallazgos administrativos, disciplinarios y fiscales.</t>
  </si>
  <si>
    <t xml:space="preserve"> *PREVENTIVO *PREVENTIVO *DETECTIVO *PREVENTIVO * *</t>
  </si>
  <si>
    <t xml:space="preserve"> *El profesional, técnico y/o auxiliar de la SUPAC al recibir una solicitud verifica la existencia del predio en las bases de datos institucionales; para predios formales se compara con VUR y para predios informales se compara con los documentos aportados por el usuario, con el fin de determinar el tipo de trámite que aplique. En caso de que el predio no exista se procede a informar al usuario sobre los requisitos que aplican para la creación del predio en el sistema. Evidencia: Cordis o sistema para registro de atención brindada *El profesional, técnico y/o auxiliar de la SUPAC verifica que los documentos aportados para el trámite, cumplan con los requisitos de la resolución de trámites vigente. En caso que no cumpla con los requisitos se genera la radicación y se deja en estado pendiente por documentos, para posteriormente solicitar al ciudadano la completitud de los requisitos. Evidencia: Cordis, sistema de información catastral o sistema para registro de atención brindada. *Revisa aleatoriamente las radicaciones generadas y retroalimenta sobre la misma. En caso de que se encuentre inconsistencia en la radicación se solicita a quien genera la radicación que ajuste e informe al ciudadano por medio escrito. Evidencia: Cordis *El profesional asignado a cada canal de la Subgerencia de Participación y Atención al Ciudadano verifica que los auxiliares, técnicos y profesionales que vayan a atender solicitudes y/o radicar estén capacitados en protocolos, temas operativos y temas técnicos. Si identifica que algún funcionario no está capacitado comunica a la persona encargada de la SUPAC con el fin de programar acceso a capacitación. * * *</t>
  </si>
  <si>
    <t xml:space="preserve"> *FUERTEFUERTE *FUERTEFUERTE *MODERADOMODERADO *FUERTEFUERTE * *</t>
  </si>
  <si>
    <t>1. Gestionar trimestralmente con comunicaciones la publicación de piezas de información sobre los trámites
2. Realizar jornadas de capacitación y/o retroalimentación sobre la gestión de trámites.</t>
  </si>
  <si>
    <t>1. Meta: 100% (4) Solicitud gestionada en el periodo/Solicitud programada
2. Meta: 100% (dos al año) Jornada de retroalimentación y/o capacitación sobre la gestión realizada/ Jornada programada.</t>
  </si>
  <si>
    <t>Humanos, tecnológicos.</t>
  </si>
  <si>
    <t>1. GCAC/SPAC y comunicaciones
2. GCAC/SPAC</t>
  </si>
  <si>
    <t>1. 31/12/2024
2. 30/09/2024</t>
  </si>
  <si>
    <t>RC-GFI-1</t>
  </si>
  <si>
    <t>Posibilidad de recibir una dádiva o beneficio propio y/o de particulares para incluir y/o realizar pagos no autorizados en el presupuesto</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</si>
  <si>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</si>
  <si>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</si>
  <si>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*PREVENTIVO *PREVENTIVO *PREVENTIVO *PREVENTIVO *PREVENTIVO *</t>
  </si>
  <si>
    <t xml:space="preserve"> *El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 *El profesional especializado de presupuesto revisa el CDP frente a la solicitud con el fin de validar la correcta elaboración, si no es consistente devuelve para ajuste o reelaboración. *El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 *El profesional especializado de presupuesto revisa la orden de pago frente a los soportes, garantizando que el pago y los descuentos respectivos se realizaron correctamente, si no lo están devuelve para ajuste. *El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 * *</t>
  </si>
  <si>
    <t xml:space="preserve"> *FUERTEFUERTE *FUERTEFUERTE *FUERTEFUERTE *FUERTEFUERTE *FUERTEFUERTE *</t>
  </si>
  <si>
    <t>1. Elaborar los CDPs requeridos de acuerdo a lo aprobado por el Comité de Contratación para el Plan de Adquisiciones.
2. Realizar seguimiento a los pagos a través de la actualización permanente del libro de bancos.</t>
  </si>
  <si>
    <t>1. Meta: 100%
(Solicitudes de CDP tramitadas /Solicitudes de CDP radicadas para trámite)*100
2. Meta: 100%
(Cierre mensual del libro de bancos realizado / Cierre mensual del libro de bancos programado)*100</t>
  </si>
  <si>
    <t>Recursos Humanos
Recursos Tecnológicos
Soportes Documentales</t>
  </si>
  <si>
    <t xml:space="preserve">
1. Funcionarios de presupuesto
2. Funcionarios de tesorería</t>
  </si>
  <si>
    <t>RC-GFI-2</t>
  </si>
  <si>
    <t>Posibilidad de recibir una dádiva o beneficio propio y/o de particulares para manipular los archivos contables</t>
  </si>
  <si>
    <t>Falta de transparencia e integridad del funcionario, ^Se presenta fallas en los controles que posibiliten la realización del hecho, No identificar, ni declarar un conflicto de interés oportunamente</t>
  </si>
  <si>
    <t xml:space="preserve"> *PREVENTIVO *PREVENTIVO *PREVENTIVO *PREVENTIVO *PREVENTIVO *PREVENTIVO</t>
  </si>
  <si>
    <t xml:space="preserve"> *El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 *El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 *El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 *El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 *</t>
  </si>
  <si>
    <t>1. Efectuar conciliaciones contables según programación.</t>
  </si>
  <si>
    <t>1. Meta: 100%
(Conciliaciones realizadas / Conciliaciones programadas)*100</t>
  </si>
  <si>
    <t>1. Contador y funcionarios del componente contable.</t>
  </si>
  <si>
    <t>RC-GJU-1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</si>
  <si>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</si>
  <si>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</si>
  <si>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</si>
  <si>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*Cada vez que se proyecta una respuesta a una acción de tutela se somete a consideración del Subgerente de Gestión Jurídica/ Asesor Delegado de la Dirección en territorio, con todos los antecedentes y soportes, dentro del término de respuesta establecido por el Juzgado. Aquí se revisa que se esté dando respuesta oportuna a la Acción de Tutela, que se estén manteniendo los lineamientos de defensa judicial de la Unidad y que se esté dando cumplimiento a las políticas de daño antijurídico establecidos por el comité de conciliación. *El Subgerente de Gestión Jurídica revisa si el documento es claro y está conforme a la ley, y si procede la demanda y/o solicitud de conciliación extrajudicial. Permite que en el concepto se encuentren debidamente sustentados los argumentos jurídicos que soporten el mismo e recomendar la postura de la entidad conforme la demandas. *El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permite verificar las novedades del proceso y que se encuentren registradas tanto en la base de procesos judiciales como en el SIPROJ.  * * * *</t>
  </si>
  <si>
    <t>1. Realizar seguimiento a los procesos judiciales que tiene a cargo la Unidad</t>
  </si>
  <si>
    <t>Meta: 100%, indicador: seguimientos realizados/seguimientos  planeados. 4 Reportes trimestrales de seguimiento a los procesos judiciales</t>
  </si>
  <si>
    <t>Recursos humanos y tecnológicos, SIPROJ</t>
  </si>
  <si>
    <t xml:space="preserve">Subgerencia de Gestión Jurídica
</t>
  </si>
  <si>
    <t>RC-GJU-2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</si>
  <si>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</si>
  <si>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</si>
  <si>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</si>
  <si>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se considera un
control que permite verificar la posición jurídica de la unidad
sobre los diferentes temas que se conceptúen, que se realiza
para cada uno de los conceptos que se proyecten en caso que se presenten conceptos expedidos anteriormente se debe dejar registro en el proyecto de concepto * * * * * *</t>
  </si>
  <si>
    <t>1. Verificar que se de respuesta a las solicitudes de concepto</t>
  </si>
  <si>
    <t>Meta: 100%, indicador: seguimientos realizados/seguimientos  planeados.
4 Reportes trimestrales con los conceptos revisados por el Gerente Jurídico</t>
  </si>
  <si>
    <t>Recursos humanos y tecnológicos.</t>
  </si>
  <si>
    <t>Gerencia Jurídica</t>
  </si>
  <si>
    <t>Gestionar el talento humano de la Unidad en el ciclo de vida del servidor público (ingreso, permanencia y retiro), con el propósito de
contribuir a su desarrollo integral; así como, propiciar un clima y cultura organizacional que apoyen el cumplimiento de la misión de la
Entidad.</t>
  </si>
  <si>
    <t>RC-GTH-1</t>
  </si>
  <si>
    <t>Posibilidad de recibir una dádiva o beneficio en favorecimiento propio o de terceros en el pago de la nómina.</t>
  </si>
  <si>
    <t>1. Falta de integridad del servidor público, 2. No identificar, ni declarar un conflicto de interés oportunamente, 3. Manipulación de la información y fallas en la aplicación de los controles</t>
  </si>
  <si>
    <t xml:space="preserve">1. Investigaciones / sanciones disciplinarias, administrativas, fiscales y/o penales, 2. Detrimento patrimonial,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</si>
  <si>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</si>
  <si>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1. Realizar revisión mensual de la pre-nómina, teniendo en cuenta las situaciones administrativas, de acuerdo con lo establecido en el procedimiento y en aplicación de la norma.
2. Gestionar y/o participar de una jornada de actualización normativa en temas de nómina y situaciones administrativas</t>
  </si>
  <si>
    <t>1. Revisión mensual de la nómina Meta: 100% (Nómina mensual revisada / Total de meses del período)*100
2. Una actualización gestionada y/o con participación</t>
  </si>
  <si>
    <t>Profesional Especializado, Profesional Universitario de Nómina</t>
  </si>
  <si>
    <t>1 . 31/12/2024
2. 31/12/2024</t>
  </si>
  <si>
    <t>RC-GTH-2</t>
  </si>
  <si>
    <t>Posibilidad de favorecer con capacitaciones con costo a servidores que no cumplan con los requisitos establecidos por la ley, a cambio de beneficios propios o a terceros.</t>
  </si>
  <si>
    <t>1. Falta de integridad del servidor público, 2. Falta verificación de requisitos de los servidores para asistir a las capacitaciones , 3. No identificar, ni declarar un conflicto de interés oportunamente</t>
  </si>
  <si>
    <t xml:space="preserve"> *El Técnico Operativo verifica que el servidor se encuentre activo y que la carta de compromiso esté diligenciado en forma correcta y completa y consolida la lista de inscritos. Si no se encuentra bien diligenciada devuelve por correo electrónico. *El Profesional Especializado / técnico operativo verifica si los servidores inscritos cumplen con los requisitos si no informa al servidor y al jefe inmediato por correo electrónico. EL control permite verificar que los servidores están activos en la planta de personal, diligenciaron carta de compromiso y esta se encuentra firmada por el jefe inmediato en señal de autorización para participar en la jornada de capacitación. * * * * *</t>
  </si>
  <si>
    <t>1. Revisar y visar la carta de compromiso contra el archivo actualizado del reservorio planta. 
Nota: Esta es una actividad por demanda, es decir, la verificación opera toda vez que se generen capacitaciones con costo, por lo que si no se presentan, se cuenta la gestión que se haya desarrollado.</t>
  </si>
  <si>
    <t>Meta: 100%
(Total de las cartas compromiso firmadas por los servidores, revisadas y visadas contra el archivo "reservorio planta" / Total de cartas de compromiso)*100</t>
  </si>
  <si>
    <t>Humanos,  Tecnológicos</t>
  </si>
  <si>
    <t>Profesional Especializado de Capacitación</t>
  </si>
  <si>
    <t>RC-GTH-3</t>
  </si>
  <si>
    <t>Posibilidad de recibir una dádiva o beneficio para favorecer a un tercero o particular en la selección y vinculación de servidores que no cumplan con los requisitos legales.</t>
  </si>
  <si>
    <t>1. Falta de integridad del servidor público, 2. Falta de verificación, análisis y control de los requisitos frente a los soportes , 3. No identificar, ni declarar un conflicto de interés oportunamente</t>
  </si>
  <si>
    <t xml:space="preserve">1. Investigaciones / sanciones disciplinarias, administrativas, fiscales y/o penales., 2. Reclamaciones, </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</si>
  <si>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El Profesional Especializado de selección verifica el cumplimiento de los requisitos mínimos exigidos en el Manual Específico de Funciones y Competencias Laborales del cargo a proveer en provisionalidad, diligenciando el formato de análisis de requisitos mínimos, si no cumple con los requisitos, se devuelve para nuevamente estructurar los archivos.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</si>
  <si>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 xml:space="preserve">1. Realizar revisión semestral del normograma en relación con las normas de selección y vinculación y actualizar de ser necesario.
2. Realizar revisión aleatoria trimestral de las vinculaciones </t>
  </si>
  <si>
    <t>1. Profesional Especializado de Selección y Vinculación
2. Profesional Especializado y universitario de Selección y Vinculación</t>
  </si>
  <si>
    <t>RC-GCO-1</t>
  </si>
  <si>
    <t>Posibilidad de recibir dádivas o beneficio propio o de un particular para elaborar estudios previos y pliegos de condiciones sin la aplicación de los principios de la contratación pública,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</si>
  <si>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</si>
  <si>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1. Generación de contratos que no satisfacen las necesidades de la  UAECD, 2. Demandas judiciales en contra de la entidad, 3. Responsabilidades disciplinarias, penales y fiscales por Cohecho impropio</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</si>
  <si>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</si>
  <si>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Realizar jornadas de socialización o divulgación al interior de la dependencia sobre los principios de la contratación pública y como aplicarlos en la estructuración de procesos.</t>
  </si>
  <si>
    <t>Meta =100%
(Jornada realizada/ Jornada programada)*100 - Semestral</t>
  </si>
  <si>
    <t>Recursos Humanos, Tecnológicos</t>
  </si>
  <si>
    <t>Profesional de contratación</t>
  </si>
  <si>
    <t>RC-GCO-2</t>
  </si>
  <si>
    <t>Posibilidad de recibir dádivas o beneficio propio o de un particular en ilegalidad del acto de adjudicación o celebración indebida de contratos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</si>
  <si>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</si>
  <si>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</si>
  <si>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</si>
  <si>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Realizar jornadas de socialización o divulgación al interior de la dependencia sobre los principios de la contratación pública y como aplicarlos en la evaluación jurídica de procesos.</t>
  </si>
  <si>
    <t>RC-GCO-3</t>
  </si>
  <si>
    <t>Posibilidad de recibir dádivas o beneficio propio o de un particular para recibir bienes o servicios que no cumplen con los requisitos, productos o actividades contractuales requeridos por la UAECD</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</si>
  <si>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</si>
  <si>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</si>
  <si>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Realizar jornadas de socialización o divulgación al interior de la dependencia sobre los principios de la contratación pública y como aplicarlos en la adjudicación de procesos.</t>
  </si>
  <si>
    <t>RC-GSA-1</t>
  </si>
  <si>
    <t>Posibilidad de Obtener un beneficio propio y/o para un particular por hurto de recursos de caja menor</t>
  </si>
  <si>
    <t>Desconocimiento en todas las normas relacionadas con el manejo de los recursos públicos., No identificar, ni declarar un conflicto de interés oportunamente, Falta de integridad del funcionario</t>
  </si>
  <si>
    <t xml:space="preserve"> Consecuencias legales para el individuo o individuos involucrados, incluyendo acciones legales, Percepción negativa por parte de clientes, proveedores y la comunidad en general podría llevar a una pérdida de confianza y credibilidad., Hallazgos e investigaciones disciplinarias y fiscales.</t>
  </si>
  <si>
    <t xml:space="preserve"> *PREVENTIVO *DETECTIVO *DETECTIVO * * *</t>
  </si>
  <si>
    <t xml:space="preserve"> *El Profesional Universitario verifica que los registros queden consignados en los libros auxiliares a través del aplicativo de la caja menor, si no se encuentran bien revisa registro o solicita mesa de servicios a la Gerencia de Tecnología para corrección. *El Profesional Universitario realiza conteo físico del dinero en efectivo y verifica cada uno de los movimientos efectuados entre cada arqueo, con el fin de constatar que todo este correcto, si hay alguna inconsistencia se devuelve a verificar los registros en los libros auxiliares. * El Profesional Universitario realiza conciliación bancaria de las partidas registradas en el libro auxiliar de bancos asegura y garantiza que los movimientos financieros correspondan a lo registrado. * * * *</t>
  </si>
  <si>
    <t>1. Realizar arqueos de cajas periódicos y aleatorios de los recursos asignados según programación.                                                                                                        
2. Realizar mensualmente las conciliaciones bancarias (luego de la apertura de caja).</t>
  </si>
  <si>
    <t>1. Meta: 100%
(Arqueos efectuados / Arqueos programados) *100                                                                                                                         2. Meta: 100%
(Conciliaciones efectuadas / conciliaciones programadas) *100</t>
  </si>
  <si>
    <t>Recursos Humanos
Recursos Tecnológicos
Soportes Documentales físicos
Soportes Documentales electrónicos</t>
  </si>
  <si>
    <t>Responsable de caja menor</t>
  </si>
  <si>
    <t>1 y 2. 31/12/2024</t>
  </si>
  <si>
    <t>RC-GSA-2</t>
  </si>
  <si>
    <t>Posibilidad de Recibir una dádiva o beneficio a nombre propio y/o de un particular en un uso inadecuado de los vehículos de la entidad en funciones diferentes a las asignadas.</t>
  </si>
  <si>
    <t>Falta de integridad del funcionario, No identificar, ni declarar un conflicto de interés oportunamente, Falta de concientización de los funcionarios de la Entidad en la aplicación de las políticas de administración de transporte.</t>
  </si>
  <si>
    <t xml:space="preserve"> 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</si>
  <si>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responsable de transporte revisa el diligenciamiento del formato de control del servicio de transporte y verifica el correcto diligenciamiento del formato si no está bien lo devuelve con la observación. *El responsable de transporte verifica la prestación del servicio y que se  haya realizado de manera oportuna, de acuerdo con la programación y con los estándares de prestación del servicio por parte del conductor, con el propósito de monitorear el servicio.  *El responsable de transporte consolida cada mes el consumo de combustible por vehículo, compara el consumo vs kilometraje, si existe inconsistencia verifica recorrido en sistema satelital. *El responsable de transporte verifica el recorrido de un vehículo escogido aleatoriamente en el sistema satelital contratado, para revisar los recorridos y registrar las inconsistencias en el cuadro "Rendimiento GPS vs KM" ajustando las inconsistencias. * * *</t>
  </si>
  <si>
    <t>1. Realizar revisión y control de consumo de combustible y servicio prestado.
2. Realizar seguimiento trimestral satelital.</t>
  </si>
  <si>
    <t>1. Meta: 100%
(Revisiones realizadas / Revisiones programadas)*100
2. Meta: 100%                                                                                                  (Seguimientos efectuados / Seguimientos programados y/o solicitados) * 100</t>
  </si>
  <si>
    <t>Responsable administrador del transporte</t>
  </si>
  <si>
    <t>RC-GSA-3</t>
  </si>
  <si>
    <t>Posibilidad de Recibir un beneficio propio y/o para un particular por hurto de bienes devolutivos.</t>
  </si>
  <si>
    <t>Ausencia de un buen sistema de información en la gestión y control de inventarios, lo cual conlleva a errores en la ejecución del proceso., Desconocimiento de las políticas del manejo de inventario por parte de los funcionarios de las diferentes áreas., No identificar, ni declarar un conflicto de interés oportunamente.</t>
  </si>
  <si>
    <t xml:space="preserve"> Costos adicionales para reponer los bienes devolutivos robados, lo que afectaría su presupuesto y recursos disponibles., Afectación la capacidad de la organización para operar eficientemente y cumplir con sus objetivos., Hallazgos e investigaciones disciplinarias y fiscales.</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</si>
  <si>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</si>
  <si>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1. Verificar los Inventarios físicos con el sistema de inventarios de forma trimestral. </t>
  </si>
  <si>
    <t>1. Meta: 100%
(Verificaciones de los inventarios físicos con el sistema de inventarios realizadas / Verificaciones solicitadas) *100</t>
  </si>
  <si>
    <t>Responsable de inventarios</t>
  </si>
  <si>
    <t>RC-GDO-1</t>
  </si>
  <si>
    <t xml:space="preserve">Posibilidad de recibir una dádiva o beneficio propio y/o de un particular para eliminar, deteriorar, perder y/o alterar información física o electrónica de la entidad. </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</si>
  <si>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</si>
  <si>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</si>
  <si>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*El Funcionario de gestión documental / funcionario del área respectiva consulta la información solicitada de conformidad con los accesos y permisos establecidos. Diligencia formato control estadístico de consultas o préstamo de documentos para conformar la información consolidada de estadísticas de consulta y préstamo de documentos. * * *</t>
  </si>
  <si>
    <t>1. Adelantar sensibilizaciones articuladas con la Gerencia de Tecnología sobre la gestión documental.</t>
  </si>
  <si>
    <t xml:space="preserve">1. Meta: 100%
(Sensibilizaciones realizadas / Sensibilizaciones programadas)*100
</t>
  </si>
  <si>
    <t>1. Profesionales Gestión documental</t>
  </si>
  <si>
    <t>RC-GDO-2</t>
  </si>
  <si>
    <t>Posibilidad de recibir una dádiva o beneficio propio y/o de un particular para entregar información sin autorización.</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</si>
  <si>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*El Funcionario de gestión documental / funcionario del área respectiva consulta la información solicitada de conformidad con los accesos y permisos establecidos, se debe realizar la devolución de los documentos prestados mediante memorando en un término no mayor a cinco (5) días hábiles, si no han sido devueltos solicita por escrito la devolución una vez cumplido el tiempo establecido.
Diligencia formato control estadístico de consultas o préstamo de documentos para conformar la información consolidada de estadísticas de consulta y préstamo de documentos. * * * * *</t>
  </si>
  <si>
    <t>1. Adelantar seguimientos trimestrales a las solicitudes y consultas de información.</t>
  </si>
  <si>
    <t xml:space="preserve">1. Meta: 100%
(Seguimientos realizados /Seguimientos programados)*100
</t>
  </si>
  <si>
    <t>RC-GSC-1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</si>
  <si>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</si>
  <si>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</si>
  <si>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 xml:space="preserve">Pérdida de confianza en la entidad., Pérdida de recursos económicos., Procesos sancionatorios, disciplinarios, fiscales y penales e  intervención de órganos de control. </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</si>
  <si>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</si>
  <si>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1. Realizar jornadas de sensibilización en técnicas de auditoría y socialización de los procedimientos, al interior del equipo de trabajo de la OCI.
2. Publicar en la página web de la UAECD los informes de Auditoría Interna, Evaluaciones y Seguimiento establecidos por la Ley 1712 de 2014, Decreto 103 de 2015 y Ley 1474 de 2011.</t>
  </si>
  <si>
    <t>1. Meta: 1 jornada de sensibilización en técnicas de auditoría y socialización de los procedimientos.
Indicador: Jornada realizada/jornada programada *100.
2. Meta: 100%
Indicador: N. de informes publicados/ total de informes realizados en la vigencia</t>
  </si>
  <si>
    <t>RC-GSC-2</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</si>
  <si>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</si>
  <si>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</si>
  <si>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</si>
  <si>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</si>
  <si>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 xml:space="preserve">1. Gestionar capacitación de los servidores de la Oficina de Control Disciplinario Interno en temas disciplinarios o afines y/o Código de integridad.
2. Realizar seguimiento a la declaración de conflictos de interés en la OCDI
 </t>
  </si>
  <si>
    <t>1. Gestionar el 100% de las actividades para obtener capacitación
Número de actividades gestionadas\Número de actividades programadas *100
2. Meta: 11 reuniones mensuales de seguimiento al año.
Indicador: Seguimiento realizado/seguimiento programado *100.</t>
  </si>
  <si>
    <t>1. Recurso humano (Profesionales del área y jefe de Oficina para realizar seguimiento mensuales) y financiero.</t>
  </si>
  <si>
    <t>Jefe OCD, Profesionales y Asistenciales de la Oficina.</t>
  </si>
  <si>
    <t>1. 31/12/2024
2, 31/12/2024</t>
  </si>
  <si>
    <t>MATRIZ DE RIESGOS FISCALES</t>
  </si>
  <si>
    <t>RF</t>
  </si>
  <si>
    <t>Avalúo Catastral</t>
  </si>
  <si>
    <t>Posibilidad de efecto dañoso sobre Intereses patrimoniales de naturaleza pública por Inconsistencia (subestimación) en el avalúo catastral de los predios producto de la actualización catastral en rangos superiores a los establecidos por la autoridad catastral, debido a la falla en la aplicación de los controles establecidos y/u omisión de la corrección de las inconsistencias reportadas en los controles</t>
  </si>
  <si>
    <t xml:space="preserve"> * * *</t>
  </si>
  <si>
    <t>El grupo de estadística y la Gerencia de Tecnología realizan control de calidad de la programación, revisando que las fórmulas se hayan aplicado correctamente de acuerdo con las reglas definidas para los modelos econométricos y liquidación de avalúo, si la programación no es correcta se devuelve a la configuración de fórmulas de los modelos.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</si>
  <si>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Causa raíz</t>
  </si>
  <si>
    <t>Instructivo Liquidación de avalúos Revisar y realizar control de calidad de la programación realizada
Revisar la correcta aplicación de los porcentajes</t>
  </si>
  <si>
    <t>Aplicar lo establecido por la autoridad catastral para determinar las inconsistencias y corregir</t>
  </si>
  <si>
    <t>1. Realizar jornadas trimestrales de fortalecimiento en conocimientos de la normatividad vigente al equipo de trabajo de la Subgerencia de Información Económica-Grupo de Revisión de Avalúos, para la atención de los trámites. 
2. Realizar procesos de entrenamiento en puesto de trabajo y/o sensibilizaciones (Actividad sujeta al ingreso de personal).  
3. Retroalimentar de los avaluadores hacia los técnicos que capturan ofertas en campo sobre los valores encontrados.
4. Revisar el porcentajes de negociación en el primer trimestre de cada año.
5. Realizar capacitaciones y/o sensibilizaciones en los temas relacionados al componente económico en los territorios.</t>
  </si>
  <si>
    <t>1. Meta: 100% - Indicador: (No. de socializaciones desarrolladas/No. de socializaciones programadas) *100
2. Meta: 100% - Indicador: (No. de procesos realizados / Total de procesos programados) *100
3.Meta: 100% Indicador: (Retroalimentaciones realizadas / Retroalimentaciones programadas) *100
4. Meta: 100% Indicador: (Revisión realizada / Revisión programada) * 100
5. Meta: 100% Indicador: (Capacitaciones y/o sensibilizaciones realizadas / Capacitaciones y/o sensibilizaciones programadas) * 100</t>
  </si>
  <si>
    <t>Técnicos, tecnológicos, logísticos, humanos</t>
  </si>
  <si>
    <t>1. Subgerencia de Información Económica 
2. Subgerencia de Información Económica 
3. Observatorio Técnico Catastral
4. Observatorio Técnico Catastral
5. Líderes de territorio</t>
  </si>
  <si>
    <t>1.  31/12/2024
2.  31/12/2024
3.  30/03/2024
4.  30/03/2024
5.  31/12/2024</t>
  </si>
  <si>
    <t>El profesional avaluador asignado revisa y analiza los valores comerciales de terreno, construcción y avalúo total y los validadores generados, si se requieren ajustes se procede según el caso descrito en el instructivo, hasta garantizar la consistencia de los valores.
El profesional avaluador revisa para cada uno de los predios reportados por los validadores la consistencia de la información y el avalúo total liquidado, si no todos los valores se encuentran acordes con las condiciones del predio y el mercado inmobiliario se proponen ajustes de los valores.</t>
  </si>
  <si>
    <t>Instructivo Liquidación de avalúos Revisar y aprobar los avalúos comerciales liquidados
Revisar los validadores</t>
  </si>
  <si>
    <t>El profesional de control de calidad revisa la propuesta de ajuste y/o cambios verificando la consistencia de la información a cargar por parte del avaluador, si no se aprueban se devuelve.</t>
  </si>
  <si>
    <t>Instructivo Análisis de sensibilidad
Realizar control de calidad de ajustes propuestos</t>
  </si>
  <si>
    <t>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</si>
  <si>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catastrales</t>
  </si>
  <si>
    <t xml:space="preserve">El profesional de control de calidad, líder técnico y profesional designado para el proyecto seleccionan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</si>
  <si>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</si>
  <si>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 en Bogotá y territorios.</t>
  </si>
  <si>
    <t xml:space="preserve">Instructivo para la captura y ajuste de ofertas del mercado inmobiliario.
Realizar control de calidad de ofertas capturadas en campo (Bogotá)
Realizar control de calidad a las ofertas ajustadas y cargadas en FOCA y de la información capturada en territorio </t>
  </si>
  <si>
    <t>Acta de liquidación de los contratos / Resolución de liquidación unilateral / Resolución de liberación de saldos CPS</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</si>
  <si>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</si>
  <si>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</si>
  <si>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</si>
  <si>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</si>
  <si>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</si>
  <si>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</si>
  <si>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</si>
  <si>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</si>
  <si>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</si>
  <si>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</si>
  <si>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</si>
  <si>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</si>
  <si>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</si>
  <si>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</si>
  <si>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 xml:space="preserve">Declaraciones tributarias presentadas </t>
  </si>
  <si>
    <t>Posibilidad de efecto dañoso sobre Recursos públicos por Presentación de declaraciones tributarias inexactas y/o en forma extemporánea debido a Reporte de información extemporánea por parte de las áreas de la entidad.</t>
  </si>
  <si>
    <t>El contador profesional especializado revisa la consistencia de los reportes frente a los saldos de las cuentas, a fin de presentar información en declaraciones tributarias exactas, si se encuentran inconsistencias se efectúan los ajustes del caso.</t>
  </si>
  <si>
    <t>Instructivo Elaboración de declaraciones tributarias
Revisar la consistencia de los reportes de los aplicativos y los saldos de las cuentas de impuestos</t>
  </si>
  <si>
    <t>1. Realizar la presentación bajo los términos nuevos, dejar evidencia de sanciones o hallazgos.
2. Realizar seguimiento posterior inferior a un mes.</t>
  </si>
  <si>
    <t>El contador, auxiliar administrativo de contabilidad revisa la información de los formularios diligenciados preliminares a fin de presentar información en declaraciones tributarias exacta, si contiene errores devuelve para diligenciar formularios.</t>
  </si>
  <si>
    <t>Instructivo Elaboración de declaraciones tributarias
Revisar información de los formularios preliminares</t>
  </si>
  <si>
    <t>El profesional universitario, tesorero, revisan los valores a pagar por concepto de impuestos, a fin de presentar y pagar información en declaraciones tributarias exacta, si contiene errores devuelve a diligenciar los formularios.</t>
  </si>
  <si>
    <t>Instructivo Elaboración de declaraciones tributarias
Revisar los valores a pagar</t>
  </si>
  <si>
    <t>El profesional especializado contador revisa el calendario tributario con el propósito de presentar declaraciones tributarias en forma oportuna y generar alertas periódicas.</t>
  </si>
  <si>
    <t>No documentado</t>
  </si>
  <si>
    <t>Sin Documentar</t>
  </si>
  <si>
    <t>Posibilidad de efecto dañoso sobre Bienes públicos por Generar sobrecostos en la gestión de transporte debido a Desplazamientos no justificados o no autorizados en los vehículos de la Unidad.</t>
  </si>
  <si>
    <t>Se realiza la solicitud en concordancia con lo establecido en la Política de transporte, mediante correo electrónico enviado por el delegado de la Gerencia Catastral y para las demás áreas el funcionario que por necesidades requiera el transporte, enviara el correo con copia al Gerente, Subgerente o Jefe del área y lideres de equipos; teniendo los siguientes parámetros:</t>
  </si>
  <si>
    <t>PROCEDIMIENTO ADMINISTRACIÓN DE TRANSPORTE</t>
  </si>
  <si>
    <t>Informar a las personas involucradas del uso del vehículos</t>
  </si>
  <si>
    <t>El responsable del transporte revisa el formato verificando que todos sus campos estén debidamente diligenciados.</t>
  </si>
  <si>
    <t>El responsable de transporte verifica que el servicio prestado se haya realizado de manera oportuna y de acuerdo con la programación.</t>
  </si>
  <si>
    <t>Posibilidad de efecto dañoso sobre Bienes públicos por pedida o daño o extravió de los bienes de la Unidad debido a falta de informar los movimientos (Ingreso y salida) de los bienes muebles de la Unidad al servicio de vigilancia y/o al corredor de seguros (según tipo de ingreso)</t>
  </si>
  <si>
    <t>Conciliar la información registrada en las planillas contra el Sistema de Administración de Inventarios SAI</t>
  </si>
  <si>
    <t>PROCEDIMIENTO ADMINISTRACION DE BIENES MUEBLES E INVENTARIOS</t>
  </si>
  <si>
    <t>Realizar reunión con vigilancia y personas encarga de seguros.</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</si>
  <si>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</si>
  <si>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la omisión en el registro o actualización de la información ante la ARL</t>
  </si>
  <si>
    <t xml:space="preserve">El profesional especializado realiza seguimiento a las solicitudes de afiliación, si no se han gestionado aún solicita al técnico operativo y/o auxiliar administrativo para su trámite de forma inmediata. </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</si>
  <si>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</si>
  <si>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</si>
  <si>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</si>
  <si>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Meta: 100% 6 revisiones
(Revisiones realizadas / Revisiones programadas)*10</t>
  </si>
  <si>
    <t>Humanos, técnicos, apoyo de comunicaciones</t>
  </si>
  <si>
    <t>1. Profesional STH</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</si>
  <si>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</si>
  <si>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</si>
  <si>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Procedimiento Nómina y Situaciones Administrativas
Validar y revisar novedades y situaciones administrativas</t>
  </si>
  <si>
    <t>1. Realizar el pago o la corrección del pago de la nómina o de la seguridad social, de acuerdo al cumplimiento de requisitos.
2. Realizar el pago de la sanción a que haya lugar</t>
  </si>
  <si>
    <t>1. Gestionar y/o participar de una jornada de actualización normativa en temas de nómina y situaciones administrativas
2. Generar cronograma de trabajo (I trim) -  alineado a la circular de pagos que permita realizar seguimiento a la gestión oportuna de la nómina</t>
  </si>
  <si>
    <t>1. Una actualización gestionada y/o con participación
2. Cronograma de trabajo generado</t>
  </si>
  <si>
    <t>1,2. Humanos, técnicos</t>
  </si>
  <si>
    <t xml:space="preserve">1. Profesional especializado
2. Profesional especializado y profesional universitario </t>
  </si>
  <si>
    <t>1. 31/12/2024
2. 31/03/2024</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</si>
  <si>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</si>
  <si>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</si>
  <si>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Posibilidad de efecto dañoso sobre Recursos públicos por pago de viáticos o gastos de desplazamiento sin justificación o por encima de los valores establecidos normativamente debido a la omisión en la validación de la solicitud, del estudio de mercado y/o del informe de actividades del servidor o contratista</t>
  </si>
  <si>
    <t>El Subgerente de Talento Humano revisa que la solicitud de comisión de servicios al interior del país del Director contenga la información correcta y completa y los soportes que se requieren para visar la solicitud. Si detecta inconsistencias, devuelve al contratista STH para que proyecte correctamente la solicitud de comisión de servicios del Director</t>
  </si>
  <si>
    <t>Instructivo Comisión de Servicios al Interior para Servidores y Autorización de Desplazamiento a Contratistas
Revisar y visar solicitud</t>
  </si>
  <si>
    <t>1. Generar acto administrativo para modificar acto administrativo inicial en el  que se reconocen los viáticos o gastos de desplazamiento.
2. Solicitar al servidor o contratista reintegrar el valor o la diferencia del valor pagado por concepto de viáticos o gastos de desplazamiento.</t>
  </si>
  <si>
    <t>El Gerente de Gestión Corporativa revisa que la solicitud de comisión de servicios al interior del país del Director contenga la información correcta y completa y los soportes que se requieren para visar la solicitud. Si detecta inconsistencias, devuelve al contratista STH para que proyecte correctamente la solicitud de comisión de servicios del Director</t>
  </si>
  <si>
    <t>El Contratista STH revisa que el servidor o contratista haya entregado dentro de los tiempos establecidos, el informe ejecutivo. Si no se ha realizado la entrega remite correo electrónico al servidor o contratista con copia al jefe o supervisor del contratista, recordando el compromiso establecido en la Resolución de comisión o desplazamiento, informando que tiene dos días para el envío del informe. Si éste no ha sido entregado no se podrá autorizar una nueva comisión de servicios o desplazamiento.</t>
  </si>
  <si>
    <t>Instructivo Comisión de Servicios al Interior para Servidores y Autorización de Desplazamiento a Contratistas
Revisar entrega del informe ejecutivo y legalización de comisión</t>
  </si>
  <si>
    <t>El Contratista STH revisa que la legalización de los viáticos y gastos de viaje se encuentren justificados y que se cuente con el informe de actividades. Si se encuentran inconsistencias, se devuelve el informe al servidor o contratista para que realice los ajustes correspondientes.</t>
  </si>
  <si>
    <t>Instructivo Comisión de Servicios al Interior para Servidores y Autorización de Desplazamiento a Contratistas
Recibir y revisar la completitud del informe ejecutivo</t>
  </si>
  <si>
    <t>MATRIZ DE RIESGOS DE SEGURIDAD DE LA INFORMACIÓN</t>
  </si>
  <si>
    <r>
      <t xml:space="preserve">Indicador clave
</t>
    </r>
    <r>
      <rPr>
        <sz val="11"/>
        <color theme="0"/>
        <rFont val="Calibri"/>
        <family val="2"/>
        <scheme val="minor"/>
      </rPr>
      <t>(No aplica para RS)</t>
    </r>
  </si>
  <si>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t>
    </r>
  </si>
  <si>
    <t xml:space="preserve">Establecer los lineamientos estratégicos y operativos en la formulación, seguimiento, evaluación y mejora continua de los procesos y la plataforma y planeación estratégica de la UAECD, en el marco del Modelo integrado de Planeación y Gestión, para dar cumplimiento al Plan de Desarrollo Distrital y a la misionalidad de la Entidad.
</t>
  </si>
  <si>
    <t>RS</t>
  </si>
  <si>
    <t>Fileserver OAPAP - \\fileserver.catastrobogota.gov.co\OAP</t>
  </si>
  <si>
    <t>Servicios</t>
  </si>
  <si>
    <t>Pérdida de confidencialidad e integridad</t>
  </si>
  <si>
    <t>Pérdida de confidencialidad e integridad de Fileserver OAPAP - \\fileserver.catastrobogota.gov.co\OAP por Uso no autorizado de la información
Fallas Humanas debido a 1. Ausencia de revisiones regulares por parte del jefe de dependencia
2. Desconocimiento de políticas de seguridad de la información</t>
  </si>
  <si>
    <t>***</t>
  </si>
  <si>
    <t>1. Ausencia de revisiones regulares por parte del jefe de dependencia
2. Desconocimiento de políticas de seguridad de la información</t>
  </si>
  <si>
    <t>Uso no autorizado de la información
Fallas Humanas</t>
  </si>
  <si>
    <t>Na</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</si>
  <si>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</si>
  <si>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1 y 2</t>
  </si>
  <si>
    <t>Lineamientos Fileserver / Procedimiento de Gestión de Accesos</t>
  </si>
  <si>
    <t>Solicitar Backup del file server o el repositorio que asignen desde tecnología, cada mes.</t>
  </si>
  <si>
    <t>El propietario del activo cada vez que se presente un incidente de seguridad deberá reportar la vulnerabilidad en la Mesa de Servicios de TI con el fin que se verifique el mismo. La evidencia del control queda registrada en la Mesa de Servicios de TI.</t>
  </si>
  <si>
    <t>Instructivo  Gestión de Incidentes de seguridad de la información</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</si>
  <si>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</si>
  <si>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Documento Técnico Manual de Políticas Detalladas de Seguridad de la Información / Declaración de Aplicabilidad</t>
  </si>
  <si>
    <t>Pérdida de Disponibilidad</t>
  </si>
  <si>
    <t>Pérdida de Disponibilidad de Fileserver OAPAP - \\fileserver.catastrobogota.gov.co\OAP por Perdida o acceso no autorizado a la información 
Fallas Humanas
Incumplimiento en el mantenimiento del fileserver debido a 1. Ausencia de copias de respaldo 
2. Desconocimiento de políticas de seguridad de la información
3. Ausencia de mantenimiento al fileserver</t>
  </si>
  <si>
    <t>1. Ausencia de copias de respaldo 
2. Desconocimiento de políticas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</si>
  <si>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</si>
  <si>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</si>
  <si>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1, 2 y 3</t>
  </si>
  <si>
    <t>Instructivo Gestión de Incidentes de seguridad de la información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</si>
  <si>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la Mesa de Servicios de TI.
Este instrumento es utilizado para tener control de la programación realizada de los respaldos al interior de la entidad</t>
  </si>
  <si>
    <t>Instructivo de Copias de Respaldo y Recuperación</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</si>
  <si>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</si>
  <si>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Documento Técnico de Políticas Detalladas de Seguridad de la Información</t>
  </si>
  <si>
    <t xml:space="preserve">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
</t>
  </si>
  <si>
    <t>1 y 3</t>
  </si>
  <si>
    <t>ISODOC</t>
  </si>
  <si>
    <t>Software</t>
  </si>
  <si>
    <t>Pérdida de confidencialidad e integridad de ISODOC por 1. Pérdida, modificación o uso no autorizado de la información
2. Ataques externos cibernéticos.
3. Fallas técnicas
4. Fallas Humanas debido a 1. Asignación errada de derechos de acceso
2. Desconocimiento de las políticas de seguridad de la información</t>
  </si>
  <si>
    <t>1. Asignación errada de derechos de acceso
2. Desconocimiento de las políticas de seguridad de la información</t>
  </si>
  <si>
    <t>1. Pérdida, modificación o uso no autorizado de la información
2. Ataques externos cibernéticos.
3. Fallas técnicas
4. Fallas Humanas</t>
  </si>
  <si>
    <t>Terminar la migración al aplicativo Pandora y dejar una copia en la carpeta compartida de la OAPAP</t>
  </si>
  <si>
    <t>Pérdida de Disponibilidad de ISODOC por 1. Incumplimiento en el mantenimiento.
2. Mal funcionamiento del software
 debido a 1.Falta de mantenimiento del servidor donde se encuentra la aplicación
2. Falta de copias de respaldo de la aplicación
3. Obsolescencia de la aplicación
4. Falta de presupuesto</t>
  </si>
  <si>
    <t>1.Falta de mantenimiento del servidor donde se encuentra la aplicación
2. Falta de copias de respaldo de la aplicación
3. Obsolescencia de la aplicación
4. Falta de presupuesto</t>
  </si>
  <si>
    <t xml:space="preserve">1. Incumplimiento en el mantenimiento.
2. Mal funcionamiento del software
</t>
  </si>
  <si>
    <t>Falta de mantenimiento del servidor donde se encuentra la aplicación
Falta de copias de respaldo de la aplicación
Obsolencia de la aplicación</t>
  </si>
  <si>
    <t>Incumplimiento en el mantenimiento 
Falta de presupuesto</t>
  </si>
  <si>
    <t>Formular y desarrollar estrategias comunicacionales dirigidas a los grupos de valor de la UAECD, para fortalecer la comunicación interna, externa, y lograr el posicionamiento de la Unidad a nivel Distrital y Territorial. memoria institucional, apoyen la toma de decisiones y contribuya en la mejora continua de los productos y servicios.</t>
  </si>
  <si>
    <t>Portal Web 
(Servicio)</t>
  </si>
  <si>
    <t>Pérdida de confidencialidad e integridad de Portal Web 
(Servicio) por 1. Ataques cibernéticos
1a. Pérdida o modificación de la información
2. Falsificación y/o abuso  de derechos debido a 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</si>
  <si>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</si>
  <si>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Ataques cibernéticos
1a. Pérdida o modificación de la información
2. Falsificación y/o abuso  de derechos</t>
  </si>
  <si>
    <t>El jefe de dependencia valida cada vez que se requiera que el manejo de la gestión de accesos al portal web sea realizado por las personas designadas por este. En caso de que el perfil de gestión de permisos cambie es el jefe de dependencia quien realizara la designación. Esta designación generalmente se realiza por correo electrónico o se podría realizar por acta de reunión.</t>
  </si>
  <si>
    <t>2,2a</t>
  </si>
  <si>
    <t>Revisión de la gestión de accesos al portal web</t>
  </si>
  <si>
    <t>1. Solicitar reporte mensual de los respaldos realizados al portal web.
2. Solicitar a la webmaster cada 3 meses la relación de los usuarios con el rol que maneja cada uno en  el portal web con el fin de verificar permisos asignados</t>
  </si>
  <si>
    <t>1. 12 Reportes de respaldo del portal web (Uno mensual)
Indicador: reportes realizados / reportes programados
2. 4 Reporte de Relación de usuarios (Uno trimestral)
Reporte revisado / reporte entregado</t>
  </si>
  <si>
    <t>Asesor de Comunicaciones</t>
  </si>
  <si>
    <t xml:space="preserve">El equipo de administradores de servidores realiza respaldo del servidor donde se encuentra el portal web. </t>
  </si>
  <si>
    <t>1a</t>
  </si>
  <si>
    <t>El jefe de dependencia cuando se requiere solicita a la webmaster que se revoquen los accesos otorgados a las personas que realizan el manejo de la gestión de accesos al portal web. La evidencia se puede dejar por correo electrónico o mesa de servicios de TI.</t>
  </si>
  <si>
    <t>Documento técnico Manual de Políticas de Seguridad y Privacidad de la Información / Instructivo de Gestión de Accesos</t>
  </si>
  <si>
    <t>EL oficial de seguridad de la información cada mes verifica el listado de las personas que no han asistido a las charlas de sensibilización en seguridad, con el fin de convocarlas para la siguiente charla. En caso que las personas no asistan , remite correo al personal , enlace de seguridad y jefe de dependencia para que se promueva la asistencia del mismo. La evidencia del control queda registrada en el correo remitido a los enlaces de cada dependencia y a los funcionarios o contratistas convocados.</t>
  </si>
  <si>
    <t>Documento Técnico Manual de Políticas Detalladas de Seguridad de la Información
Declaración de aplicabilidad</t>
  </si>
  <si>
    <t xml:space="preserve">Pérdida de Disponibilidad de Portal Web 
(Servicio) por 1. Falsificación de derechos
2. Fallas Humanas
3. Ataque cibernético debido a 1. Ausencia de parámetros de seguridad
1a. Ausencia de copias de respaldo
2. Ausencia de control técnico sobre el software
3. Falta de monitoreo
</t>
  </si>
  <si>
    <t xml:space="preserve">1. Ausencia de parámetros de seguridad
1a. Ausencia de copias de respaldo
2. Ausencia de control técnico sobre el software
3. Falta de monitoreo
</t>
  </si>
  <si>
    <t>1. Falsificación de derechos
2. Fallas Humanas
3. Ataque cibernético</t>
  </si>
  <si>
    <t>El equipo de administradores de servidores realiza respaldo del servidor donde se encuentra el portal web</t>
  </si>
  <si>
    <t>Restauración del respaldo del portal web</t>
  </si>
  <si>
    <t>1. Solicitar reporte mensual de los respaldos realizados al portal web.
2. Solicitar reporte mensual al grupo de operadores respecto a las indisponibilidades generadas en el portal web</t>
  </si>
  <si>
    <t>1. 12 Reporte de respaldo del portal web (Uno mensual)
Indicador: reportes realizados / reportes programados
2. 12 Reportes de indisponibilidad del portal web
Reportes entregados/ reportes programados</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</si>
  <si>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</si>
  <si>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</si>
  <si>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El grupo de operadores realiza diariamente actividades de monitoreo sobre las plataformas , incluido el portal web. En caso de presentarse indisponibilidad del servicio se reporta al administrador del portal web para que se tomen las medidas respectivas para restaurar el servicio.</t>
  </si>
  <si>
    <t>Credenciales de acceso a las Redes Sociales
(Servicio)</t>
  </si>
  <si>
    <t>Información digital</t>
  </si>
  <si>
    <t>Pérdida de confidencialidad e integridad de Credenciales de acceso a las Redes Sociales
(Servicio) por 1. Falsificación de derechos
2. Fallas Humanas debido a 1. Ausencia de mecanismos de identificación y autentificación, como la autentificación de usuario
2. Desconocimiento de las políticas de seguridad  y privacidad de la información
3. Falta de monitoreo</t>
  </si>
  <si>
    <t>1. Ausencia de mecanismos de identificación y autentificación, como la autentificación de usuario
2. Desconocimiento de las políticas de seguridad  y privacidad de la información
3. Falta de monitoreo</t>
  </si>
  <si>
    <t>1. Falsificación de derechos
2. Fallas Humanas</t>
  </si>
  <si>
    <t xml:space="preserve">El Asesor de comunicaciones cada 3 meses o cuando se requiera solicita al gestor de redes sociales un reporte de los usuarios autorizados para el acceso a las cuentas de redes sociales de la Entidad, con el fin de validar que los  accesos que se otorguen al funcionario o contratista estén acordes a las funciones y/o actividades actuales. El Asesor valida los accesos contra los requerimientos iniciales entregados al gestor de redes y en caso de ser necesario solicita realizar las modificaciones. La evidencia queda registrada a través de un correo electrónico. </t>
  </si>
  <si>
    <t>1,2</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</si>
  <si>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</si>
  <si>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</si>
  <si>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</si>
  <si>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</si>
  <si>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Redes Sociales de Catastro
Credenciales de acceso a las Redes Sociales
(Servicio)</t>
  </si>
  <si>
    <t>Pérdida de Disponibilidad de Redes Sociales de Catastro
Credenciales de acceso a las Redes Sociales
(Servicio) por 1. Ataques cibernéticos
1a. Perdida o borrado de la información. 
1 b. Mal funcionamiento del software
2. Acceso no autorizado a cuenta de red principal
3. Secuestro de la cuenta.
4.  Inhabilitación de la cuenta por parte de sus propietarios.  debido a 1. Ausencia de parámetros de seguridad
1a. Ausencia de copias de respaldo
2. Ausencia de control de acceso a las redes sociales</t>
  </si>
  <si>
    <t>1. Ausencia de parámetros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</si>
  <si>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propietarios. </t>
  </si>
  <si>
    <t>1, 1a</t>
  </si>
  <si>
    <t xml:space="preserve">Restauración del respaldo de credenciales acceso a redes sociales </t>
  </si>
  <si>
    <t xml:space="preserve">El proveedor de las redes sociales realiza respaldo del contenido de la red con la periodicidad indicada en los acuerdo de niveles de servicio. En caso que se llega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</si>
  <si>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Sin Registro</t>
  </si>
  <si>
    <t>Recurso Humano</t>
  </si>
  <si>
    <t>Pérdida de Confidencialidad</t>
  </si>
  <si>
    <t>Pérdida de Confidencialidad de Redes Sociales de Catastro
Credenciales de acceso a las Redes Sociales
(Servicio) por 1. Ingeniería Social  debido a 1. Desconocimiento de políticas de seguridad y privacidad  de la información</t>
  </si>
  <si>
    <t>1. Desconocimiento de políticas de seguridad y privacidad  de la información</t>
  </si>
  <si>
    <t xml:space="preserve">1. Ingeniería Social </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</si>
  <si>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</si>
  <si>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En caso que se llega a presentar una indisponibilidad de la red social el gestor de redes sociales remite la notificación al proveedor para que se reestablezca el servicio.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</si>
  <si>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</si>
  <si>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Comunicadores Sociales
(Recurso Humano)</t>
  </si>
  <si>
    <t xml:space="preserve">Pérdida de Disponibilidad de Comunicadores Sociales
(Recurso Humano) por 1. Fuga de conocimiento debido a 1. Alta rotación del personal
2. Desconocimiento de las políticas de seguridad y privacidad de la información. </t>
  </si>
  <si>
    <t xml:space="preserve">1. Alta rotación del personal
2. Desconocimiento de las políticas de seguridad y privacidad de la información. </t>
  </si>
  <si>
    <t>1. Fuga de conocimiento</t>
  </si>
  <si>
    <t>Contar mínimo dos personas que conozcan una misma actividad</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</si>
  <si>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</si>
  <si>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Documento Técnico Manual de Políticas Detalladas de Seguridad de la Información</t>
  </si>
  <si>
    <t>Fileserver Comunicaciones</t>
  </si>
  <si>
    <t>Pérdida de confidencialidad e integridad de Fileserver Comunicaciones por Uso no autorizado de la información
Fallas Humanas debido a 1. Ausencia de revisiones regulares por parte del jefe de dependencia
2. Desconocimiento de políticas de seguridad y privacidad de la información</t>
  </si>
  <si>
    <t>1. Ausencia de revisiones regulares por parte del jefe de dependencia
2. Desconocimiento de políticas de seguridad y privacidad de la información</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</si>
  <si>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</si>
  <si>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</si>
  <si>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</si>
  <si>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Este instrumento es utilizado para tener control de la programación realizada de los respaldos al interior de la entidad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</si>
  <si>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</si>
  <si>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Pérdida de Disponibilidad de Fileserver Comunicaciones por Perdida o acceso no autorizado a la información 
Fallas Humanas
Incumplimiento en el mantenimiento del fileserver debido a 1. Ausencia de parámetros de seguridad 
1a. Ausencia de copias de respaldo 
2. Desconocimiento de políticas de seguridad y privacidad  de la información
3. Ausencia de mantenimiento al fileserver</t>
  </si>
  <si>
    <t>1. Ausencia de parámetros de seguridad 
1a. Ausencia de copias de respaldo 
2. Desconocimiento de políticas de seguridad y privacidad  de la información
3. Ausencia de mantenimiento al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</si>
  <si>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</si>
  <si>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</si>
  <si>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</si>
  <si>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</si>
  <si>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1,1a,2</t>
  </si>
  <si>
    <t>El jefe de la dependencia o profesional designado cada vez que se retira un funcionario de la dependencia, reporta la novedad a la mesa de servicios para que se realicen los ajustes correspondientes de acceso al fileserver La evidencia del control queda registrada en la Mesa de Servicios de TI.</t>
  </si>
  <si>
    <t>1,1a,3</t>
  </si>
  <si>
    <t>EL grupo de operadores de la SIT realiza la Restauración de la información del fileserver cada vez que se requiere.</t>
  </si>
  <si>
    <t>Intranet</t>
  </si>
  <si>
    <t>Pérdida de confidencialidad e integridad de Intranet por 1. Ataques cibernéticos
1a. Pérdida o modificación de la información
2. Falsificación de derechos debido a 1. Ausencia de parámetros de seguridad
1a. Ausencia de copias de respaldo 
2. Ausencia de control de acceso al administrador de contenidos
2a. Asignación errada de los derechos de acceso a nivel de administración de la base de datos.</t>
  </si>
  <si>
    <t>1. Ausencia de parámetros de seguridad
1a. Ausencia de copias de respaldo 
2. Ausencia de control de acceso al administrador de contenidos
2a. Asignación errada de los derechos de acceso a nivel de administración de la base de datos.</t>
  </si>
  <si>
    <t>1. Ataques cibernéticos
1a. Pérdida o modificación de la información
2. Falsificación de derechos</t>
  </si>
  <si>
    <t>1, 1a,2,2a</t>
  </si>
  <si>
    <t>Revisión de la gestión de accesos a la intranet</t>
  </si>
  <si>
    <t xml:space="preserve">Pérdida de Disponibilidad de Intranet por 1. Ataques cibernéticos
2. Fallas Humanas debido a 1. Ausencia de parámetros de seguridad
1a. Ausencia de copias de respaldo
</t>
  </si>
  <si>
    <t xml:space="preserve">1. Ausencia de parámetros de seguridad
1a. Ausencia de copias de respaldo
</t>
  </si>
  <si>
    <t>1. Ataques cibernéticos
2. Fallas Humanas</t>
  </si>
  <si>
    <t>El profesional encargado de la intranet diariamente revisa la disponibilidad del recurso con el fin que este se encuentre activo. La actividad la realiza ingresando al servicio. En caso que este no se encuentre activo, realiza el reporte a la mesa de servicios de TI. La evidencia queda en la Mesa de servicios.</t>
  </si>
  <si>
    <t xml:space="preserve">Restauración del respaldo de la intranet </t>
  </si>
  <si>
    <t>El grupo de operadores realiza diariamente actividades de monitoreo sobre las plataformas , incluido la intranet En caso de presentarse indisponibilidad del servicio se reporta al administrador del portal web para que se tomen las medidas respectivas para restaurar el servicio.</t>
  </si>
  <si>
    <t xml:space="preserve">El administrador de la plataforma diariamente realiza las copias de respaldo, con el fin de evitar la perdida de la información. </t>
  </si>
  <si>
    <t>El administrador de la plataforma cada vez que se requiera realiza el proceso de restauración de la aplicación</t>
  </si>
  <si>
    <t>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innovación y de aprendizaje organizacional que preserven la memoria institucional, apoyen la toma de decisiones y contribuya en la mejora continua de los productos y servicios.</t>
  </si>
  <si>
    <t>Fileserver OTC 
Sharepoint OTC
MICROSITIO DE GCEI - SHARE POINT COLABORATIVO
(Servicio)</t>
  </si>
  <si>
    <t>Pérdida de confidencialidad e integridad de Fileserver OTC 
Sharepoint OTC
MICROSITIO DE GCEI - SHARE POINT COLABORATIVO
(Servicio) por Abuso de privilegios
Corrupción de los datos debido a 
1. Desconocimiento de políticas de seguridad de la información por parte de los funcionarios
2. Deficiencia en la gestión de accesos del repositorio</t>
  </si>
  <si>
    <t xml:space="preserve">
1. Desconocimiento de políticas de seguridad de la información por parte de los funcionarios
2. Deficiencia en la gestión de accesos del repositorio</t>
  </si>
  <si>
    <t>Abuso de privilegios
Corrupción de los datos</t>
  </si>
  <si>
    <t>La persona encargada cada vez que se presenta una novedad de un funcionario de la dependencia OTC realiza la solicitud de actualización de permisos de acceso al repositorio del fileserver. La información queda registrada en la mesa de servicios.</t>
  </si>
  <si>
    <t>Instructivo de Gestión de Accesos / DT políticas de seguridad y privacidad de la información (Política de Gestión de Accesos)</t>
  </si>
  <si>
    <t>Fortalecimiento del proceso de gestión de permisos</t>
  </si>
  <si>
    <t>EL oficial de seguridad de la información cada trimestre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</si>
  <si>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La persona encargada de los repositorios de nube realiza la gestión de permisos cada vez que se requiera.  La evidencia queda registrada en los repositorios</t>
  </si>
  <si>
    <t xml:space="preserve">Documento Técnico Manual de Políticas Detalladas de Seguridad de la Información </t>
  </si>
  <si>
    <t>Pérdida de Disponibilidad de Fileserver OTC 
Sharepoint OTC
MICROSITIO DE GCEI - SHARE POINT COLABORATIVO
(Servicio) por Perdida de la información 
Fallas tecnológicas
Incumplimiento en el mantenimiento del sistema de información
Saturación del sistema de información debido a 1) Ausencia de copias de respaldo
2) Mantenimiento insuficiente/instalación fallida de los medios de almacenamiento.
3) Gestión inadecuada de la red (Tolerancia a fallas en el enrutamiento)</t>
  </si>
  <si>
    <t>1) Ausencia de copias de respaldo
2) Mantenimiento insuficiente/instalación fallida de los medios de almacenamiento.
3) Gestión inadecuada de la red (Tolerancia a fallas en el enrutamiento)</t>
  </si>
  <si>
    <t>Perdida de la información 
Fallas tecnológicas
Incumplimiento en el mantenimiento del sistema de información
Saturación del sistema de información</t>
  </si>
  <si>
    <t>El Operador de acuerdo con la periodicidad definida realiza el respaldo de la Información de los repositorios de información del fileserver</t>
  </si>
  <si>
    <t>A.12.  SEGURIDAD DE LAS OPERACIONES / A.12.3. COPIAS DE RESPALDO</t>
  </si>
  <si>
    <t xml:space="preserve">Restauración de la información 
</t>
  </si>
  <si>
    <t>El uso de repositorio de nube y gestión de seguridad por parte del proveedor del servicio Microsoft</t>
  </si>
  <si>
    <t>DOCUMENTO Técnico MANUAL DE políticas</t>
  </si>
  <si>
    <t>Gestión de repositorio del fileserver (Depuración y mantenimiento) realizado de manera diaria por parte de los operadores y/o administradores de plataforma de la Subgerencia de Infraestructura Tecnológica</t>
  </si>
  <si>
    <t>DOCUMENTO Técnico MANUAL DE políticas / PROCEDIMIENTO DE GESTIÓN DE INFRAESTRUCTURA TECNOLOGICA</t>
  </si>
  <si>
    <t>Los operadores cuando se requiere realiza la restauración de la información (fileserver)</t>
  </si>
  <si>
    <t>A.12.3 Instructivo de Copias de Respaldo y Recuperación</t>
  </si>
  <si>
    <t>Los administradores, cuando se requiere, realizan restauración de la información a nivel de versiones, papeleras o cuentas de restauración</t>
  </si>
  <si>
    <t>La herramienta SIEM y/o las herramientas de administración de los servidores monitorean los servicios de la infraestructura tecnológica (incluido urls)</t>
  </si>
  <si>
    <t xml:space="preserve"> Realizar la gestión catastral con enfoque multipropósito en la ciudad capital y en las entidades territoriales en
donde se ejerza el rol como gestor y/o operador catastral a través de la formación, actualización, conservación y
difusión catastral.</t>
  </si>
  <si>
    <t>1. Tramites no inmediatos
(Información Digital/Electrónica- SIFJ)</t>
  </si>
  <si>
    <t xml:space="preserve">Pérdida de confidencialidad e integridad de 1. Tramites no inmediatos
(Información Digital/Electrónica- SIFJ)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</si>
  <si>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</si>
  <si>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</si>
  <si>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alta</t>
  </si>
  <si>
    <t>moderado</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</si>
  <si>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</si>
  <si>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1,2,3,4,5 y 6</t>
  </si>
  <si>
    <t>Instructivo de Gestión de Accesos / Lineamientos de Fileserver</t>
  </si>
  <si>
    <t>preventivo</t>
  </si>
  <si>
    <t>manual</t>
  </si>
  <si>
    <t xml:space="preserve">
1.Solicitar a la Gerencia de Tecnología ajustar los accesos de las cuentas no autorizadas.
2.Solicitar iniciar la actuación o investigación contractual, disciplinaria, civil y/o penal a que haya lugar</t>
  </si>
  <si>
    <t xml:space="preserve">1. Realizar la verificación y depuración periódica  de las cuentas de usuario y accesos, de acuerdo con reporte remitido por la GT en las fechas definidas por dicha dependencia e informar los resultados.
</t>
  </si>
  <si>
    <r>
      <rPr>
        <b/>
        <sz val="11"/>
        <color rgb="FF000000"/>
        <rFont val="Calibri"/>
        <family val="2"/>
      </rPr>
      <t xml:space="preserve">META: </t>
    </r>
    <r>
      <rPr>
        <sz val="11"/>
        <color rgb="FF000000"/>
        <rFont val="Calibri"/>
        <family val="2"/>
      </rPr>
      <t xml:space="preserve">
1. Revisión del 100% de los reportes remitidos por la Gerencia de Tecnología.
</t>
    </r>
    <r>
      <rPr>
        <b/>
        <sz val="11"/>
        <color rgb="FF000000"/>
        <rFont val="Calibri"/>
        <family val="2"/>
      </rPr>
      <t>INDICADORES:</t>
    </r>
    <r>
      <rPr>
        <sz val="11"/>
        <color rgb="FF000000"/>
        <rFont val="Calibri"/>
        <family val="2"/>
      </rPr>
      <t xml:space="preserve">
1. No. de reportes verificados y depurados en el periodo / Total de reportes remitidos por GT para verificar y depurar en el periodo._x000B_
</t>
    </r>
  </si>
  <si>
    <t>1. Humanos
2. Tecnológicos
3. Logísticos.</t>
  </si>
  <si>
    <t>1. Profesional delegado por Subgerente SIFJ, referente contratación.
2. Subgerente SIFJ , Profesional líder Conservación, profesionales líderes grupos de trabajo, profesional líder MIPG -Subgerencia de Información Física y Jurídica</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</si>
  <si>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</si>
  <si>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Instructivo de Gestión de Accesos</t>
  </si>
  <si>
    <t>detectivo</t>
  </si>
  <si>
    <t>correctivo</t>
  </si>
  <si>
    <t>El jefe de dependencia/administrador del fileserver cada vez que se requiera revisa los accesos a la información del fileserver y cuando detecta que se deben realizar modificaciones realiza una solicitud a la Mesa de Servicios de Servicios de TI con el fin que se realicen los ajustes correspondientes. La evidencia del control queda registrada en la Mesa de Servicios de TI.</t>
  </si>
  <si>
    <t>1. Tramites no inmediatos
(Información Digital/Electrónica)
Información electrónica y digital contenida en el Fileserver SIE 
y 
Repositorio Gestión_GIC</t>
  </si>
  <si>
    <t>Pérdida de Disponibilidad de 1. Tramites no inmediatos
(Información Digital/Electrónica)
Información electrónica y digital contenida en el Fileserver SIE 
y 
Repositorio Gestión_GIC por 
1. Falla en los sistemas.
2. Pérdida o corrupción de la información.
3. Fallas Humanas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</si>
  <si>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</si>
  <si>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</si>
  <si>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</si>
  <si>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1,2,3,4 y 5</t>
  </si>
  <si>
    <t>Instructivo de Copias de Respaldo</t>
  </si>
  <si>
    <t>1.Solicitar a la Gerencia de Tecnología suministrar la copia de seguridad o de respaldo de la información</t>
  </si>
  <si>
    <t xml:space="preserve">
1. Mantener organizado el espacio de trabajo transaccional,  solicitando a tecnología que realice respaldo del sistema de información con la periodicidad requerida del proceso
</t>
  </si>
  <si>
    <t>META:
1.  Carpeta organizada 90%
INDICADORES:
1. No. De seguimientos realizados en el periodo sobre la carpeta compartida / Total de seguimientos programados.</t>
  </si>
  <si>
    <t xml:space="preserve">
1. Subgerente SIFJ / SIE / Gerente GIC
personal que atiende trámites.</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</si>
  <si>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</si>
  <si>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</si>
  <si>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</si>
  <si>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1. Aplicativo Captura en Terreno - CT (SIFJ)
2. SIIC (GIC)
(Software)</t>
  </si>
  <si>
    <t xml:space="preserve">Pérdida de confidencialidad e integridad de 1. Aplicativo Captura en Terreno - CT (SIFJ)
2. SIIC (GIC)
(Software)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</si>
  <si>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menor</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</si>
  <si>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</si>
  <si>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Documento Técnico Manual de políticas Detalladas de Seguridad de la Información</t>
  </si>
  <si>
    <t>1.Solicitar a la Gerencia de Tecnología ajustar los accesos de las cuentas no autorizadas.
2.Solicitar iniciar la actuación o investigación contractual, disciplinaria, civil y/o penal a que haya lugar</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</si>
  <si>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</si>
  <si>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Procedimiento Desarrollo de Sistemas de Información</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</si>
  <si>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</si>
  <si>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inconsistencia se regresa al profesional que realizó el tramite con el fin que se realicen los ajustes necesarios. La evidencia del control queda registrada en el sistema (trazabilidad del tramite). </t>
  </si>
  <si>
    <t>Documento Técnico Mutaciones
Instructivo Certificación Cabida y Linderos
Instructivo Actualización Certificación Cabida y Linderos Ley 1682</t>
  </si>
  <si>
    <t>1. Aplicativo Captura en Terreno - CT (SIFJ)
2. SIIC (GIC)
3. LPC (GIC)
4. C&amp;L: CABIDA Y LINDEROS (GIC)
5. VISOR CARTOGRÁFICO (GIC)
6. Aplicativo Avalúos comerciales (SIE)
(Software)</t>
  </si>
  <si>
    <t>Pérdida de Disponibilidad de 1. Aplicativo Captura en Terreno - CT (SIFJ)
2. SIIC (GIC)
3. LPC (GIC)
4. C&amp;L: CABIDA Y LINDEROS (GIC)
5. VISOR CARTOGRÁFICO (GIC)
6. Aplicativo Avalúos comerciales (SIE)
(Software) por 
1. Falla en los sistemas.
2. Pérdida o corrupción de la información.
3. Fallas Humanas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</si>
  <si>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</si>
  <si>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Instructivo DE COPIAS DE RESPALDO</t>
  </si>
  <si>
    <t xml:space="preserve"> 1.Reportar fallos por medio de una mesa de servicio
2,Solicitar ejecutar Plan de Continuidad
3.Solicitar a la Gerencia de Tecnología suministrar la copia de seguridad o de respaldo de la base de datos</t>
  </si>
  <si>
    <t xml:space="preserve">
1. Reporte general de las fallas presentadas en los aplicativos  durante el trimestre.
</t>
  </si>
  <si>
    <r>
      <t xml:space="preserve">META:
</t>
    </r>
    <r>
      <rPr>
        <sz val="11"/>
        <color rgb="FF000000"/>
        <rFont val="Calibri"/>
        <family val="2"/>
      </rPr>
      <t xml:space="preserve">1.  Reportar el 100% de las fallas de los aplicativos.
</t>
    </r>
    <r>
      <rPr>
        <b/>
        <sz val="11"/>
        <color rgb="FF000000"/>
        <rFont val="Calibri"/>
        <family val="2"/>
      </rPr>
      <t xml:space="preserve">
INDICADOR:
</t>
    </r>
    <r>
      <rPr>
        <sz val="11"/>
        <color rgb="FF000000"/>
        <rFont val="Calibri"/>
        <family val="2"/>
      </rPr>
      <t>1. Un (1) reporte generado el periodo</t>
    </r>
    <r>
      <rPr>
        <b/>
        <sz val="11"/>
        <color rgb="FF000000"/>
        <rFont val="Calibri"/>
        <family val="2"/>
      </rPr>
      <t>.</t>
    </r>
  </si>
  <si>
    <t>1. Fileserver de la SIE
(Servicio)</t>
  </si>
  <si>
    <t xml:space="preserve">Pérdida de confidencialidad e integridad de 1. Fileserver de la SIE
(Servicio) por 1. Perdida, borrado, modificación o uso no autorizado de información
1a Borrado, modificación intencional de la información
2. Abuso de derechos
3. Acceso no autorizado por parte de terceros
4. Fallas Humanas debido a 1. Ausencia de Control de acceso 
2. Asignación errada de derechos 
3. Deficiencia en los controles de seguridad del software
4. Desconocimiento o no aplicación de las políticas de seguridad y privacidad de la información </t>
  </si>
  <si>
    <t xml:space="preserve">1. Ausencia de Control de acceso 
2. Asignación errada de derechos 
3. Deficiencia en los controles de seguridad del software
4. Desconocimiento o no aplicación de las políticas de seguridad y privacidad de la información </t>
  </si>
  <si>
    <t>1. Perdida, borrado, modificación o uso no autorizado de información
1a Borrado, modificación intencional de la información
2. Abuso de derechos
3. Acceso no autorizado por parte de terceros
4. Fallas Humanas</t>
  </si>
  <si>
    <t>El Propietario de información/Administrador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</si>
  <si>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</si>
  <si>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1. Realizar la verificación y depuración periódica  de las cuentas de usuario y accesos, de acuerdo con reporte remitido por la GT en las fechas definidas por dicha dependencia e informar los resultados.
2. Generar Mesas de Usuario con las novedades  de accesos y perfiles del personal de la SIE</t>
  </si>
  <si>
    <t>Metas: 
1. Revisión del 100% de los reportes remitidos por la Gerencia de Tecnología.
2. 100% Mesas gestionadas cada trimestre
Indicadores:
1. No. de reportes verificados y depurados en el periodo / Total de reportes remitidos por GT para verificar y depurar en el periodo.
2. Total de mesas generadas en el trimestre</t>
  </si>
  <si>
    <t>Recurso Humano  y
Tecnológicos</t>
  </si>
  <si>
    <t>1 y 2.  Subgerente SIE, Líder Calidad SIE y Designado para Control de Acceso y Perfiles, Profesional SIE del Fileserver</t>
  </si>
  <si>
    <t xml:space="preserve">El propietario del activo deberá reportar la vulnerabilidad el incidente presentado, una vez se presente </t>
  </si>
  <si>
    <t>Instructivo  Gestión de Incidentes de seguridad de la Información</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</si>
  <si>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</si>
  <si>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1. Fileserver de la SIE
2. Repositorio Gestión_GIC
(Servicio)</t>
  </si>
  <si>
    <t>Pérdida de Disponibilidad de 1. Fileserver de la SIE
2. Repositorio Gestión_GIC
(Servicio) por 1. Borrado, modificación intencional o no de la información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</si>
  <si>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</si>
  <si>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información
2. Fallas Humanas
3. Fallas en el aplicativo </t>
  </si>
  <si>
    <t>1,2 y 3</t>
  </si>
  <si>
    <r>
      <rPr>
        <b/>
        <sz val="11"/>
        <color rgb="FF000000"/>
        <rFont val="Calibri"/>
        <family val="2"/>
      </rPr>
      <t>1.</t>
    </r>
    <r>
      <rPr>
        <sz val="11"/>
        <color rgb="FF000000"/>
        <rFont val="Calibri"/>
        <family val="2"/>
      </rPr>
      <t xml:space="preserve"> Implementar la estructura definida en el  fileserver de la SIE-SIFJ-GIC, de acuerdo con los lineamientos establecidos  por GT- SAF y continuar con la depuración.
</t>
    </r>
    <r>
      <rPr>
        <b/>
        <sz val="11"/>
        <color rgb="FF000000"/>
        <rFont val="Calibri"/>
        <family val="2"/>
      </rPr>
      <t>2.</t>
    </r>
    <r>
      <rPr>
        <sz val="11"/>
        <color rgb="FF000000"/>
        <rFont val="Calibri"/>
        <family val="2"/>
      </rPr>
      <t xml:space="preserve"> Reportar a la Gerencia de Tecnología la matriz de gestión de permisos de usuarios del fileserver  y/o las novedades  de accesos y perfiles del personal de la SIE-SIFJ-GIC.  
</t>
    </r>
    <r>
      <rPr>
        <b/>
        <sz val="11"/>
        <color rgb="FF000000"/>
        <rFont val="Calibri"/>
        <family val="2"/>
      </rPr>
      <t xml:space="preserve">3. </t>
    </r>
    <r>
      <rPr>
        <sz val="11"/>
        <color rgb="FF000000"/>
        <rFont val="Calibri"/>
        <family val="2"/>
      </rPr>
      <t xml:space="preserve">Mantener organizado el espacio de trabajo transaccional,  solicitando a tecnología que realice respaldo del sistema de información con la periodicidad requerida del proceso
</t>
    </r>
  </si>
  <si>
    <t xml:space="preserve">Metas:
1. 30 % de la estructura del fileserver  de la SIE-SIFJ-GIC implementado y depurado.
2. 100% de reportes gestionados, acorde con archivo remitido por la GT.
3. Carpeta organizada 90%
Indicadores :
1. No de actividades ejecutadas del cronograma de Estructura del FileServer / No actividades programadas para la depuración y estructuración del fileserver de la SIE -SIFJ-GIC
2. Total de reportes generados a G.T con la gestión de permisos de usuarios del fileserver y/o novedades de accesos y perfiles del personal de la SIE-SIFJ-GIC 
3. No. De seguimientos realizados en el periodo sobre la carpeta compartida / Total de seguimientos programados.
</t>
  </si>
  <si>
    <t xml:space="preserve"> Gerente GIC, Subgerente SIE-SIFJ, Líder Calidad SIE-SIFJ y Profesional SIE-SIFJ-GIC del Fileserver</t>
  </si>
  <si>
    <t>1. 31/12/2024
2. 31/12/2024
3. 31/12/2024</t>
  </si>
  <si>
    <t>Recurso Humano de la GIC</t>
  </si>
  <si>
    <t>Pérdida de Confidencialidad de Recurso Humano de la 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</si>
  <si>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</si>
  <si>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</si>
  <si>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leve</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</si>
  <si>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</si>
  <si>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</si>
  <si>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</si>
  <si>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Pérdida de Disponibilidad de Recurso Humano de la GIC por 1 y 3. Pérdida, borrado, modificación de información o Acceso no autorizado a los expedientes digitales con Datos Personales
2. Fallas Humanas debido a 
1. Ausencia de respaldo de la información  digital
2. Desconocimiento de Políticas de Seguridad de la Información
3. Ausencia de Planes de continuidad</t>
  </si>
  <si>
    <t xml:space="preserve">
1. Ausencia de respaldo de la información  digital
2. Desconocimiento de Políticas de Seguridad de la Información
3. Ausencia de Planes de continuidad</t>
  </si>
  <si>
    <t>1 y 3. Pérdida, borrado, modificación de información o Acceso no autorizado a los expedientes digitales con Datos Personales
2. Fallas Humanas</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</si>
  <si>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dependía hasta que se lleve a feliz término. El formato debe estar diligenciado y firmado por el profesional de retiro y el jefe de la dependencia. La secretaría debe radicar este en SRH. 
En caso del contratista xxxxx</t>
  </si>
  <si>
    <t xml:space="preserve">Procedimiento gestionar Retiro de Personal
FORMATO DE ENTREGA DE CARGO
</t>
  </si>
  <si>
    <t>Equipos de cómputo de funcionarios / contratistas de la SIE</t>
  </si>
  <si>
    <t>Hardware</t>
  </si>
  <si>
    <t>Pérdida de confidencialidad e integridad de Equipos de cómputo de funcionarios / contratistas de la SIE por 1,2,3 . Error en el Uso debido a 1. Entrenamiento insuficiente en seguridad
2. Uso incorrecto de software y hardware
3. Falta de conciencia acerca de la seguridad</t>
  </si>
  <si>
    <t>1. Entrenamiento insuficiente en seguridad
2. Uso incorrecto de software y hardware
3. Falta de conciencia acerca de la seguridad</t>
  </si>
  <si>
    <t>1,2,3 . Error en el Uso</t>
  </si>
  <si>
    <t>Soporte mesa de servicios a TI</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</si>
  <si>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</si>
  <si>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1,2 y 4</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</si>
  <si>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</si>
  <si>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</si>
  <si>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1,2 y 5</t>
  </si>
  <si>
    <t xml:space="preserve">El sistema cuando un usuario no ha cambiado la contraseña durante el tiempo establecido en el sistema, verifica la información y envía un mensaje al usuario para que se realice el cambio de la misma. En caso que no se realice el cambio no se puede acceder al equipo. </t>
  </si>
  <si>
    <t>1,2 y 6</t>
  </si>
  <si>
    <t>Pérdida de Disponibilidad de Equipos de cómputo de funcionarios / contratistas de la SIE por 1. Incumplimiento en la disponibilidad del personal
2. Abuso de derechos  debido a 1. Ausencia del personal
2. Desconocimiento de políticas</t>
  </si>
  <si>
    <t>1. Ausencia del personal
2. Desconocimiento de políticas</t>
  </si>
  <si>
    <t xml:space="preserve">1. Incumplimiento en la disponibilidad del personal
2. Abuso de derechos </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</si>
  <si>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</si>
  <si>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Técnico Manual de Políticas Detalladas de Seguridad de la Información / Declaración de aplicabilidad</t>
  </si>
  <si>
    <t>Archivo de Gestión de la SIE</t>
  </si>
  <si>
    <t>Instalaciones</t>
  </si>
  <si>
    <t>Pérdida de confidencialidad e integridad de Archivo de Gestión de la SIE por 1. Hurto de medios y documentos debido a 1. Almacenamiento sin protección
Ausencia de protección física de la edificación, puertas y ventanas</t>
  </si>
  <si>
    <t>1. Almacenamiento sin protección
Ausencia de protección física de la edificación, puertas y ventanas</t>
  </si>
  <si>
    <t>1. Hurto de medios y documentos</t>
  </si>
  <si>
    <t>El sistema biométrico cada vez que un funcionario o contratista ingresa identificándose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</si>
  <si>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</si>
  <si>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Reportar falla o inconveniente a la dependencia encargada</t>
  </si>
  <si>
    <t>Pérdida de Disponibilidad de Archivo de Gestión de la SIE por Pérdida del suministro de energía
2. Perdida, destrucción de información debido a 1. Red energética inestable
2. Ausencia de protección física de la edificación, puertas y ventanas
3. Falta de planes de continuidad de negocio</t>
  </si>
  <si>
    <t>1. Red energética inestable
2. Ausencia de protección física de la edificación, puertas y ventanas
3. Falta de planes de continuidad de negocio</t>
  </si>
  <si>
    <t>Pérdida del suministro de energía
2. Perdida, destrucción de información</t>
  </si>
  <si>
    <t xml:space="preserve">1, 2 y 3 </t>
  </si>
  <si>
    <t>Gestión Catastral -Territorial</t>
  </si>
  <si>
    <t>Realizar la gestión catastral con enfoque multipropósito en la ciudad capital y en las entidades territoriales en
donde se ejerza el rol como gestor y/o operador catastral a través de la formación, actualización, conservación y
difusión catastral.</t>
  </si>
  <si>
    <t xml:space="preserve">1. Tramites Inmediatos
2. Tramites no inmediatos 
3. Resoluciones
4. PQRS
5. OFICIOS Entidades territoriales -  UAECD
6. Memorias de la Actualización Catastral
7. Memorias de la Conservación Catastral
(Información Análoga)
</t>
  </si>
  <si>
    <t>Información análoga</t>
  </si>
  <si>
    <t>Pérdida de confidencialidad e integridad de 1. Tramites Inmediatos
2. Tramites no inmediatos 
3. Resoluciones
4. PQRS
5. OFICIOS Entidades territoriales -  UAECD
6. Memorias de la Actualización Catastral
7. Memorias de la Conservación Catastral
(Información Análoga)
 por 1. Perdida o hurto  de información                                                                              debido a 1. Desconocimiento de las políticas de seguridad de la información                                                                                                  4. Insuficiencia en la gestión de accesos
Ausencia de protección física de la edificación, puertas y ventanas</t>
  </si>
  <si>
    <t>1. Desconocimiento de las políticas de seguridad de la información                                                                                                  4. Insuficiencia en la gestión de accesos
Ausencia de protección física de la edificación, puertas y ventanas</t>
  </si>
  <si>
    <t xml:space="preserve">1. Perdida o hurto  de información                                                                             </t>
  </si>
  <si>
    <t xml:space="preserve">Fortalecer los controles definidos. 
Sesiones de refuerzo adicionales </t>
  </si>
  <si>
    <r>
      <rPr>
        <b/>
        <sz val="11"/>
        <rFont val="Calibri"/>
        <family val="2"/>
      </rPr>
      <t>1.</t>
    </r>
    <r>
      <rPr>
        <sz val="11"/>
        <rFont val="Calibri"/>
        <family val="2"/>
      </rPr>
      <t xml:space="preserve"> Asistir  a capacitaciones y/o sensibilización sobre políticas de seguridad de la información análoga </t>
    </r>
    <r>
      <rPr>
        <strike/>
        <sz val="11"/>
        <rFont val="Calibri"/>
        <family val="2"/>
      </rPr>
      <t xml:space="preserve"> </t>
    </r>
    <r>
      <rPr>
        <sz val="11"/>
        <rFont val="Calibri"/>
        <family val="2"/>
      </rPr>
      <t>existentes en las sedes territoriales</t>
    </r>
    <r>
      <rPr>
        <strike/>
        <sz val="11"/>
        <rFont val="Calibri"/>
        <family val="2"/>
      </rPr>
      <t xml:space="preserve">
</t>
    </r>
    <r>
      <rPr>
        <sz val="11"/>
        <rFont val="Calibri"/>
        <family val="2"/>
      </rPr>
      <t xml:space="preserve">
</t>
    </r>
    <r>
      <rPr>
        <b/>
        <sz val="11"/>
        <rFont val="Calibri"/>
        <family val="2"/>
      </rPr>
      <t>2.</t>
    </r>
    <r>
      <rPr>
        <sz val="11"/>
        <rFont val="Calibri"/>
        <family val="2"/>
      </rPr>
      <t>Delegar la persona encargada del manejo del información análoga en cada territorio.</t>
    </r>
  </si>
  <si>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devfuncionarios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1 delegación por territorio.
</t>
    </r>
    <r>
      <rPr>
        <b/>
        <sz val="11"/>
        <color theme="1"/>
        <rFont val="Calibri"/>
        <family val="2"/>
      </rPr>
      <t>Indicador 2:</t>
    </r>
    <r>
      <rPr>
        <sz val="11"/>
        <color theme="1"/>
        <rFont val="Calibri"/>
        <family val="2"/>
      </rPr>
      <t xml:space="preserve"> 
Delegación realizada / delegación programada.</t>
    </r>
  </si>
  <si>
    <t>Recursos Humanos</t>
  </si>
  <si>
    <t>Líder del proceso y líderes de territorios</t>
  </si>
  <si>
    <t xml:space="preserve">
El funcionario (a) designado para manejar los documentos físicos del territorio es el/la encargado (a) de asegurar que se mantenga la integridad y confidencialidad de la información física. Si se requiere un documento, se debe solicitar a este funcionario(a) quien accederá al área exclusiva designada para el archivo (cuando aplique) para la búsqueda de la información solicitada. En algunos territorios (SantaRosa, Palmira, Dosquebradas, Pereira) se maneja bitácora de préstamo de documentos para llevar el control correspondiente.
</t>
  </si>
  <si>
    <t>Documento técnico Manual de Políticas Detalladas de Seguridad y Privacidad de la Información (Política de Escritorio y Pantalla Limpios)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</si>
  <si>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</si>
  <si>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1. Tramites Inmediatos
2. Tramites no inmediatos 
3. Resoluciones
4. PQRS
5. OFICIOS Entidades territoriales -  UAECD
6. Memorias de la Actualización Catastral
7. Memorias de la Conservación Catastral
(Información Análoga)</t>
  </si>
  <si>
    <t>Pérdida de Disponibilidad de 1. Tramites Inmediatos
2. Tramites no inmediatos 
3. Resoluciones
4. PQRS
5. OFICIOS Entidades territoriales -  UAECD
6. Memorias de la Actualización Catastral
7. Memorias de la Conservación Catastral
(Información Análoga)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</si>
  <si>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</si>
  <si>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1. Perdida o hurto  de información                                            2. Espionaje remoto                          3. Incumplimiento en el mantenimiento del sistema de información                                            4. Copia fraudulenta del software                                                    5. Corrupción de los datos          </t>
  </si>
  <si>
    <t xml:space="preserve">
El funcionario (a) designado para manejar los documentos físicos del territorio es el/la encargado (a) de asegurar que se mantenga la integridad y confidencialidad de la información física. Si se requiere un documento, se debe solicitar a este funcionario(a) quien accederá al área exclusiva designada para el archivo (cuando aplique) para la búsqueda de la información solicitada. En algunos territorios (Santa Rosa, Palmira, Dosquebradas, Pereira) se maneja bitácora de préstamo de documentos para llevar el control correspondiente.
</t>
  </si>
  <si>
    <r>
      <rPr>
        <b/>
        <sz val="11"/>
        <rFont val="Calibri"/>
        <family val="2"/>
      </rPr>
      <t xml:space="preserve">1. </t>
    </r>
    <r>
      <rPr>
        <sz val="11"/>
        <rFont val="Calibri"/>
        <family val="2"/>
      </rPr>
      <t xml:space="preserve">Asistir a capacitaciones y/o sensibilización sobre políticas de seguridad de la información análoga en </t>
    </r>
    <r>
      <rPr>
        <strike/>
        <sz val="11"/>
        <rFont val="Calibri"/>
        <family val="2"/>
      </rPr>
      <t xml:space="preserve"> </t>
    </r>
    <r>
      <rPr>
        <sz val="11"/>
        <rFont val="Calibri"/>
        <family val="2"/>
      </rPr>
      <t xml:space="preserve">existentes en las sedes territoriales
</t>
    </r>
    <r>
      <rPr>
        <b/>
        <sz val="11"/>
        <rFont val="Calibri"/>
        <family val="2"/>
      </rPr>
      <t xml:space="preserve">2. </t>
    </r>
    <r>
      <rPr>
        <sz val="11"/>
        <rFont val="Calibri"/>
        <family val="2"/>
      </rPr>
      <t>Delegar a la persona encargada del manejo de la información análoga en cada territorio.</t>
    </r>
  </si>
  <si>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1 delegación por territorio.
</t>
    </r>
    <r>
      <rPr>
        <b/>
        <sz val="11"/>
        <color theme="1"/>
        <rFont val="Calibri"/>
        <family val="2"/>
      </rPr>
      <t>Indicador 2:</t>
    </r>
    <r>
      <rPr>
        <sz val="11"/>
        <color theme="1"/>
        <rFont val="Calibri"/>
        <family val="2"/>
      </rPr>
      <t xml:space="preserve"> 
Delegación realizada / delegación programada.</t>
    </r>
  </si>
  <si>
    <t>El encargado de gestión documental cada vez que se requiere realiza la digitalización de documentos del territorio. Esta información es almacenada en Cordis. Semanalmente se remite consolidado de la información recibida al líder del subproceso de gestión documental.</t>
  </si>
  <si>
    <t>1. Tramites Inmediatos
2. Tramites no inmediatos 
3. Resoluciones
4. PQRS
5. OFICIOS Entidades territoriales -  UAECD
6. Memorias de la Actualización Catastral
7. Memorias de la Conservación Catastral
(Información Digital y/o Electrónica)</t>
  </si>
  <si>
    <t>Pérdida de confidencialidad e integridad de 1. Tramites Inmediatos
2. Tramites no inmediatos 
3. Resoluciones
4. PQRS
5. OFICIOS Entidades territoriales -  UAECD
6. Memorias de la Actualización Catastral
7. Memorias de la Conservación Catastral
(Información Digital y/o Electrónica)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</si>
  <si>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</si>
  <si>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r>
      <rPr>
        <b/>
        <sz val="11"/>
        <rFont val="Calibri"/>
        <family val="2"/>
      </rPr>
      <t>1.</t>
    </r>
    <r>
      <rPr>
        <sz val="11"/>
        <rFont val="Calibri"/>
        <family val="2"/>
      </rPr>
      <t xml:space="preserve"> Asistir a capacitaciones y/o sensibilización sobre políticas de seguridad de la información Digital y/o Electrónica.  en existentes en las sedes territoriales
</t>
    </r>
    <r>
      <rPr>
        <b/>
        <sz val="11"/>
        <rFont val="Calibri"/>
        <family val="2"/>
      </rPr>
      <t>2.</t>
    </r>
    <r>
      <rPr>
        <sz val="11"/>
        <rFont val="Calibri"/>
        <family val="2"/>
      </rPr>
      <t xml:space="preserve"> Implementar la Matriz de gestión y distribución de roles de permisos en los territorios.</t>
    </r>
  </si>
  <si>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Meta 2:</t>
    </r>
    <r>
      <rPr>
        <sz val="11"/>
        <color theme="1"/>
        <rFont val="Calibri"/>
        <family val="2"/>
      </rPr>
      <t xml:space="preserve"> 
1 matriz de gestión de permisos implementada en cada territorio.
</t>
    </r>
    <r>
      <rPr>
        <b/>
        <sz val="11"/>
        <color theme="1"/>
        <rFont val="Calibri"/>
        <family val="2"/>
      </rPr>
      <t>Indicador 2</t>
    </r>
    <r>
      <rPr>
        <sz val="11"/>
        <color theme="1"/>
        <rFont val="Calibri"/>
        <family val="2"/>
      </rPr>
      <t>. 
Entrega de Matriz de permisos implementada / matriz de permisos programada.</t>
    </r>
  </si>
  <si>
    <t>La persona encargada de asignar permisos en la plataforma de sharepoint en cada territorio, realiza el proceso de asignación cada vez que se requiera dando los permisos al usuario de acuerdo al rol correspondiente. La evidencia de la asignación queda registrada en la plataforma.</t>
  </si>
  <si>
    <t>Pérdida de Disponibilidad de 1. Tramites Inmediatos
2. Tramites no inmediatos 
3. Resoluciones
4. PQRS
5. OFICIOS Entidades territoriales -  UAECD
6. Memorias de la Actualización Catastral
7. Memorias de la Conservación Catastral
(Información Digital y/o Electrónica)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</si>
  <si>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Fortalecer los controles definidos. 
Sesiones de refuerzo adicionales.
Copias periódicas de información del sharepoint en uno de los equipos de los lideres de territorio</t>
  </si>
  <si>
    <r>
      <rPr>
        <b/>
        <sz val="11"/>
        <rFont val="Calibri"/>
        <family val="2"/>
      </rPr>
      <t>1.</t>
    </r>
    <r>
      <rPr>
        <sz val="11"/>
        <rFont val="Calibri"/>
        <family val="2"/>
      </rPr>
      <t xml:space="preserve"> Asistir a capacitaciones y/o sensibilización sobre políticas de seguridad de la información Digital y/o Electrónica.  en</t>
    </r>
    <r>
      <rPr>
        <strike/>
        <sz val="11"/>
        <rFont val="Calibri"/>
        <family val="2"/>
      </rPr>
      <t xml:space="preserve"> </t>
    </r>
    <r>
      <rPr>
        <sz val="11"/>
        <rFont val="Calibri"/>
        <family val="2"/>
      </rPr>
      <t xml:space="preserve"> existentes en las sedes territoriales</t>
    </r>
    <r>
      <rPr>
        <strike/>
        <sz val="11"/>
        <rFont val="Calibri"/>
        <family val="2"/>
      </rPr>
      <t xml:space="preserve">
</t>
    </r>
    <r>
      <rPr>
        <sz val="11"/>
        <rFont val="Calibri"/>
        <family val="2"/>
      </rPr>
      <t xml:space="preserve">
</t>
    </r>
  </si>
  <si>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Meta 2:</t>
    </r>
    <r>
      <rPr>
        <sz val="11"/>
        <color theme="1"/>
        <rFont val="Calibri"/>
        <family val="2"/>
      </rPr>
      <t xml:space="preserve"> 
1 matriz de gestión de permisos implementada en cada territorio.
</t>
    </r>
    <r>
      <rPr>
        <b/>
        <sz val="11"/>
        <color theme="1"/>
        <rFont val="Calibri"/>
        <family val="2"/>
      </rPr>
      <t>Indicador 2</t>
    </r>
    <r>
      <rPr>
        <sz val="11"/>
        <color theme="1"/>
        <rFont val="Calibri"/>
        <family val="2"/>
      </rPr>
      <t>. 
Entrega de Matriz de permisos implementada / matriz de permisos programada.</t>
    </r>
  </si>
  <si>
    <t>La información es respaldada  en la plataforma de Sharepoint</t>
  </si>
  <si>
    <t>El encargado de la plataforma de sharepoint de cada territorio cada vez que se requiera realiza procesos de restauración de la información con el fin de que esta se encuentre disponible. En caso de no poder realizar el proceso de restauración debe colocar una mesa de servicios de TI para que se solicite apoyo al proveedor de Microsoft para la respectiva recuperación. La evidencia de control queda en la mesa de servicios de TI.</t>
  </si>
  <si>
    <t>Go Catastral
(Software)</t>
  </si>
  <si>
    <t>Pérdida de confidencialidad e integridad de Go Catastral
(Software)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</si>
  <si>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Procedimiento Mantenimiento de Aplicaciones</t>
  </si>
  <si>
    <t>1. Asistir  a capacitaciones y/o sensibilización sobre políticas de seguridad de la información en el manejo de Catastral en existentes en las sedes territoriales</t>
  </si>
  <si>
    <r>
      <rPr>
        <b/>
        <sz val="11"/>
        <color theme="1"/>
        <rFont val="Calibri"/>
        <family val="2"/>
      </rPr>
      <t xml:space="preserve">Meta 1:
</t>
    </r>
    <r>
      <rPr>
        <sz val="11"/>
        <color theme="1"/>
        <rFont val="Calibri"/>
        <family val="2"/>
      </rPr>
      <t xml:space="preserve"> 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</si>
  <si>
    <t>Procedimiento de Desarrollo de Sistemas de Información</t>
  </si>
  <si>
    <t>Pérdida de Disponibilidad de Go Catastral
(Software)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</si>
  <si>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</si>
  <si>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t>Procedimiento Gestión de Infraestructura Tecnológica</t>
  </si>
  <si>
    <t>1. Asistir  a capacitaciones y/o sensibilización sobre políticas de seguridad de la información en el manejo de GoCatastral en existentes en las sedes territoriales</t>
  </si>
  <si>
    <t>El administrador de la plataforma diariamente realiza las copias de respaldo, con el fin de evitar la perdida de la información. La evidencia del respaldo queda en el servidor de la base de datos.</t>
  </si>
  <si>
    <t>Procedimiento de Copias de respaldo</t>
  </si>
  <si>
    <r>
      <t xml:space="preserve">El administrador de la plataforma cada vez que se requiera realiza el proceso de restauración de la aplicación y/o bases de datos. En caso de no poder restaurar la versión más reciente, se debe restaurar la última versión óptima.
</t>
    </r>
    <r>
      <rPr>
        <b/>
        <sz val="11"/>
        <rFont val="Calibri"/>
        <family val="2"/>
        <scheme val="minor"/>
      </rPr>
      <t xml:space="preserve">
</t>
    </r>
    <r>
      <rPr>
        <sz val="11"/>
        <rFont val="Calibri"/>
        <family val="2"/>
        <scheme val="minor"/>
      </rPr>
      <t xml:space="preserve">
</t>
    </r>
  </si>
  <si>
    <t>Sharepoint
(Servicio)</t>
  </si>
  <si>
    <t>Pérdida de confidencialidad e integridad de Sharepoint
(Servicio)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</si>
  <si>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</si>
  <si>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 xml:space="preserve">
1. Asistencia  a capacitaciones y/o sensibilización sobre Sharepoint
2. Implementar la matriz de gestión de roles de  permisos en los territorios</t>
  </si>
  <si>
    <r>
      <rPr>
        <b/>
        <sz val="11"/>
        <color theme="1"/>
        <rFont val="Calibri"/>
        <family val="2"/>
      </rPr>
      <t xml:space="preserve">Meta1: 
</t>
    </r>
    <r>
      <rPr>
        <sz val="11"/>
        <color theme="1"/>
        <rFont val="Calibri"/>
        <family val="2"/>
      </rPr>
      <t xml:space="preserve">50% de funcionarios /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3 reportes programados.
</t>
    </r>
    <r>
      <rPr>
        <b/>
        <sz val="11"/>
        <color theme="1"/>
        <rFont val="Calibri"/>
        <family val="2"/>
      </rPr>
      <t xml:space="preserve">Indicador 2:
</t>
    </r>
    <r>
      <rPr>
        <sz val="11"/>
        <color theme="1"/>
        <rFont val="Calibri"/>
        <family val="2"/>
      </rPr>
      <t>N° de Reportes entregados/ N° de reportes programados</t>
    </r>
  </si>
  <si>
    <t>Instructivo de incidentes de seguridad de la información</t>
  </si>
  <si>
    <t>Pérdida de Disponibilidad de Sharepoint
(Servicio)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</si>
  <si>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El proveedor de servicios de nube realiza el respaldo de las herramientas colaborativas de acuerdo con lo descrito en el contrato firmado con la Unidad</t>
  </si>
  <si>
    <t>Documento Técnico Manual de Políticas detalladas de seguridad de la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</si>
  <si>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</si>
  <si>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t>Archivos de Gestión Palmira
(Instalaciones)</t>
  </si>
  <si>
    <t>Pérdida de confidencialidad e integridad de Archivos de Gestión Palmira
(Instalaciones)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</si>
  <si>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r>
      <rPr>
        <b/>
        <sz val="11"/>
        <rFont val="Calibri"/>
        <family val="2"/>
      </rPr>
      <t xml:space="preserve">1. </t>
    </r>
    <r>
      <rPr>
        <sz val="11"/>
        <rFont val="Calibri"/>
        <family val="2"/>
      </rPr>
      <t xml:space="preserve">Asistir  a capacitaciones y/o sensibilización sobre políticas de seguridad de la información para el manejo en áreas seguras. Existentes en las sedes territoriales
</t>
    </r>
    <r>
      <rPr>
        <b/>
        <sz val="11"/>
        <rFont val="Calibri"/>
        <family val="2"/>
      </rPr>
      <t xml:space="preserve">2. </t>
    </r>
    <r>
      <rPr>
        <sz val="11"/>
        <rFont val="Calibri"/>
        <family val="2"/>
      </rPr>
      <t>Delegar de persona encargada del manejo de la información / acceso y manejo a archivos de gestión análoga en cada territorio</t>
    </r>
  </si>
  <si>
    <r>
      <rPr>
        <b/>
        <sz val="11"/>
        <color rgb="FF000000"/>
        <rFont val="Calibri"/>
        <family val="2"/>
      </rPr>
      <t>Meta1:</t>
    </r>
    <r>
      <rPr>
        <sz val="11"/>
        <color rgb="FF000000"/>
        <rFont val="Calibri"/>
        <family val="2"/>
      </rPr>
      <t xml:space="preserve"> 
50% de funcionarios y/o contratistas de los territorios  
</t>
    </r>
    <r>
      <rPr>
        <b/>
        <sz val="11"/>
        <color rgb="FF000000"/>
        <rFont val="Calibri"/>
        <family val="2"/>
      </rPr>
      <t xml:space="preserve">Indicador1: 
</t>
    </r>
    <r>
      <rPr>
        <sz val="11"/>
        <color rgb="FF000000"/>
        <rFont val="Calibri"/>
        <family val="2"/>
      </rPr>
      <t xml:space="preserve">No. de funcionarios y/o contratistas de los territorios   sensibilizados /  No. de funcionarios y/o contratistas de los territorios  
</t>
    </r>
    <r>
      <rPr>
        <b/>
        <sz val="11"/>
        <color rgb="FF000000"/>
        <rFont val="Calibri"/>
        <family val="2"/>
      </rPr>
      <t xml:space="preserve">Meta 2:
</t>
    </r>
    <r>
      <rPr>
        <sz val="11"/>
        <color rgb="FF000000"/>
        <rFont val="Calibri"/>
        <family val="2"/>
      </rPr>
      <t xml:space="preserve"> 1 delegación en Palmira
</t>
    </r>
    <r>
      <rPr>
        <b/>
        <sz val="11"/>
        <color rgb="FF000000"/>
        <rFont val="Calibri"/>
        <family val="2"/>
      </rPr>
      <t xml:space="preserve">Indicador 2:
</t>
    </r>
    <r>
      <rPr>
        <sz val="11"/>
        <color rgb="FF000000"/>
        <rFont val="Calibri"/>
        <family val="2"/>
      </rPr>
      <t>Delegación realizada / delegación programada</t>
    </r>
  </si>
  <si>
    <t>En cada territorio existe un área donde se maneja la información física, el lugar es accedido únicamente por el personal de apoyo de gestión documental. En algunos casos el área cuenta con cerradura.</t>
  </si>
  <si>
    <t>Pérdida de Disponibilidad de Archivos de Gestión Palmira
(Instalaciones)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</si>
  <si>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r>
      <rPr>
        <b/>
        <sz val="11"/>
        <color rgb="FF000000"/>
        <rFont val="Calibri"/>
        <family val="2"/>
      </rPr>
      <t>Meta1:</t>
    </r>
    <r>
      <rPr>
        <sz val="11"/>
        <color rgb="FF000000"/>
        <rFont val="Calibri"/>
        <family val="2"/>
      </rPr>
      <t xml:space="preserve"> 
50% de funcionarios y/o contratistas de los territorios  (Palmira)
</t>
    </r>
    <r>
      <rPr>
        <b/>
        <sz val="11"/>
        <color rgb="FF000000"/>
        <rFont val="Calibri"/>
        <family val="2"/>
      </rPr>
      <t xml:space="preserve">Indicador1: 
</t>
    </r>
    <r>
      <rPr>
        <sz val="11"/>
        <color rgb="FF000000"/>
        <rFont val="Calibri"/>
        <family val="2"/>
      </rPr>
      <t xml:space="preserve">No. de funcionarios y/o contratistas de los territorios  (Palmira ) sensibilizados /  No. de funcionarios y/o contratistas de los territorios  (Palmira).
</t>
    </r>
    <r>
      <rPr>
        <b/>
        <sz val="11"/>
        <color rgb="FF000000"/>
        <rFont val="Calibri"/>
        <family val="2"/>
      </rPr>
      <t xml:space="preserve">Meta 2:
</t>
    </r>
    <r>
      <rPr>
        <sz val="11"/>
        <color rgb="FF000000"/>
        <rFont val="Calibri"/>
        <family val="2"/>
      </rPr>
      <t xml:space="preserve"> 1 delegación en Palmira
</t>
    </r>
    <r>
      <rPr>
        <b/>
        <sz val="11"/>
        <color rgb="FF000000"/>
        <rFont val="Calibri"/>
        <family val="2"/>
      </rPr>
      <t xml:space="preserve">Indicador 2:
</t>
    </r>
    <r>
      <rPr>
        <sz val="11"/>
        <color rgb="FF000000"/>
        <rFont val="Calibri"/>
        <family val="2"/>
      </rPr>
      <t>Delegación realizada / delegación programada</t>
    </r>
  </si>
  <si>
    <t>Funcionarios de Palmira 
(Recurso Humano)</t>
  </si>
  <si>
    <t>Pérdida de Confidencialidad de Funcionarios de Palmira 
(Recurso Humano)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</si>
  <si>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1. Asistir  a capacitaciones y/o sensibilización sobre las responsabilidades en seguridad de la información existentes en las sedes territoriales</t>
  </si>
  <si>
    <r>
      <rPr>
        <b/>
        <sz val="11"/>
        <color rgb="FF000000"/>
        <rFont val="Calibri"/>
        <family val="2"/>
      </rPr>
      <t xml:space="preserve">Meta1:
</t>
    </r>
    <r>
      <rPr>
        <sz val="11"/>
        <color rgb="FF000000"/>
        <rFont val="Calibri"/>
        <family val="2"/>
      </rPr>
      <t xml:space="preserve"> 50% de funcionarios y/o contratistas de los territorios  (Palmira)
</t>
    </r>
    <r>
      <rPr>
        <b/>
        <sz val="11"/>
        <color rgb="FF000000"/>
        <rFont val="Calibri"/>
        <family val="2"/>
      </rPr>
      <t xml:space="preserve">Indicador 1:  
</t>
    </r>
    <r>
      <rPr>
        <sz val="11"/>
        <color rgb="FF000000"/>
        <rFont val="Calibri"/>
        <family val="2"/>
      </rPr>
      <t xml:space="preserve">No de funcionarios y/o contratistas de los territorios  (Palmira ) sensibilizados / No. de  funcionarios y/o contratistas de los territorios  (Palmira ) </t>
    </r>
  </si>
  <si>
    <t>Pérdida de Disponibilidad de Funcionarios de Palmira 
(Recurso Humano)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</si>
  <si>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r>
      <rPr>
        <b/>
        <sz val="11"/>
        <rFont val="Calibri"/>
        <family val="2"/>
      </rPr>
      <t>1.</t>
    </r>
    <r>
      <rPr>
        <sz val="11"/>
        <rFont val="Calibri"/>
        <family val="2"/>
      </rPr>
      <t xml:space="preserve"> Realizar reporte para identificación de pares en Palmira
</t>
    </r>
    <r>
      <rPr>
        <b/>
        <sz val="11"/>
        <rFont val="Calibri"/>
        <family val="2"/>
      </rPr>
      <t>2</t>
    </r>
    <r>
      <rPr>
        <sz val="11"/>
        <rFont val="Calibri"/>
        <family val="2"/>
      </rPr>
      <t>. Realizar monitoreo y actualización del reporte de pares (trimestral) existentes en las sedes territoriales</t>
    </r>
  </si>
  <si>
    <r>
      <t xml:space="preserve">
</t>
    </r>
    <r>
      <rPr>
        <b/>
        <sz val="11"/>
        <color rgb="FF000000"/>
        <rFont val="Calibri"/>
        <family val="2"/>
      </rPr>
      <t>Meta 1:</t>
    </r>
    <r>
      <rPr>
        <sz val="11"/>
        <color rgb="FF000000"/>
        <rFont val="Calibri"/>
        <family val="2"/>
      </rPr>
      <t xml:space="preserve"> 
3 Reportes de identificación de pares
</t>
    </r>
    <r>
      <rPr>
        <b/>
        <sz val="11"/>
        <color rgb="FF000000"/>
        <rFont val="Calibri"/>
        <family val="2"/>
      </rPr>
      <t xml:space="preserve">Indicador 1:
</t>
    </r>
    <r>
      <rPr>
        <sz val="11"/>
        <color rgb="FF000000"/>
        <rFont val="Calibri"/>
        <family val="2"/>
      </rPr>
      <t xml:space="preserve">Reporte realizado / reporte programada 
</t>
    </r>
    <r>
      <rPr>
        <b/>
        <sz val="11"/>
        <color rgb="FF000000"/>
        <rFont val="Calibri"/>
        <family val="2"/>
      </rPr>
      <t xml:space="preserve">Meta 2
</t>
    </r>
    <r>
      <rPr>
        <sz val="11"/>
        <color rgb="FF000000"/>
        <rFont val="Calibri"/>
        <family val="2"/>
      </rPr>
      <t xml:space="preserve">Reporte de pares actualizado (trimestral).
</t>
    </r>
    <r>
      <rPr>
        <b/>
        <sz val="11"/>
        <color rgb="FF000000"/>
        <rFont val="Calibri"/>
        <family val="2"/>
      </rPr>
      <t>Indicador 2</t>
    </r>
    <r>
      <rPr>
        <sz val="11"/>
        <color rgb="FF000000"/>
        <rFont val="Calibri"/>
        <family val="2"/>
      </rPr>
      <t xml:space="preserve">. 
Reporte actualizado / reporte programado
</t>
    </r>
  </si>
  <si>
    <t xml:space="preserve">Equipos de cómputo de Santa Rosa, Palmira,   </t>
  </si>
  <si>
    <t>Pérdida de confidencialidad e integridad de Equipos de cómputo de Santa Rosa, Palmira,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</si>
  <si>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El personal de la mesa de servicios cada vez que se va a entregar un equipo de cómputo, configura que el equipo cuente con usuario de administrador para realizar procesos de administración del equipo. Lo anterior se realiza con el fin que el usuario normal no pueda realizar instalaciones sobre el equipo asignado. En caso de no poder configurar el usuario administrador en el equipo, se debe  reinstalar el mismo hasta que se pueda realizar la configuración. La evidencia del proceso queda registrado en la mesa de servicios de TI y en el acta de entrega del equipo.</t>
  </si>
  <si>
    <t xml:space="preserve">Documento Técnico Manual de Políticas Detalladas de Seguridad de la Información / </t>
  </si>
  <si>
    <r>
      <rPr>
        <b/>
        <sz val="11"/>
        <color rgb="FF000000"/>
        <rFont val="Calibri"/>
        <family val="2"/>
      </rPr>
      <t xml:space="preserve">1.	</t>
    </r>
    <r>
      <rPr>
        <sz val="11"/>
        <color rgb="FF000000"/>
        <rFont val="Calibri"/>
        <family val="2"/>
      </rPr>
      <t xml:space="preserve">Mantener actualizado el inventario de equipos existentes en las sedes territoriales
</t>
    </r>
  </si>
  <si>
    <r>
      <t xml:space="preserve">
</t>
    </r>
    <r>
      <rPr>
        <b/>
        <sz val="11"/>
        <color rgb="FF000000"/>
        <rFont val="Calibri"/>
        <family val="2"/>
      </rPr>
      <t xml:space="preserve">Meta: 
</t>
    </r>
    <r>
      <rPr>
        <sz val="11"/>
        <color rgb="FF000000"/>
        <rFont val="Calibri"/>
        <family val="2"/>
      </rPr>
      <t xml:space="preserve">100%  del inventario actualizado en cada territorio .
</t>
    </r>
    <r>
      <rPr>
        <b/>
        <sz val="11"/>
        <color rgb="FF000000"/>
        <rFont val="Calibri"/>
        <family val="2"/>
      </rPr>
      <t>Indicador.</t>
    </r>
    <r>
      <rPr>
        <sz val="11"/>
        <color rgb="FF000000"/>
        <rFont val="Calibri"/>
        <family val="2"/>
      </rPr>
      <t xml:space="preserve"> 
Inventario Actualizado / inventario programado
</t>
    </r>
  </si>
  <si>
    <t>Pérdida de Disponibilidad de Equipos de cómputo de Santa Rosa, Palmira,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</si>
  <si>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
1. Realizar seguimiento a los mantenimientos realizados a los equipos de computo en los territorios </t>
  </si>
  <si>
    <r>
      <t xml:space="preserve">
</t>
    </r>
    <r>
      <rPr>
        <b/>
        <sz val="11"/>
        <color rgb="FF000000"/>
        <rFont val="Calibri"/>
        <family val="2"/>
      </rPr>
      <t xml:space="preserve">Meta 1: 
</t>
    </r>
    <r>
      <rPr>
        <sz val="11"/>
        <color rgb="FF000000"/>
        <rFont val="Calibri"/>
        <family val="2"/>
      </rPr>
      <t xml:space="preserve">100% del inventario actualizado en cada territorio 
</t>
    </r>
    <r>
      <rPr>
        <b/>
        <sz val="11"/>
        <color rgb="FF000000"/>
        <rFont val="Calibri"/>
        <family val="2"/>
      </rPr>
      <t xml:space="preserve">Indicador 1:
</t>
    </r>
    <r>
      <rPr>
        <sz val="11"/>
        <color rgb="FF000000"/>
        <rFont val="Calibri"/>
        <family val="2"/>
      </rPr>
      <t xml:space="preserve">Inventario Actualizado / inventario programado
</t>
    </r>
    <r>
      <rPr>
        <b/>
        <sz val="11"/>
        <color rgb="FF000000"/>
        <rFont val="Calibri"/>
        <family val="2"/>
      </rPr>
      <t>Meta 2</t>
    </r>
    <r>
      <rPr>
        <sz val="11"/>
        <color rgb="FF000000"/>
        <rFont val="Calibri"/>
        <family val="2"/>
      </rPr>
      <t xml:space="preserve">. 
100% de mesas de las mesas de servicios asociadas al mantenimiento de equipos de computo.
</t>
    </r>
    <r>
      <rPr>
        <b/>
        <sz val="11"/>
        <color rgb="FF000000"/>
        <rFont val="Calibri"/>
        <family val="2"/>
      </rPr>
      <t xml:space="preserve">Indiciador 2:
</t>
    </r>
    <r>
      <rPr>
        <sz val="11"/>
        <color rgb="FF000000"/>
        <rFont val="Calibri"/>
        <family val="2"/>
      </rPr>
      <t>Mesas de servicios realizadas / mesas de servicio generadas</t>
    </r>
  </si>
  <si>
    <t>gestionar la estandarización, consolidación, integración y disposición de los recursos de información geográfica de la Comunidad IDECA, para permitir y facilitar el descubrimiento, acceso, aprovechamiento, uso y apropiación de los datos geográficos de Bogotá.</t>
  </si>
  <si>
    <t>Aplicaciones móviles y web IDECA
Servicios Web Geográficos, Mapas base, Mapa de Referencia, etc.
(Servicio)</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</si>
  <si>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</si>
  <si>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</si>
  <si>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t>
  </si>
  <si>
    <t>Para el acceso a las aplicaciones móviles y web de Ideca se maneja el control de acceso mediante la gestión de permisos.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</si>
  <si>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</si>
  <si>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</si>
  <si>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</si>
  <si>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</si>
  <si>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</si>
  <si>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</si>
  <si>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t>
  </si>
  <si>
    <t>Respaldo de información almacenada en servidores (servicios geográficos), actividad realizada por los operadores desde la Subgerencia de Infraestructura Tecnológica</t>
  </si>
  <si>
    <t>Instructivo de Copias de Respaldo y Recuperación / Documento Técnico Manual de políticas detalladas de seguridad y privacidad de la  información (Política de copias de respaldo de información)</t>
  </si>
  <si>
    <t>Restauración de información ( (servicios geográficos), actividad realizada por el equipo de la SIT en apoyo con el proveedor correspondiente.</t>
  </si>
  <si>
    <t>Reportar incidentes de disponibilidad del servicio por la mesa para que estos sean atendidos por Tecnología</t>
  </si>
  <si>
    <t>Procedimiento Gestión Mesa de Servicios</t>
  </si>
  <si>
    <t>Sin documentación</t>
  </si>
  <si>
    <t>Sin registro</t>
  </si>
  <si>
    <t>Hacer monitoreos periódicos (diarios, semanal,  quincenal) de que todos los servicios estén disponibles</t>
  </si>
  <si>
    <t>Bases de Datos Automatizadas 
1. Bases de datos geográfica
2. Bases de datos geográfica de servicios públicos
(Bases de Datos)</t>
  </si>
  <si>
    <t>Bases de datos</t>
  </si>
  <si>
    <t>Pérdida de confidencialidad e integridad de Bases de Datos Automatizadas 
1. Bases de datos geográfica
2. Bases de datos geográfica de servicios públicos
(Bases de Datos) por 1. Abuso de derechos
1a. Perdida, Hurto o modificación de la información
3. Falsificación de derechos.
4.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</si>
  <si>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</si>
  <si>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Abuso de derechos
1a. Perdida, Hurto o modificación de la información
3. Falsificación de derechos.
4. Fallas Humanas</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</si>
  <si>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Subgerencia de Infraestructura Tecnológica, se solicitan las modificaciones correspondientes. La evidencia del control queda en el correo electrónico.</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</si>
  <si>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</si>
  <si>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</si>
  <si>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</si>
  <si>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</si>
  <si>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</si>
  <si>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</si>
  <si>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</si>
  <si>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</si>
  <si>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</si>
  <si>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</si>
  <si>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</si>
  <si>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Pérdida de Disponibilidad de 1. Bases de Datos con Información Personal entregada por Entidades públicas y privadas
(Bases de Datos) por a. Pérdida, borrado o uso no autorizado de la información} debido a a. Ausencia de copias de respaldo en equipos de cómputo</t>
  </si>
  <si>
    <t>a. Ausencia de copias de respaldo en equipos de cómputo</t>
  </si>
  <si>
    <t>a. Pérdida, borrado o uso no autorizado de la información}</t>
  </si>
  <si>
    <t>El profesional universitario delegado cada vez que  realiza una actualización sobre las bases de datos relacionadas con la Pandemia Covid19, carga esta información en el repositorio designado por la Alcaldía, con el fin que la información este disponible para las personas autorizadas. La evidencia del control queda en el repositorio designado.</t>
  </si>
  <si>
    <t>Fileserver</t>
  </si>
  <si>
    <t>Pérdida de confidencialidad e integridad de Fileserver por 1 Uso no autorizado de la información
2 . Fallas Humanas
3. Fallas técnicas
  debido a 1. Ausencia de revisiones regulares por parte del jefe de dependencia
2. Desconocimiento de políticas de seguridad de la información</t>
  </si>
  <si>
    <t xml:space="preserve">1 Uso no autorizado de la información
2 . Fallas Humanas
3. Fallas técnicas
 </t>
  </si>
  <si>
    <t>Uso de backups y/o migración de información a los repositorios definidos por la entidad</t>
  </si>
  <si>
    <t>1. Implementar la matriz de gestión de permisos en la carpeta de IDECA
2. Realizar una revisión (semestral) del reporte de gestión de accesos remitido por la SIT</t>
  </si>
  <si>
    <t xml:space="preserve">1. Meta: Actividades realizadas para la implementación de la matriz de gestión de permisos.
Indicador:
Actividades realizadas / Actividades programadas GT
2. Meta: Dos   Revisiones del reporte de gestión de accesos remitido por la SIT
Indicador:
Reportes revisados / Reportes remitidos por la SIT
</t>
  </si>
  <si>
    <t>Recursos Humanos , Tecnológicos</t>
  </si>
  <si>
    <t>1. Gerente, Subgerente Ideca, Profesional Delegado Administrador FileServer Ideca
2. Gerente, Subgerente Ideca, Profesional Delegado Administrador FileServer Ideca</t>
  </si>
  <si>
    <t>1. (31/12/2024)
2. (31/12/2024)</t>
  </si>
  <si>
    <t>Pérdida de Disponibilidad de Fileserver por Perdida o acceso no autorizado a la información 
Fallas Humanas
Incumplimiento en el mantenimiento del fileserver debido a 1. Ausencia de copias de respaldo 
2. Desconocimiento de políticas de seguridad de la información
3. Ausencia de mantenimiento al fileserver</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</si>
  <si>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</si>
  <si>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</si>
  <si>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Bases de Datos con información sensible de los servidores públicos de la UAECD
Base de Datos Directorio de Servidores
Base de Datos Mapa de Saberes</t>
  </si>
  <si>
    <t>Pérdida de confidencialidad e integridad de Bases de Datos con información sensible de los servidores públicos de la UAECD
Base de Datos Directorio de Servidores
Base de Datos Mapa de Saberes por 1. Pérdida, modificación o borrado de datos personales
2. Acceso no autorizado a los datos personales debido a 1. Gestión deficiente de las contraseñas 
2. No existencia de una copia de seguridad
3. Ubicación no adecuada de la información (equipos de los funcionarios)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</si>
  <si>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</si>
  <si>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</si>
  <si>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 nuevamente a la siguiente jornada de sensibilización.  La evidencia del control queda registrada en el correo remitido a los enlaces de cada dependencia y a los funcionarios o contratistas convocados. – DETECTIVO</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</si>
  <si>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</si>
  <si>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</si>
  <si>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Meta. 4 Monitoreos
Indicador: Monitoreos realizados / Monitoreos programados</t>
  </si>
  <si>
    <t>Subgerente de Talento Humano</t>
  </si>
  <si>
    <t>El gestor de accesos remite cada 4 meses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gestión de accesos</t>
  </si>
  <si>
    <t>Instructivo Gestión de Accesos</t>
  </si>
  <si>
    <t>Bases de Datos con información sensible de los servidores públicos de la UAECD</t>
  </si>
  <si>
    <t>Pérdida de Disponibilidad de Bases de Datos con información sensible de los servidores públicos de la UAECD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</si>
  <si>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</si>
  <si>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</si>
  <si>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 Solicitar a la Gerencia de Tecnología suministrar la copia de seguridad o de respaldo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</si>
  <si>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</si>
  <si>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</si>
  <si>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Archivo de Gestión de la Subgerencia de Talento Humano</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</si>
  <si>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</si>
  <si>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</si>
  <si>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</si>
  <si>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</si>
  <si>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1, 3</t>
  </si>
  <si>
    <t>1. Solicitar a la Subgerencia Administrativa y Financiera ajustar los permisos del servidor y/o contratista.</t>
  </si>
  <si>
    <t>1, 2, 3</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</si>
  <si>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</si>
  <si>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 xml:space="preserve">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</si>
  <si>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</si>
  <si>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1, 2</t>
  </si>
  <si>
    <t>Fileserver STH</t>
  </si>
  <si>
    <t>Pérdida de confidencialidad e integridad de Fileserver STH por 1 Uso no autorizado de la información
2 . Fallas Humanas
3. Fallas técnicas
  debido a 1. Ausencia de revisiones regulares por parte del jefe de dependencia
2. Desconocimiento de políticas de seguridad de la información</t>
  </si>
  <si>
    <t>1. Solicitar ajustar los permisos o accesos que requieren actualización</t>
  </si>
  <si>
    <t xml:space="preserve">1, 2 </t>
  </si>
  <si>
    <t>Pérdida de Disponibilidad de Fileserver STH por 1. Perdida o acceso no autorizado a la información 
2. Fallas Humanas
3. Incumplimiento en el mantenimiento del fileserver debido a 1. Ausencia de copias de respaldo 
2. Desconocimiento de políticas de seguridad de la información
3. Ausencia de mantenimiento al fileserver</t>
  </si>
  <si>
    <t>1. Perdida o acceso no autorizado a la información 
2. Fallas Humanas
3. Incumplimiento en el mantenimiento del fileserver</t>
  </si>
  <si>
    <t>1. Solicitar a la Gerencia de Tecnología suministrar la copia de seguridad o de respaldo de la información</t>
  </si>
  <si>
    <t>Espacio en Onedrive (historias Laborales, novedades de nómina, expedientes)</t>
  </si>
  <si>
    <t>Pérdida de confidencialidad e integridad de Espacio en Onedrive (historias Laborales, novedades de nómina, expedientes)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</si>
  <si>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</si>
  <si>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</si>
  <si>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1, 2, 3 y 4</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</si>
  <si>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</si>
  <si>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</si>
  <si>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Meta: 4 revisiones
Indicador: revisiones realizadas / revisiones programadas</t>
  </si>
  <si>
    <t>3, 4</t>
  </si>
  <si>
    <t xml:space="preserve">El propietario del activo cada vez que se presente un incidente de seguridad deberá reportar la vulnerabilidad en la Mesa de Servicios de TI con el fin que se verifique el mismo. La evidencia del control queda registrada en la Mesa de Servicios de TI </t>
  </si>
  <si>
    <t>Pérdida de Disponibilidad de Espacio en Onedrive (historias Laborales, novedades de nómina, expedientes)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</si>
  <si>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</si>
  <si>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</si>
  <si>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Sicapital -Perno
(Software)</t>
  </si>
  <si>
    <t>Pérdida de confidencialidad e integridad de Sicapital -Perno
(Software)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</si>
  <si>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</si>
  <si>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</si>
  <si>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 xml:space="preserve">Realizar la revisión mensual del reporte de accesos remitido por el gestor de accesos y solicitar las modificaciones (cuando se requieran) </t>
  </si>
  <si>
    <t>Meta. 12 revisiones
Indicador: Revisiones realizadas / revisiones programadas</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</si>
  <si>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</si>
  <si>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Pérdida de Disponibilidad de Sicapital -Perno
(Software) por 1. Procesamiento ilegal de los datos
2. Robo de medios o documentos debido a 1. Ausencia de planes de continuidad
2. Arquitectura insegura de la red
3. Ausencia de copias de respaldo
4. Gestión deficiente de las contraseñas</t>
  </si>
  <si>
    <t>1. Ausencia de planes de continuidad
2. Arquitectura insegura de la red
3. Ausencia de copias de respaldo
4. Gestión deficiente de las contraseñas</t>
  </si>
  <si>
    <t>1. Procesamiento ilegal de los datos
2. Robo de medios o documentos</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</si>
  <si>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</si>
  <si>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</si>
  <si>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Meta. 4 seguimientos 
Indicador: Seguimientos realizados / seguimientos programados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</si>
  <si>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</si>
  <si>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</si>
  <si>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</si>
  <si>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Correos Electrónicos de la STH</t>
  </si>
  <si>
    <t>Pérdida de confidencialidad e integridad de Correos Electrónicos de la STH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</si>
  <si>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</si>
  <si>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1. Perdida o hurto  de información                                  
2. Espionaje remoto                     
3. Incumplimiento en el mantenimiento del sistema de información 
4. Copia fraudulenta del software 
5. Corrupción de los datos           </t>
  </si>
  <si>
    <t>El jefe de dependencia realiza la asignación de accesos de los servidores y contratistas de la dependencia del correo electrónico de la dependencia.  La evidencia de la asignación queda registrada en la herramienta de teams, correo electrónico o mesa de servicios de ser el caso.</t>
  </si>
  <si>
    <t xml:space="preserve">Instructivo de Gestión de Accesos
Documento Técnico Manual de Políticas Detalladas de Seguridad de la Información </t>
  </si>
  <si>
    <t>1. Solicitar el cambio de contraseña de la cuenta afectada.</t>
  </si>
  <si>
    <t>Enviar recordatorios semestrales a través de piezas de correo electrónico a los servidores de la STH sobre los lineamientos de las políticas de seguridad y privacidad de la información</t>
  </si>
  <si>
    <t xml:space="preserve">
Meta. 2 piezas de correo electrónico enviadas
Indicador: # de piezas de correo electrónico envidadas</t>
  </si>
  <si>
    <t>1, 3, 4, 5</t>
  </si>
  <si>
    <t>Pérdida de Disponibilidad de Correos Electrónicos de la STH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</si>
  <si>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</si>
  <si>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1. Perdida o hurto  de información
2. Espionaje remoto 
3. Incumplimiento en el mantenimiento del sistema de información 
4. Copia fraudulenta del software 
5. Corrupción de los datos           </t>
  </si>
  <si>
    <t>El profesional encargado de la Subgerencia de Infraestructura Tecnológica  cada vez que se presenta una falla en el servicio de correo se contacta inicialmente con los administradores de la plataforma (profesionales de la SIT) y estos a su vez con el proveedor del servicio con el fin que se atienda la falla correspondiente. En caso que el inconveniente no sea resuelto por el proveedor, el administrador de la plataforma (profesional de la SIT)  informa al proveedor para que se reprograme y atienda el requerimiento.  La evidencia del control queda registrada en el incidente padre en donde  quedo registrado el primer reporte de falla.</t>
  </si>
  <si>
    <t>1. Solicitar ejecutar Plan de Continuidad.</t>
  </si>
  <si>
    <t>1, 3, 5</t>
  </si>
  <si>
    <t>Los operadores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Se debe tener en cuenta que el tiempo de indisponibilidad no debe superar el RTO (Recovery Time Objective) Tiempo objetivo de recuperación, de acuerdo a los lineamientos de Gestión de continuidad de Negocio. La evidencia del control queda en la Mesa de Servicio de TI.</t>
  </si>
  <si>
    <t>Documento Técnico de políticas Detalladas de Seguridad de la Información</t>
  </si>
  <si>
    <t>Personal del Componente de Nómina
Personal del Componente de Selección, Vinculación y Retiro</t>
  </si>
  <si>
    <t>Pérdida de Confidencialidad de Personal del Componente de Nómina
Personal del Componente de Selección, Vinculación y Retiro por 1. Perdida o hurto  de información 
2. Espionaje remoto 
3. Incumplimiento en el mantenimiento del sistema de información 
4. Copia fraudulenta del software 
5. Corrupción de los datos       debido a 1. Desconocimiento de las políticas de seguridad de la información 
2. Fallas en el manejo de la información
3. Asignación errada de los derechos de acceso
4. Ausencia de "terminación de la sesión" cuando se abandona la estación de trabajo  
5. Falla en la producción de informes de gestión</t>
  </si>
  <si>
    <t>1. Desconocimiento de las políticas de seguridad de la información 
2. Fallas en el manejo de la información
3. Asignación errada de los derechos de acceso
4. Ausencia de "terminación de la sesión" cuando se abandona la estación de trabajo  
5. Falla en la producción de informes de gestión</t>
  </si>
  <si>
    <t xml:space="preserve">1. Perdida o hurto  de información 
2. Espionaje remoto 
3. Incumplimiento en el mantenimiento del sistema de información 
4. Copia fraudulenta del software 
5. Corrupción de los datos      </t>
  </si>
  <si>
    <t>1, 2, 3, 4, 5</t>
  </si>
  <si>
    <t>1. Solicitar iniciar la actuación o investigación contractual, disciplinaria, civil y/o penal a que haya lugar</t>
  </si>
  <si>
    <t>Cada vez que se va a vincular un funcionario o  contratista de la dependencia desde la Subgerencia de Talento Humano / Gerencia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</si>
  <si>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 xml:space="preserve">Pérdida de Disponibilidad de Personal del Componente de Nómina
Personal del Componente de Selección, Vinculación y Retiro por 1. Rotación de personal
2. Incumplimiento en la disponibilidad del personal
3. Espionaje remoto 
4. Corrupción de los datos      debido a 1. Ausencia de personal
2. Procedimientos inadecuados de selección
3. Desconocimiento de las políticas de seguridad de la información </t>
  </si>
  <si>
    <t xml:space="preserve">1. Ausencia de personal
2. Procedimientos inadecuados de selección
3. Desconocimiento de las políticas de seguridad de la información </t>
  </si>
  <si>
    <t xml:space="preserve">1. Rotación de personal
2. Incumplimiento en la disponibilidad del personal
3. Espionaje remoto 
4. Corrupción de los datos     </t>
  </si>
  <si>
    <t>1. Revisar el Acta de entrega de cargo y realizar capacitaciones adicionales</t>
  </si>
  <si>
    <t>1, 3 y 4</t>
  </si>
  <si>
    <t>Información análoga en Archivo de Gestión
(historias laborales en formato análogo)</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</si>
  <si>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</si>
  <si>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</si>
  <si>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electrónico ala SAF indicando la novedad. En caso de no remitir el correo electrónico se puede materializar el riesgo. La evidencia de la ejecución del control es el correo electrónico.</t>
  </si>
  <si>
    <t xml:space="preserve">
Documento Técnico Manual de Políticas Detalladas de Seguridad de la información</t>
  </si>
  <si>
    <t>Declaración de Aplicabilidad / Documento Técnico Manual de políticas Detalladas de Seguridad de la Información</t>
  </si>
  <si>
    <t>Información análoga en Archivo de Gestión (historias laborales en formato análogo)</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</si>
  <si>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</si>
  <si>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</si>
  <si>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</si>
  <si>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políticas Detalladas de Seguridad de la Información</t>
  </si>
  <si>
    <t xml:space="preserve">1. Solicitar el backup en formato digital de la información.
2. Solicitar a la Subgerencia Administrativa y Financiera ajustar los permisos del servidor y/o contratista.
</t>
  </si>
  <si>
    <t>gestionar los productos y servicios del portafolio para cumplir la meta de ingresos de la Unidad y satisfacer las necesidades y requerimientos de nuestros clientes.</t>
  </si>
  <si>
    <t xml:space="preserve">
Sicapital - Módulo de Facturación  (GCAU)
(Software)</t>
  </si>
  <si>
    <t>Pérdida de confidencialidad e integridad de 
Sicapital - Módulo de Facturación  (GCAU)
(Software) por 1. Ataques cibernéticos
2. Pérdida o modificación de la información.
2a Suplantación de usuarios autorizados
3 .Alteración de información por proveedor debido a 1. Debilidad en  parámetros de seguridad
2 Fallas  en la asignación y control de privilegios y permisos en la plataforma
3. Desconocimiento de políticas de seguridad de la información}</t>
  </si>
  <si>
    <t>1. Debilidad en  parámetros de seguridad
2 Fallas  en la asignación y control de privilegios y permisos en la plataforma
3. Desconocimiento de políticas de seguridad de la información}</t>
  </si>
  <si>
    <t>1. Ataques cibernéticos
2. Pérdida o modificación de la información.
2a Suplantación de usuarios autorizados
3 .Alteración de información por proveedor</t>
  </si>
  <si>
    <t>El  administrador del módulo de facturación asigna los accesos y los roles de acuerdo al perfil y a las actividades que va a realizar. Una vez el funcionario es trasladado o cambia de funciones el usuario es desactivado y la trazabilidad queda dentro del sistema. Facturación y mesa de servicio si es pertinente</t>
  </si>
  <si>
    <t>Revisión del reporte de accesos remitidos desde la Subgerencia de Infraestructura Tecnológica</t>
  </si>
  <si>
    <t>1. Realizar socialización en los lineamientos y políticas de seguridad de información. 1 por semestre
2. Realizar verificación semestral de usuarios y permisos  con acceso al módulo de facturación</t>
  </si>
  <si>
    <t>cantidad de socializaciones realizadas al equipo GCAC /2 socializaciones al año</t>
  </si>
  <si>
    <t>Recurso Humano
Mesa de servicio tecnología
Recurso humano</t>
  </si>
  <si>
    <t>Funcionario enlace de seguridad
Funcionario delegado en apoyo gestión de cuentas</t>
  </si>
  <si>
    <t>31-12-2024
31-12-2024</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</si>
  <si>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erróneas y no permite el ingreso. La evidencia del control queda registrada en la base del sistema.</t>
  </si>
  <si>
    <t>El administrador de la plataforma a solicitud del jefe de dependencia o funcionario delegado, restaura la base de datos de Sicapital-facturación,  para recuperar la información que ha sido afectada, para lo cual presenta a través de la mesa de servicios el requerimiento. En caso de no poder restaurar se deja la base de datos actual  y la evidencia del proceso de restauración queda en la mesa de servicios TI.</t>
  </si>
  <si>
    <t>Instructivo de copias de Respaldo y recuperación</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</si>
  <si>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</si>
  <si>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EL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</si>
  <si>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 xml:space="preserve">Pérdida de Disponibilidad de 
Sicapital - Módulo de Facturación  (GCAU)
(Software) por 1. Ataques cibernéticos
2. Fallas en la asignación y control de accesos
3. Fallas en la plataforma tecnológica  incluyendo el proveedor tercero
 debido a 1. Debilidad en  parámetros de seguridad
2. Falta  de mantenimientos preventivos y  correctivos.
3. Falta de cumplimiento del monitoreo permanente de la plataforma
4.Falta realización   Copias de respaldo  </t>
  </si>
  <si>
    <t xml:space="preserve">1. Debilidad en  parámetros de seguridad
2. Falta  de mantenimientos preventivos y  correctivos.
3. Falta de cumplimiento del monitoreo permanente de la plataforma
4.Falta realización   Copias de respaldo  </t>
  </si>
  <si>
    <t xml:space="preserve">1. Ataques cibernéticos
2. Fallas en la asignación y control de accesos
3. Fallas en la plataforma tecnológica  incluyendo el proveedor tercero
</t>
  </si>
  <si>
    <t>El funcionario responsable al presentar un incidentes de disponibilidad reporta la situación a la Gt a través de mesa de servicio</t>
  </si>
  <si>
    <t>Procedimiento gestión mesa de servicio</t>
  </si>
  <si>
    <t>Restauración del sistema de Sicapital (Modulo de facturación)</t>
  </si>
  <si>
    <t>El administrador de la plataforma a solicitud del jefe de dependencia o  funcionario asignado, restaura la base de datos de Sicapital-facturación,  para recuperar la información que ha sido afectada, para lo cual presenta a través de la mesa de servicios. En caso de no poder restaurar se deja la base de datos actual  y la evidencia del proceso de restauración queda en la mesa de servicios TI.</t>
  </si>
  <si>
    <t>Respaldo de la plataforma de tienda virtual</t>
  </si>
  <si>
    <t>Restauración de la plataforma de tienda virtual</t>
  </si>
  <si>
    <t>Fileserver GPS</t>
  </si>
  <si>
    <t>Pérdida de confidencialidad e integridad de Fileserver GPS por Uso no autorizado de la información
Fallas Humanas debido a 1. Ausencia de revisiones regulares de accesos por parte del funcionario delegado.
2. Desconocimiento de políticas de seguridad de la información por parte del equipo.
3. Roles y permisos asignados en forma inadecuada</t>
  </si>
  <si>
    <t>1. Ausencia de revisiones regulares de accesos por parte del funcionario delegado.
2. Desconocimiento de políticas de seguridad de la información por parte del equipo.
3. Roles y permisos asignados en forma inadecuada</t>
  </si>
  <si>
    <t xml:space="preserve">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</si>
  <si>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Revisiones de la matriz de accesos para verificación de accesos</t>
  </si>
  <si>
    <t>Instructivo  Gestión de Incidentes de seguridad de la información / procedimiento gestión mesa de servicios</t>
  </si>
  <si>
    <t xml:space="preserve">El jefe de la dependencia y funcionario delegado verifica el reporte de cuentas de usuarios expiradas que remite la subgerencia de infraestructura y presenta por mesa de servicio las novedades pertinentes </t>
  </si>
  <si>
    <t xml:space="preserve">Instructivo gestión de accesos </t>
  </si>
  <si>
    <t>Pérdida de Disponibilidad de Fileserver GPS por Falla en los permisos de acceso
Fallas en conectividad
Incumplimiento en el mantenimiento del fileserver debido a 1. Ausencia de copias de respaldo 
2. Desconocimiento de políticas de seguridad de la información
3. Ausencia de mantenimiento al fileserver</t>
  </si>
  <si>
    <t>Falla en los permisos de acceso
Fallas en conectividad
Incumplimiento en el mantenimiento del fileserver</t>
  </si>
  <si>
    <t>Restauración del fileserver</t>
  </si>
  <si>
    <t>Instructivo Gestión de Incidentes de seguridad de la información / procedimiento gestión mesa de servicio</t>
  </si>
  <si>
    <t>Instructivo de copias de respaldo y recuperación</t>
  </si>
  <si>
    <t>Plataforma Tienda Virtual (servicio)</t>
  </si>
  <si>
    <t>Pérdida de confidencialidad e integridad de Plataforma Tienda Virtual (servicio) por 1. Ataques cibernéticos
2. Pérdida o modificación de la información.
2a Suplantación de usuarios autorizados
3 . Error en el uso debido a 1. Debilidad en  parámetros de seguridad
2 Debilidad en el control de autenticación de usuarios
3. Acciones de terceros que vulneren la seguridad de la plataforma</t>
  </si>
  <si>
    <t>1. Debilidad en  parámetros de seguridad
2 Debilidad en el control de autenticación de usuarios
3. Acciones de terceros que vulneren la seguridad de la plataforma</t>
  </si>
  <si>
    <t>1. Ataques cibernéticos
2. Pérdida o modificación de la información.
2a Suplantación de usuarios autorizados
3 . Error en el uso</t>
  </si>
  <si>
    <t xml:space="preserve"> El sistema realiza la validación de la cuenta de usuario, un correo por cliente ,no puede haber duplicidad de correo.  El usuario cliente es responsable  y administra directamente la cuenta.</t>
  </si>
  <si>
    <t>Revisión de accesos de la plataforma virtual</t>
  </si>
  <si>
    <t>El propietario del activo cada vez que se presente un incidente de seguridad reporta la vulnerabilidad en la Mesa de Servicios de TI con el fin que se verifique el mismo. La evidencia del control queda registrada en la Mesa de Servicios de TI.</t>
  </si>
  <si>
    <t>El usuario ingresa a la tienda virtual, con previo logueado y contraseña asignada por el mismo, el sistema validad la conformidad</t>
  </si>
  <si>
    <t>Documento instructivo tienda virtual</t>
  </si>
  <si>
    <t>instructivo de copias de respaldo y recuperación</t>
  </si>
  <si>
    <t>Plataforma Tienda Virtual (Servicio)</t>
  </si>
  <si>
    <t xml:space="preserve">Pérdida de Disponibilidad de Plataforma Tienda Virtual (Servicio) por 1. Ataques cibernéticos
2. Fallas en la plataforma tecnológica
3. Fallas en los proveedores de internet
 debido a 1. Debilidad en  parámetros de seguridad
2. Falta  de mantenimientos preventivos y  correctivos.
3. Falta de cumplimiento del monitoreo permanente de la plataforma
4.Falta realización   Copias de respaldo  </t>
  </si>
  <si>
    <t xml:space="preserve">1. Ataques cibernéticos
2. Fallas en la plataforma tecnológica
3. Fallas en los proveedores de internet
</t>
  </si>
  <si>
    <t>El funcionario delegado de dar respuesta a correo de tienda virtual, verifica las solicitudes de los usuarios y constata si es debido a fallas en la plataforma, si es así registra mesa de servicio  de TI</t>
  </si>
  <si>
    <t>Restauración de la plataforma virtual</t>
  </si>
  <si>
    <t>El jefe de la dependencia o funcionario delegado verifica que la copia se encuentre en la matriz de copias de respaldo</t>
  </si>
  <si>
    <t>El jefe de la dependencia o funcionario delegado cada vez que se presente incidente o indisponibilidad del sistema que sea prolongado reporta a través de mesa de servicio ¿o. La evidencia del control queda registrada en la Mesa de Servicios de TI.</t>
  </si>
  <si>
    <t>El grupo de operadores de la SIT realiza diariamente actividades de monitoreo sobre las plataformas , incluida la tienda virtual</t>
  </si>
  <si>
    <t xml:space="preserve">Procedimiento de Gestión de Infraestructura Tecnológica </t>
  </si>
  <si>
    <t>CRM (Software)</t>
  </si>
  <si>
    <t>Pérdida de confidencialidad e integridad de CRM (Software) por 1. Ataques cibernéticos
2. Pérdida o modificación de la información.
3. Erro en uso por desconocimiento de aplicación debido a 
1 Fallas  en la asignación y control de privilegios y permisos en la plataforma
2. Desconocimiento de políticas de seguridad de la información}</t>
  </si>
  <si>
    <t xml:space="preserve">
1 Fallas  en la asignación y control de privilegios y permisos en la plataforma
2. Desconocimiento de políticas de seguridad de la información}</t>
  </si>
  <si>
    <t>1. Ataques cibernéticos
2. Pérdida o modificación de la información.
3. Erro en uso por desconocimiento de aplicación</t>
  </si>
  <si>
    <t xml:space="preserve">El Propietario del activo o funcionario autorizado para solicitud de accesos realiza la solicitud de los accesos definidos para los  funcionarios / contratistas de su dependencia cada vez que se requiera, registrando una mesa de servicios de TI, con el fin que se asignen los permisos correspondientes por parte del personal técnico. </t>
  </si>
  <si>
    <t>Instructivo Gestión de accesos</t>
  </si>
  <si>
    <t>Revisión de accesos de usuarios de la plataforma CRM</t>
  </si>
  <si>
    <t>El administrador de la plataforma a solicitud del jefe de dependencia o administrador operativo, restaura la base de datos de CRM,  para recuperar la información que ha sido afectada, para lo cual presenta a través   de la mesa de servicios. En caso de no poder restaurar se deja la base de datos actual  y la evidencia del proceso de restauración queda en la mesa de servicios TI.</t>
  </si>
  <si>
    <t xml:space="preserve">Pérdida de Disponibilidad de CRM (Software) por 1. Ataques cibernéticos
2. Fallas en la plataforma tecnológica
3. Fallas de conexión 
 debido a 1. Debilidad en  parámetros de seguridad
2. Falta  de mantenimientos preventivos,  correctivos y soporte tecnológico.
3. Configuración y desarrollo débil y no especifico para la necesidad
4.Falta realización   Copias de respaldo  </t>
  </si>
  <si>
    <t xml:space="preserve">1. Debilidad en  parámetros de seguridad
2. Falta  de mantenimientos preventivos,  correctivos y soporte tecnológico.
3. Configuración y desarrollo débil y no especifico para la necesidad
4.Falta realización   Copias de respaldo  </t>
  </si>
  <si>
    <t xml:space="preserve">1. Ataques cibernéticos
2. Fallas en la plataforma tecnológica
3. Fallas de conexión 
</t>
  </si>
  <si>
    <t>Restauración de la plataforma CRM</t>
  </si>
  <si>
    <t>El administrador de la plataforma a solicitud del jefe de dependencia o administrador operativo, restaura la base de datos de CRM,  para recuperar la información que ha sido afectada, para lo a través de la mesa de servicios. En caso de no poder restaurar se deja la base de datos actual  y la evidencia del proceso de restauración queda en la mesa de servicios TI.</t>
  </si>
  <si>
    <t>El jefe de dependencia  con apoyo del funcionario  asignado en la actividad, revisa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</si>
  <si>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Respaldo de la plataforma de CRM- APEX</t>
  </si>
  <si>
    <t>Restauración de la plataforma de CRM-APEX</t>
  </si>
  <si>
    <t>MDB_CA
MISPROD - Producción
ADMPROD - Producción
HISPROD - Producción
WCCPROD - Producción
MISDES-Desarrollo
MISPROD-Pruebas
"BASES DE DATOS DE CATASTRO MULTIPROPOSITO
AMCOBD-AmcoPereira
STAROSAC-Santa Rosa
PALMIRAV-Palmira
ARMENIAQ-Armenia
CNDFACAT-Facatativá
CARTGENA-Cartagena
CNDTOCAI-Tocaima
CNDGUATA-Guatavita
CNDSUBCH-Subachoque
"</t>
  </si>
  <si>
    <t>Pérdida de confidencialidad e integridad de 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</si>
  <si>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</si>
  <si>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Abuso de derechos
1a. Perdida, Hurto o modificación de la información
3. Falsificación de derechos.
4 y 5. Fallas Humanas</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</si>
  <si>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autorizados, el sistema no permite el ingreso. La evidencia del control queda registrada en la base de datos del sistema de los usuarios con rol de DBA. – DETECTIVO</t>
  </si>
  <si>
    <t>Bloqueo de usuarios y revisión roles y permisos</t>
  </si>
  <si>
    <t>1. Ejecutar de forma permanente las directrices establecidas en el  instructivo de Gestión de Accesos ejecutando periódicamente las validaciones de las cuentas de usuario y de usuarios privilegiados asignadas a los administradores.</t>
  </si>
  <si>
    <r>
      <rPr>
        <b/>
        <sz val="11"/>
        <rFont val="Calibri"/>
        <family val="2"/>
        <scheme val="minor"/>
      </rPr>
      <t>Meta1.</t>
    </r>
    <r>
      <rPr>
        <sz val="11"/>
        <rFont val="Calibri"/>
        <family val="2"/>
        <scheme val="minor"/>
      </rPr>
      <t xml:space="preserve"> 100% de las actividades de validación programadas ejecutadas
(reporte trimestral o semestral dependiendo de la actividad)
</t>
    </r>
    <r>
      <rPr>
        <b/>
        <sz val="11"/>
        <rFont val="Calibri"/>
        <family val="2"/>
        <scheme val="minor"/>
      </rPr>
      <t>Indicador1.</t>
    </r>
    <r>
      <rPr>
        <sz val="11"/>
        <rFont val="Calibri"/>
        <family val="2"/>
        <scheme val="minor"/>
      </rPr>
      <t xml:space="preserve"> # de actividades de validación de usuarios ejecutadas / # de actividades de validación de usuarios programadas</t>
    </r>
  </si>
  <si>
    <t>Recursos Humanos y Tecnológicos</t>
  </si>
  <si>
    <t>Gerente de Tecnología / Subgerente de Infraestructura Tecnológica
(Administradores de Bases de datos)</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</si>
  <si>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Se debe eliminar de la responsabilidad del equipo de Administración de Bases de Datos</t>
  </si>
  <si>
    <t>Los administradores de bases de datos una vez identificada por parte del equipo de seguridad de la información la información definida como clasificada o reservada a nivel de bases de datos (datos personales),  implementan herramientas de control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</si>
  <si>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anomalía,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</si>
  <si>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anomalía,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servicios de TI.</t>
  </si>
  <si>
    <t>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t>
  </si>
  <si>
    <t>Pérdida de Disponibilidad de 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políticas de seguridad de la Información</t>
  </si>
  <si>
    <t>1. Ausencia de copias de respaldo 
1a. Ausencia de mecanismos de monitoreo
2. Ausencia de documentación
2a.Configuración incorrecta de parámetros 
3. Ausencia de planes de continuidad
4. Desconocimiento de políticas de seguridad de la Información</t>
  </si>
  <si>
    <t>1. Mal funcionamiento del equipo y/o software
1. Perdida de información
2. Error en el uso</t>
  </si>
  <si>
    <t>Restauración de la base de datos afectada</t>
  </si>
  <si>
    <t>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</si>
  <si>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 xml:space="preserve">
Meta1. 100% del Inventario de activos de TI actualizado a Enero 31 de 2023 
Indicador1. #  Activos actualizados en el inventario / # Activos programados
Meta2. 100% de las actividades de actualización y/o mantenimiento programadas ejecutadas
Indicador2. # de actividades de actualización y/o mantenimiento ejecutadas / # de actividades de actualización y/o mantenimiento programadas
Meta3a. 100% de las actividades de monitoreo programadas ejecutadas.
(reporte mensual)
Indicador3a. # de actividades de monitoreo ejecutadas / # de actividades de monitoreo programadas
Meta3b. 100% de los informes de capacidad definidos elaborados (reporte trimestral)
Indicador3b. # de informes de capacidad generados / # de informes de capacidad programados
Meta4 . 100% de las copias de respaldo con las políticas de seguridad establecidas ejecutadas
(Mensual)Indicador4. # de actividades de copia de seguridad  ejecutadas / # de actividades de copias de respaldo programadas
Meta5. 100% de los procedimientos de operación definidos documentados. (Trimestral)
Indicador5. # de procedimientos de operación documentados  / # de procedimientos de operación documentados programados
</t>
  </si>
  <si>
    <t>Gerente de Tecnología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</si>
  <si>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plataforma de restauración de nube OCI o en la Mesa de Servicios de TI.. -  CORRECTIVO Y DETECTIVO</t>
  </si>
  <si>
    <t>Los administradores de bases de datos de acuerdo con la periodicidad descrita en la matriz de backups, realiza las copias de seguridad correspondientes de acuerdo a la política de backups con una periodicidad quincenal.</t>
  </si>
  <si>
    <t>Los administradores de plataforma realizan Monitoreo Manual del estado de los backups diarios, incrementales y full backup realizados a las bases de datos de la entidad. La evidencia se registra diariamente en el monitoreo de Bases de Datos socializado de acuerdo al procedimiento de infraestructura.</t>
  </si>
  <si>
    <t>CORREO ELECTRÓNICO
HERRAMIENTAS COLABORATIVAS
(Servicio)</t>
  </si>
  <si>
    <t>Pérdida de confidencialidad e integridad de CORREO ELECTRÓNICO
HERRAMIENTAS COLABORATIVAS
(Servicio) por 1. Pérdida, borrado, modificación o acceso no autorizado a la información.
2. Error en el uso debido a 1. Desconocimiento de políticas de seguridad relacionadas con el cambio de contraseñas.
2. Desconocimiento del funcionamiento de las herramientas colaborativas</t>
  </si>
  <si>
    <t>1. Desconocimiento de políticas de seguridad relacionadas con el cambio de contraseñas.
2. Desconocimiento del funcionamiento de las herramientas colaborativas</t>
  </si>
  <si>
    <t>1. Pérdida, borrado, modificación o acceso no autorizado a la información.
2. Error en el uso</t>
  </si>
  <si>
    <r>
      <rPr>
        <b/>
        <sz val="11"/>
        <rFont val="Calibri"/>
        <family val="2"/>
        <scheme val="minor"/>
      </rPr>
      <t>Meta1</t>
    </r>
    <r>
      <rPr>
        <sz val="11"/>
        <rFont val="Calibri"/>
        <family val="2"/>
        <scheme val="minor"/>
      </rPr>
      <t xml:space="preserve">. 100% de las actividades de validación programadas ejecutadas
(reporte trimestral o semestral dependiendo de la actividad)
</t>
    </r>
    <r>
      <rPr>
        <b/>
        <sz val="11"/>
        <rFont val="Calibri"/>
        <family val="2"/>
        <scheme val="minor"/>
      </rPr>
      <t>Indicador1</t>
    </r>
    <r>
      <rPr>
        <sz val="11"/>
        <rFont val="Calibri"/>
        <family val="2"/>
        <scheme val="minor"/>
      </rPr>
      <t>. # de actividades de validación de usuarios ejecutadas / # de actividades de validación de usuarios programadas</t>
    </r>
  </si>
  <si>
    <t>Gerente de Tecnología / Subgerente de Infraestructura Tecnológica
(Administradores de Plataformas de correo y herramientas colaborativas)</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</si>
  <si>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</si>
  <si>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</si>
  <si>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</si>
  <si>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 xml:space="preserve">Pérdida de Disponibilidad de CORREO ELECTRÓNICO
HERRAMIENTAS COLABORATIVAS
(Servicio) por 1. Falta de acceso al servicio de las herramientas colaborativas debido a 1. Ausencia de planes de continuidad 
</t>
  </si>
  <si>
    <t xml:space="preserve">1. Ausencia de planes de continuidad 
</t>
  </si>
  <si>
    <t>1. Falta de acceso al servicio de las herramientas colaborativas</t>
  </si>
  <si>
    <t xml:space="preserve">El proveedor de servicios de nube aplica los planes de continuidad del negocio de las herramientas colaborativas de acuerdo con lo descrito en el contrato firmado con la Unidad. </t>
  </si>
  <si>
    <t>Soporte con proveedor del servicio.
Activación del plan de continuidad de TI</t>
  </si>
  <si>
    <t xml:space="preserve">El proveedor de servicios de las herramientas colaborativas en nube, reestablece los servicios con base en los Acuerdos de Niveles de Servicio de acuerdo a lo descrito en el contrato firmado con la Unidad.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</si>
  <si>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objetivo de recuperación, de acuerdo a los lineamientos de Gestión de continuidad de Negocio. La evidencia del control queda en la herramienta de teams del equipo de infraestructura y check list diario que maneja cada uno de los administradores de plataforma.</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</si>
  <si>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</si>
  <si>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En el evento en que falle la conectividad de la nube donde están los servicios colaborativos, el proveedor debe habilitar los canales alternos para garantizar la disponibilidad de los servicios</t>
  </si>
  <si>
    <t>MESA DE SERVICIOS - CA
(Software)</t>
  </si>
  <si>
    <t>Pérdida de confidencialidad e integridad de MESA DE SERVICIOS - CA
(Software)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</si>
  <si>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</si>
  <si>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</si>
  <si>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
Activación del plan de continuidad de TI</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</si>
  <si>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</si>
  <si>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Realizar charlas de seguridad para los funcionarios y contratistas de la Unidad  con el fin que conozcan los controles de seguridad y evitar la materialización de riesgos</t>
  </si>
  <si>
    <t>Pérdida de Disponibilidad de MESA DE SERVICIOS - CA
(Software) por 1,2,3,4 Modificación, Borrado o Acceso no autorizado a la información. 
1. Abuso de derechos
2 y 3 Error en el uso  debido a 1. Ausencia de copias de respaldo 
1a. Ausencia de mecanismos de monitoreo
2. Ausencia de documentación
2a.Configuración incorrecta de parámetros 
3. Ausencia de recurso humano que conozca el manejo de la herramienta.
4. Ausencia de planes de continuidad
5. Desconocimiento de políticas de seguridad de la Información</t>
  </si>
  <si>
    <t>1. Ausencia de copias de respaldo 
1a. Ausencia de mecanismos de monitoreo
2. Ausencia de documentación
2a.Configuración incorrecta de parámetros 
3. Ausencia de recurso humano que conozca el manejo de la herramienta.
4. Ausencia de planes de continuidad
5. Desconocimiento de políticas de seguridad de la Información</t>
  </si>
  <si>
    <t xml:space="preserve">1,2,3,4 Modificación, Borrado o Acceso no autorizado a la información. 
1. Abuso de derechos
2 y 3 Error en el uso </t>
  </si>
  <si>
    <t xml:space="preserve">La herramienta SIEM y/o las herramientas de administración de los servidores monitorean los servicios de la infraestructura tecnológica (incluido urls) </t>
  </si>
  <si>
    <t>2,4,5</t>
  </si>
  <si>
    <t>El administrador de la plataforma de Mesa Servicio cuando  se presenta una indisponibilidad total de la herramienta SDM-CA, solicita la activación de la herramienta creada en ambiente Sharepoint para usarse como solución de contingencia. 
El registro queda en la comunicación o correo enviado a usuario final sobre el uso de la herramienta de contingencia.</t>
  </si>
  <si>
    <t>ANTIVIRUS 
(Software)</t>
  </si>
  <si>
    <t>Pérdida de confidencialidad e integridad de ANTIVIRUS 
(Software) por 1. Ataques externos 
2. Error en el uso debido a 1. Configuración incorrecta de parámetros 
2. Desconocimiento en el funcionamiento de la herramienta</t>
  </si>
  <si>
    <t>1. Configuración incorrecta de parámetros 
2. Desconocimiento en el funcionamiento de la herramienta</t>
  </si>
  <si>
    <t>1. Ataques externos 
2. Error en el uso</t>
  </si>
  <si>
    <t>La plataforma una vez el administrador ingresa más de 3 veces la contraseña en el sistema, bloquea el acceso con el fin de evitar el acceso no autorizado. Posterior a 15 min el administrador puede ingresar nuevamente con las credenciales. La evidencia del control queda el registro de logs de auditoria del equipo.</t>
  </si>
  <si>
    <t>Los administradores de plataforma cada vez que se requiere realizan revisión de los logs de auditoria de la plataforma administrada con el fin de con el fin de detectar irregularidades o eventos sospechosos de las plataformas que puedan afectar la seguridad de la información. En caso que se presente alguna  anomalía, se escala al proveedor y fabricante. La evidencia del escalamiento es reportada al proveedor y fabricante.</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</si>
  <si>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y fabricante para su solución. La evidencia del control queda en la mesa de servicios del proveedor y del fabricante.</t>
  </si>
  <si>
    <t>Pérdida de Disponibilidad de ANTIVIRUS 
(Software)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</si>
  <si>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</si>
  <si>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</si>
  <si>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</si>
  <si>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puede no darse directamente desde el proveedor sino desde fábrica en virtud de que la fase precontractual que cobijará el contrato del 2024 fue hecha con sólo el cubrimiento del licenciamiento más un soporte esencial de fábrica.</t>
  </si>
  <si>
    <t>FIREWALL AZURE 
FIREWALL DE APLICACIÓN AZURE
FIREWALLS DE APLICACIÓN
FIREWALL DE NUBE ORACLE
FIREWALL DE APLICACIÓN ORACLE
(Software)</t>
  </si>
  <si>
    <t>Pérdida de confidencialidad e integridad de FIREWALL AZURE 
FIREWALL DE APLICACIÓN AZURE
FIREWALLS DE APLICACIÓN
FIREWALL DE NUBE ORACLE
FIREWALL DE APLICACIÓN ORACLE
(Software) por 1. Ataques externos 
2. Error en el uso debido a 1. Configuración incorrecta de parámetros 
2. Desconocimiento en el funcionamiento de la herramienta</t>
  </si>
  <si>
    <t>El firewall cada vez que administrador la plataforma se identifica con las credenciales, valida contra la información registrada en la base de usuarios autorizados en el firewall, con el fin de verificar los permisos del mismo. En caso de que las credenciales ingresadas no correspondan con las registradas en la base de usuarios, el sistema genera un mensaje indicando existencia de credenciales erróneas y no permite el ingreso. La evidencia del control queda registrada en la base de usuarios del sistema. – DETECTIVO</t>
  </si>
  <si>
    <t>Los administradores de plataforma cada vez que se requiere realizan revisión de los logs de auditoria de la plataforma administrada con el fin de con el fin de detectar irregularidades o eventos sospechosos de las plataformas que puedan afectar la seguridad de la información. En caso que se presente alguna  anomalía, se escala a proveedor. La evidencia del escalamiento es reportada al proveedor.</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</si>
  <si>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</si>
  <si>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FIREWALL AZURE 
FIREWALL DE APLICACIÓN AZURE
FIREWALLS DE APLICACIÓN
FIREWALL DE NUBE ORACLE
FIREWALL DE APLICACIÓN ORACLE
(Software) por 1 y 3. Pérdida de la información de configuración
2. Mal funcionamiento de equipo donde se almacena los archivos de configuración debido a 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</si>
  <si>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</si>
  <si>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el fileserver de la Gerencia de TI. </t>
  </si>
  <si>
    <t>Instructivo de Copias de respaldo</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</si>
  <si>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</si>
  <si>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</si>
  <si>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el web master reporta bloqueos de seguridad que son exceptuados a través de sus firmas por el administrador de plataforma en los firewalls de aplicación para permitir avanzar en proyectos de desarrollo de software.</t>
  </si>
  <si>
    <t>FILESERVER
(Hardware)</t>
  </si>
  <si>
    <t>Pérdida de confidencialidad e integridad de FILESERVER
(Hardware) por Perdida, modificación de la información
2. Error en el uso - Fallas Humanas debido a 1. Ausencia de control de acceso 
2. Desconocimiento en el uso o configuración de los dispositivos</t>
  </si>
  <si>
    <t>1. Ausencia de control de acceso 
2. Desconocimiento en el uso o configuración de los dispositivos</t>
  </si>
  <si>
    <t>Perdida, modificación de la información
2. Error en el uso - Fallas Humanas</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</si>
  <si>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</si>
  <si>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</si>
  <si>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</si>
  <si>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</si>
  <si>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Pérdida de Disponibilidad de FILESERVER
(Hardware) por 1 y 2. Mal funcionamiento del equipo y/o software
3. Perdida de información debido a 1 . Mantenimiento insuficiente
2. Ausencia de monitoreo a los mantenimientos
3. Ausencia de planes de contingencia de TI
4. Falta de respaldo a la configuración del servidor
5. Falta de monitoreo de la Plataforma (File server)</t>
  </si>
  <si>
    <t>1 . Mantenimiento insuficiente
2. Ausencia de monitoreo a los mantenimientos
3. Ausencia de planes de contingencia de TI
4. Falta de respaldo a la configuración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</si>
  <si>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</si>
  <si>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</si>
  <si>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La herramienta SIEM y/o las herramientas de administración de los servidores monitorean los servicios de la infraestructura tecnológica (incluido File Server) </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</si>
  <si>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</si>
  <si>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Realizar backup de la información institucional del file Server</t>
  </si>
  <si>
    <t>Cuando se presenta un incidente relacionado con la disponibilidad del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</si>
  <si>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Servidores Virtualizados en IAAS de OCI (Producción, Pruebas / desarrollo)
Servidores Virtualizados en IAAS de Azure (Producción)</t>
  </si>
  <si>
    <t>Pérdida de confidencialidad e integridad de Servidores Virtualizados en IAAS de OCI (Producción, Pruebas / desarrollo)
Servidores Virtualizados en IAAS de Azure (Producción) por 1. Perdida, modificación de la información
2. Error en el uso - Fallas Humanas debido a Ausencia de control de acceso 
Desconocimiento en el uso de la plataforma virtualizad en cada una de las nubes</t>
  </si>
  <si>
    <t>Ausencia de control de acceso 
Desconocimiento en el uso de la plataforma virtualizad en cada una de las nubes</t>
  </si>
  <si>
    <t>1. Perdida, modificación de la información
2. Error en el uso - Fallas Humanas</t>
  </si>
  <si>
    <t>Se definen usuarios y roles para el acceso a las plataformas de virtualización de Azure y OCI</t>
  </si>
  <si>
    <t>Meta1. 100% de las actividades de validación programadas ejecutadas
(reporte trimestral o semestral dependiendo de la actividad)
Indicador1. # de actividades de validación de usuarios ejecutadas / # de actividades de validación de usuarios programadas</t>
  </si>
  <si>
    <t>Gerente de Tecnología / Subgerente de Infraestructura Tecnológica
(equipo de administración de servidores)</t>
  </si>
  <si>
    <t>La herramienta SIEM y/o las herramientas de administración de los servidores monitorean los eventos en cada una de las plataformas con el fin de alertar comportamientos anormales</t>
  </si>
  <si>
    <t xml:space="preserve">Servidores Virtualizados en IAAS de OCI (Producción, Pruebas / desarrollo)
Servidores Virtualizados en IAAS de Azure (Producción)
</t>
  </si>
  <si>
    <t>Pérdida de Disponibilidad de Servidores Virtualizados en IAAS de OCI (Producción, Pruebas / desarrollo)
Servidores Virtualizados en IAAS de Azure (Producción)
 por 1 y 2. Mal funcionamiento del equipo y/o software debido a 
1. Indisponibilidad de los servidores en la plataformas de nube azure y OCI 
2. Falta de backup de los servidores virtuales en las plataformas de nube Azure y OCI 
3. Daños en el hipervisor que gestiona los servidores virtuales en cada una de las nubes</t>
  </si>
  <si>
    <t xml:space="preserve">
1. Indisponibilidad de los servidores en la plataformas de nube azure y OCI 
2. Falta de backup de los servidores virtuales en las plataformas de nube Azure y OCI 
3. Daños en el hipervisor que gestiona los servidores virtuales en cada una de las nubes</t>
  </si>
  <si>
    <t>1 y 2. Mal funcionamiento del equipo y/o software</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</si>
  <si>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</si>
  <si>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</si>
  <si>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Gerente de Tecnología / Subgerente de Infraestructura Tecnológica
( equipo de administración de servidores)</t>
  </si>
  <si>
    <t xml:space="preserve">La herramienta SIEM y/o las herramientas de administración de los servidores monitorean los servicios de la infraestructura tecnológica </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</si>
  <si>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</si>
  <si>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administradores de la plataforma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En caso dado que no se pueda dar solución internamente se genera un caso de soporte especializado en cada una de las nubes de Azure y OCI. La evidencia del control queda en la Mesa de Servicio de TI.</t>
  </si>
  <si>
    <t xml:space="preserve">
SWITCH DE CORE
SWITCH WAN
(Hardware)</t>
  </si>
  <si>
    <t>Pérdida de confidencialidad e integridad de 
SWITCH DE CORE
SWITCH WAN
(Hardware) por 1. Ataques externos 
2. Error en el uso
3. Modificación de configuración de los equipos debido a 1. Configuración incorrecta de parámetros 
2. Desconocimiento en el funcionamiento de la herramienta
3. Deficiencia en el control de acceso</t>
  </si>
  <si>
    <t>1. Configuración incorrecta de parámetros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</si>
  <si>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</si>
  <si>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</si>
  <si>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Los administradores de plataforma cada vez que se requiere realizan revisión de los logs de auditoria de la plataforma administrada con el fin de detectar irregularidades o eventos sospechosos de las plataformas que puedan afectar la seguridad de la información. En caso que se presente alguna  anomalía, se escala a proveedor. La evidencia del escalamiento es reportada al proveedor.</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</si>
  <si>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</si>
  <si>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SWITCH DE CORE
SWITCH WAN
(Hardware)</t>
  </si>
  <si>
    <t>Pérdida de Disponibilidad de SWITCH DE CORE
SWITCH WAN
(Hardware)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</si>
  <si>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</si>
  <si>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</si>
  <si>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switches realiza el respaldo de los archivos de configuración y se realiza semestralmente, los cuales quedan almacenados en el repositorio de sharepoint de la SIT.</t>
  </si>
  <si>
    <t xml:space="preserve">El administrador de los switches / proveedor cada vez que se requiera, realiza el proceso de restauración de los archivos de configuración de los switches. 
</t>
  </si>
  <si>
    <t xml:space="preserve">La herramienta SIEM y/o las herramientas de monitoreo de los switches monitorean los dispositivos de red.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</si>
  <si>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</si>
  <si>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electrónico.</t>
  </si>
  <si>
    <t>ORACLE FLASH STORAGE SYSTEM FS1
ORACLE STORAGETEK SL150
(Hardware)</t>
  </si>
  <si>
    <t>Pérdida de confidencialidad e integridad de ORACLE FLASH STORAGE SYSTEM FS1
ORACLE STORAGETEK SL150
(Hardware) por Perdida, modificación de la información
2. Error en el uso - Fallas Humanas debido a 1. Ausencia de control de acceso 
2. Desconocimiento en el uso o configuración de los dispositivos</t>
  </si>
  <si>
    <t>La herramienta SIEM y/o las herramientas de administración de los servidores monitorean los servicios de la infraestructura tecnológica</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</si>
  <si>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</si>
  <si>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 xml:space="preserve">Pérdida de Disponibilidad de ORACLE FLASH STORAGE SYSTEM FS1
ORACLE STORAGETEK SL150
(Hardware) por 1 y 2. Mal funcionamiento del equipo y/o software
3. Perdida de información debido a 1 . Mantenimiento insuficiente
2. Ausencia de monitoreo a los mantenimientos
3. Ausencia de planes de continuidad
4.Obsolescencia de los equipos </t>
  </si>
  <si>
    <t xml:space="preserve">1 . Mantenimiento insuficiente
2. Ausencia de monitoreo a los mantenimientos
3. Ausencia de planes de continuidad
4.Obsolescencia de los equipos </t>
  </si>
  <si>
    <t>1,2,4</t>
  </si>
  <si>
    <t>SISTEMA DE GRABACIÓN (EQUIPOS DE GRABACIÓN EN SALA Y PCS)
(Hardware)</t>
  </si>
  <si>
    <t>Pérdida de confidencialidad e integridad de SISTEMA DE GRABACIÓN (EQUIPOS DE GRABACIÓN EN SALA Y PCS)
(Hardware) por 1. Modificación de parámetros de configuración de los equipos.
2. Hurto de elementos.
3. Acceso no autorizado a información clasificada o reservada.
4. Error en el uso debido a 1,2,3. Ausencia de control de acceso a las salas.
4. Configuración incorrecta de parámetros</t>
  </si>
  <si>
    <t>1,2,3. Ausencia de control de acceso a las salas.
4. Configuración incorrecta de parámetros</t>
  </si>
  <si>
    <t>1. Modificación de parámetros de configuración de los equipos.
2. Hurto de elementos.
3. Acceso no autorizado a información clasificada o reservada.
4. Error en el uso</t>
  </si>
  <si>
    <t>Las grabaciones realizadas en el sistema son entregadas únicamente a las personas que solicitaron las grabaciones</t>
  </si>
  <si>
    <t>Documento Técnico Manual de Políticas Detalladas de Seguridad y Privacidad de la Información</t>
  </si>
  <si>
    <t>El proveedor cada vez que se informa sobre una falla en el sistema de grabación, atiende la solicitud de acuerdo con lo establecido en los procedimientos de la Unidad</t>
  </si>
  <si>
    <t>Una vez entregadas las grabaciones, estas son eliminadas del dispositivo con el fin que no sean accedidas por personal no autorizado.</t>
  </si>
  <si>
    <t>Pérdida de Disponibilidad de SISTEMA DE GRABACIÓN (EQUIPOS DE GRABACIÓN EN SALA Y PCS)
(Hardware) por 1. Error en el uso, fallas humanas debido a 1. Falta de conocimiento en el uso de las herramientas.</t>
  </si>
  <si>
    <t>1. Falta de conocimiento en el uso de las herramientas.</t>
  </si>
  <si>
    <t>1. Error en el uso, fallas humanas</t>
  </si>
  <si>
    <t>La Mesa de Servicios de TI cada vez que se presenta una falla en el equipo de grabación se contacta con el proveedor del servicio con el fin que se atienda la falla correspondiente. En caso que  el inconveniente no sea resuelto por el proveedor, el profesional encargado de la Mesa de Servicios de TI informa al proveedor para que se reprograme y atienda el requerimiento.  La evidencia del control queda registrada en el reporte realizado por el profesional de la Mesa de Servicios de TI</t>
  </si>
  <si>
    <t>Administradores de Seguridad Informática
Gerentes / Subgerentes
Administradores de Bases de Datos
Administradores de Sistemas Operativos/Servidores/Plataformas
(Recurso Humano)</t>
  </si>
  <si>
    <t>Pérdida de Confidencialidad de Administradores de Seguridad Informática
Gerentes / Subgerentes
Administradores de Bases de Datos
Administradores de Sistemas Operativos/Servidores/Plataformas
(Recurso Humano) por Ataques de ingeniería social  debido a Desconocimiento de políticas de seguridad de la información</t>
  </si>
  <si>
    <t>Desconocimiento de políticas de seguridad de la información</t>
  </si>
  <si>
    <t xml:space="preserve">Ataques de ingeniería social </t>
  </si>
  <si>
    <t>1. Sensibilizar a los administradores de las plataformas en las responsabilidades relacionadas con seguridad para mitigar los riesgos relacionados con pérdida de disponibilidad, confidencialidad e integridad</t>
  </si>
  <si>
    <r>
      <rPr>
        <b/>
        <sz val="11"/>
        <rFont val="Calibri"/>
        <family val="2"/>
        <scheme val="minor"/>
      </rPr>
      <t>Meta1</t>
    </r>
    <r>
      <rPr>
        <sz val="11"/>
        <rFont val="Calibri"/>
        <family val="2"/>
        <scheme val="minor"/>
      </rPr>
      <t xml:space="preserve">. 80% del recurso humano (administradores de plataformas,Gerentes,Subgerentes)
sensibilizado
</t>
    </r>
    <r>
      <rPr>
        <b/>
        <sz val="11"/>
        <rFont val="Calibri"/>
        <family val="2"/>
        <scheme val="minor"/>
      </rPr>
      <t>Indicador1</t>
    </r>
    <r>
      <rPr>
        <sz val="11"/>
        <rFont val="Calibri"/>
        <family val="2"/>
        <scheme val="minor"/>
      </rPr>
      <t>. Recurso humano (administradores de plataformas,Gerentes,Subgerentes) sensibilizado  / recurso humano  (administradores de plataformas,Gerentes,Subgerentes)</t>
    </r>
  </si>
  <si>
    <t>Recursos Humanos. Recursos Tecnológicos</t>
  </si>
  <si>
    <t>Gerente de Tecnología / Subgerente de Infraestructura Tecnológica / Subgerente de Ingeniería de Software</t>
  </si>
  <si>
    <t>Pérdida de Disponibilidad de Administradores de Seguridad Informática
Gerentes / Subgerentes
Administradores de Bases de Datos
Administradores de Sistemas Operativos/Servidores/Plataformas
(Recurso Humano) por 1. Incumplimiento en la disponibilidad del personal
2. Abuso de derechos  debido a 1. Ausencia del personal
2. Desconocimiento de políticas de seguridad de la información</t>
  </si>
  <si>
    <t>1. Ausencia del personal
2. Desconocimiento de políticas de seguridad de la información</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</si>
  <si>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dependía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</si>
  <si>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Existencia de personal de respaldo para el desarrollo de las actividades</t>
  </si>
  <si>
    <t>FILESERVER (Nube Azure)</t>
  </si>
  <si>
    <t>Pérdida de confidencialidad e integridad de FILESERVER (Nube Azure) por 1. Pérdida, borrado, modificación o acceso no autorizado a la información.
2. Error en el uso debido a 1. Desconocimiento de políticas de seguridad relacionadas con el cambio de contraseñas.
2. Desconocimiento del funcionamiento de la infraestructura</t>
  </si>
  <si>
    <t>1. Desconocimiento de políticas de seguridad relacionadas con el cambio de contraseñas.
2. Desconocimiento del funcionamiento de la infraestructura</t>
  </si>
  <si>
    <t>Se definen usuarios y roles para el acceso a las plataformas de virtualización de Azure</t>
  </si>
  <si>
    <t>Cuando se presenta un incidente (relacionados con la configuración de la plataforma o errores de la misma),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</si>
  <si>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gestión DE LA INFRAESTRUCTURA TECNOLOGICA</t>
  </si>
  <si>
    <t xml:space="preserve">Pérdida de Disponibilidad de FILESERVER (Nube Azure) por 1. No acceso al repositorio de la  información institucional de la entidad
2. No contar con los permisos necesarios para realizar las actividades de ingreso,  actualización y eliminación de la información de la entidad debido a 1. Indisponibilidad de los servicios del File server (Azure)
2. Falta de Permisos y roles acorde a las necesidades de los usuarios
</t>
  </si>
  <si>
    <t xml:space="preserve">1. Indisponibilidad de los servicios del File server (Azure)
2. Falta de Permisos y roles acorde a las necesidades de los usuarios
</t>
  </si>
  <si>
    <t>1. No acceso al repositorio de la  información institucional de la entidad
2. No contar con los permisos necesarios para realizar las actividades de ingreso,  actualización y eliminación de la información de la entidad</t>
  </si>
  <si>
    <t xml:space="preserve">Validación de los usuarios y roles con acceso al File Server de Azure </t>
  </si>
  <si>
    <t>Instructivo de Copias de respaldo y recuperación</t>
  </si>
  <si>
    <t>Realizar copias de seguridad de manera periódica de la información del File server</t>
  </si>
  <si>
    <t xml:space="preserve">Monitoreo diario por parte de los administradores de plataforma Azure </t>
  </si>
  <si>
    <t>Procedimiento de Infraestructura Tecnológica / Documento Técnico Manual de políticas detalladas de seguridad y privacidad de la información</t>
  </si>
  <si>
    <t>Cuando se presenta un incidente (relacionados con la disponibilidad de la plataforma o errores de la misma),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</si>
  <si>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Infraestructura - Nube de Azure - OCI (IAAS)</t>
  </si>
  <si>
    <t>Pérdida de confidencialidad e integridad de Infraestructura - Nube de Azure - OCI (IAAS) por 1. Pérdida, borrado, modificación o acceso no autorizado a la información.
2. Error en el uso debido a 1. Desconocimiento de políticas de seguridad relacionadas con el cambio de contraseñas.
2. Desconocimiento del funcionamiento de la infraestructura</t>
  </si>
  <si>
    <t>Gestión de acceso a la infraestructura de nube</t>
  </si>
  <si>
    <t>Gestión de Infraestructura Tecnológica</t>
  </si>
  <si>
    <t>Gestión de logs de auditoria por parte de los administradores de plataforma o cuando se requiera con apoyo del proveedor</t>
  </si>
  <si>
    <t>Restauración  de las configuraciones de la infraestructura de nube(matrices de Backup)</t>
  </si>
  <si>
    <t>Pérdida de Disponibilidad de Infraestructura - Nube de Azure - OCI (IAAS) por 1. No acceso a la infraestructura tecnológica de la entidad en las Nubes OCI y Azure
2. Vulneración de la seguridad de la información  en la infraestructura desplegada en las Nubes de OCI y Azure
3. Errores en la ejecución de procesos  debido a 1. Ausencia de planes de continuidad 
2. Desconocimiento de políticas de seguridad de la Información
3. Desconocimiento en la ejecución de procesos</t>
  </si>
  <si>
    <t>1. Ausencia de planes de continuidad 
2. Desconocimiento de políticas de seguridad de la Información
3. Desconocimiento en la ejecución de procesos</t>
  </si>
  <si>
    <t xml:space="preserve">1. No acceso a la infraestructura tecnológica de la entidad en las Nubes OCI y Azure
2. Vulneración de la seguridad de la información  en la infraestructura desplegada en las Nubes de OCI y Azure
3. Errores en la ejecución de procesos </t>
  </si>
  <si>
    <t>Respaldo de la información de configuración de la infraestructura de nube</t>
  </si>
  <si>
    <t xml:space="preserve">
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</si>
  <si>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Gerente de Tecnología / Subgerente de Infraestructura Tecnológica 
(equipo de administración de servidores)</t>
  </si>
  <si>
    <t xml:space="preserve">Monitoreo por parte de los administradores de Servidores de la disponibilidad de las nubes de Azure y Oracle </t>
  </si>
  <si>
    <t>Restauración de la información de configuración de la infraestructura de nube. Se debe tener en cuenta que el tiempo de indisponibilidad no debe superar el RTO (Recovery Time Objective) Tiempo objetivo de recuperación, de acuerdo a los lineamientos de Gestión de continuidad de Negocio</t>
  </si>
  <si>
    <t>Expediente de Procesos Judiciales
(Información Análoga)</t>
  </si>
  <si>
    <t>Pérdida de confidencialidad e integridad de Expediente de Procesos Judiciales
(Información Análoga) por 1. Acceso no autorizado a los expedientes con Datos Personales
1, 2 Pérdida, modificación y hurto de información debido a 1. Ausencia de control de acceso a los expedientes</t>
  </si>
  <si>
    <t>1. Ausencia de control de acceso a los expedientes</t>
  </si>
  <si>
    <t>1. Acceso no autorizado a los expedientes con Datos Personales
1, 2 Pérdida, modificación y hurto de información</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</si>
  <si>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</si>
  <si>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</si>
  <si>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Meta=70% de los servidores y contratistas del proceso Gestión Jurídica (GJ y SGJ)  sensibilizados
# Personas sensibilizadas / # Personas convocadas*100</t>
  </si>
  <si>
    <t>Gerente Jurídico</t>
  </si>
  <si>
    <t>Pérdida de Disponibilidad de Expediente de Procesos Judiciales
(Información Análoga) por 1 y 3. Pérdida o destrucción  de la información (datos personales)
2. Fallas Humanas debido a 1. Ausencia de control de acceso a los expedientes
2. Desconocimiento de Políticas de seguridad de la información
3. Ausencia de planes de continuidad</t>
  </si>
  <si>
    <t>1. Ausencia de control de acceso a los expedientes
2. Desconocimiento de Políticas de seguridad de la información
3. Ausencia de planes de continuidad</t>
  </si>
  <si>
    <t>1 y 3. Pérdida o destrucción  de la información (datos personales)
2. Fallas Humanas</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</si>
  <si>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</si>
  <si>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</si>
  <si>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</si>
  <si>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</si>
  <si>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El Jefe de Dependencia cada vez que el gestor de accesos remite el reporte de cuentas de usuario, realiza la revisión respectiva y solicita las modificaciones a que haya lugar- detectivo</t>
  </si>
  <si>
    <t>Instructivo de Gestión de Permisos</t>
  </si>
  <si>
    <t>1. Continuar con las sensibilizaciones en temas de seguridad de la información (acceso a la información digital/electrónica) para los servidores y contratistas del proceso Gestión Jurídica (GJ y SGJ) 
2. Revisar el reporte de cuentas de usuario remitido por el gestor de accesos de la SIT</t>
  </si>
  <si>
    <t>Meta1=70% de servidores y contratistas del proceso Gestión Jurídica (GJ y SGJ)  sensibilizados
# Personas sensibilizadas / # Personas convocadas*100
Meta2. 2 revisiones del reporte de cuentas de usuario
#reportes revisados/reportes programados para revisión</t>
  </si>
  <si>
    <t>Lineamientos Fileserver / Instructivo de Gestión de Accesos</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</si>
  <si>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</si>
  <si>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</si>
  <si>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</si>
  <si>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</si>
  <si>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Continuar con las sensibilizaciones en temas de seguridad de la información (acceso a la información digital/electrónica) para los servidores y contratistas del proceso Gestión Jurídica (GJ y SGJ) </t>
  </si>
  <si>
    <t>Meta=70% de servidores y contratistas del proceso Gestión Jurídica (GJ y SGJ)  sensibilizados
# Personas sensibilizadas / # Personas convocadas*100</t>
  </si>
  <si>
    <t>Archivo de Gestión GERENCIA JURIDICA</t>
  </si>
  <si>
    <t>Pérdida de confidencialidad e integridad de Archivo de Gestión GERENCIA JURIDICA por 1. Acceso no autorizado a los expedientes con Datos Personales
1, 2 Pérdida, modificación y hurto de información debido a 1. Ausencia de control de acceso a los expedientes</t>
  </si>
  <si>
    <t xml:space="preserve">Continuar con las sensibilizaciones en temas de seguridad de la información (acceso a áreas seguras) para los servidores y contratistas del proceso Gestión Jurídica (GJ y SGJ) </t>
  </si>
  <si>
    <t>Pérdida de Disponibilidad de Archivo de Gestión GERENCIA JURIDICA por 1 y 3. Pérdida o destrucción  de la información (datos personales)
2. Fallas Humanas debido a 1. Ausencia de control de acceso a los expedientes
2. Desconocimiento de Políticas de seguridad de la información
3. Ausencia de planes de continuidad</t>
  </si>
  <si>
    <t>Fileserver/GERENCIA JURIDICA</t>
  </si>
  <si>
    <t>Pérdida de confidencialidad e integridad de Fileserver/GERENCIA JURIDICA por 1 Uso no autorizado de la información
2 . Fallas Humanas
3. Fallas técnicas
  debido a 1. Ausencia de revisiones regulares por parte del jefe de dependencia
2. Desconocimiento de políticas de seguridad de la información</t>
  </si>
  <si>
    <t>Pérdida de Disponibilidad de Fileserver/GERENCIA JURIDICA por Perdida o acceso no autorizado a la información 
Fallas Humanas
Incumplimiento en el mantenimiento del fileserver debido a 1. Ausencia de copias de respaldo 
2. Desconocimiento de políticas de seguridad de la información
3. Ausencia de mantenimiento al fileserver</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</si>
  <si>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la mesa de servicios TI.
Este instrumento es utilizado para tener control de la programación realizada de los respaldos al interior de la entidad</t>
  </si>
  <si>
    <t>gestionar el suministro de los recursos físicos, la infraestructura y los servicios administrativos, así como prevenir los impactos ambientales que generen las actividades que se desarrollan, con el fin de apoyar el cumplimiento de la misión de la Unidad.</t>
  </si>
  <si>
    <t>Fileserver (Servicio)</t>
  </si>
  <si>
    <t>Pérdida de confidencialidad e integridad de Fileserver (Servicio) por Uso no autorizado de la información
Fallas Humanas debido a 1. Ausencia de revisiones regulares por parte del jefe de dependencia
2. Desconocimiento de políticas de seguridad de la información</t>
  </si>
  <si>
    <t>Restauración de la información del FileServer</t>
  </si>
  <si>
    <t>Reporte de incidentes generados por el gestor de accesos a la carpeta de servicios administrativos</t>
  </si>
  <si>
    <t>Meta. 1 Reporte de incidentes
Reportes generados / Reportes generados resueltos = 0%</t>
  </si>
  <si>
    <t>Subgerente Administrativo y Financiero</t>
  </si>
  <si>
    <t>Pérdida de Disponibilidad de Fileserver (Servicio) por Perdida o acceso no autorizado a la información 
Fallas Humanas
Incumplimiento en el mantenimiento del fileserver debido a 1. Ausencia de copias de respaldo 
2. Desconocimiento de políticas de seguridad de la información
3. Ausencia de mantenimiento al fileserver</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</si>
  <si>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</si>
  <si>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</si>
  <si>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</si>
  <si>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</si>
  <si>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</si>
  <si>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documentado</t>
  </si>
  <si>
    <t>Restauración de la información del sistema</t>
  </si>
  <si>
    <t>1, 3,4</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</si>
  <si>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</si>
  <si>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</si>
  <si>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</si>
  <si>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 xml:space="preserve">
1. Error en el uso / Fallas Humanas.
2. Fallas en la plataforma tecnológica.
3. Perdida de información.</t>
  </si>
  <si>
    <t>El Subgerente de Ingeniería de Software/Jefe de Dependencia SAF-Servicios Adm.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</si>
  <si>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</si>
  <si>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 xml:space="preserve">Administrar los recursos financieros y proveer información presupuestal, contable y de tesorería para apoyar el cumplimiento de la misión de la UAECD
</t>
  </si>
  <si>
    <t>Expediente de Contratos (Información Digital)</t>
  </si>
  <si>
    <t>Pérdida de confidencialidad e integridad de Expediente de Contratos (Información Digital) por 1. Hurto, perdida o modificación de documentos.
2. Abuso de derechos.
3. Fallas Humanas. debido a 1. Ausencia en el control de acceso al fileserver.
2. Asignación errónea de permisos de acceso.
3. Desconocimiento de políticas de seguridad de la información.</t>
  </si>
  <si>
    <t>1. Ausencia en el control de acceso al fileserver.
2. Asignación errónea de permisos de acceso.
3. Desconocimiento de políticas de seguridad de la información.</t>
  </si>
  <si>
    <t>1. Hurto, perdida o modificación de documentos.
2. Abuso de derechos.
3. Fallas Humanas.</t>
  </si>
  <si>
    <t>Instructivo de Gestión de Accesos / Lineamientos de Fileserver.</t>
  </si>
  <si>
    <t xml:space="preserve"> El jefe de dependencia registra la solicitud en la mesa de servicios de TI, para restablecer el servicio</t>
  </si>
  <si>
    <t xml:space="preserve">1. Continuar reforzando los controles existentes y dejar evidencia de la ejecución estos (Revisa reporte cuenta de usuario) y ejecutarlo de acuerdo como esta establecido en el instructivo de gestión de accesos.
2. Solicitar sensibilizaciones en seguridad de la información para los funcionarios de Financiera respecto a la gestión de accesos y controles para el manejo de la información digital ubicada en los medios de almacenamiento."
</t>
  </si>
  <si>
    <t>Meta1 = 4 (1 por trimestre)
# reportes entregados /# reportes programados*100
Meta2 = 100% de las personas de la dependencia sensibilizadas 
#personas sensibilizadas / # personas convocadas * 100</t>
  </si>
  <si>
    <t>Recursos Humanos, Técnicos y Tecnológicos</t>
  </si>
  <si>
    <t>Instructivo de Gestión de Accesos.</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</si>
  <si>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</si>
  <si>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Documento Técnico Manual de Políticas Detalladas de Seguridad de la Información.
Declaración de aplicabilidad.</t>
  </si>
  <si>
    <t>Pérdida de Disponibilidad de Expediente de Contratos (Información Digital)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políticas de seguridad de la información</t>
  </si>
  <si>
    <t>1. Borrado de información (incluye  datos personales ) por error humano.
2. Borrado intencional de información.
3. Ausencia de copias de respaldo o backups de la información.
4. Desconocimiento de políticas de seguridad de la información</t>
  </si>
  <si>
    <t xml:space="preserve">
1. Fallas Humanas.
2. Conflicto de Intereses.
3. Pérdida de información.
4. Fallas Humanas.</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</si>
  <si>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</si>
  <si>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1. SICAPITAL: LIMAY: LIBRO MAYOR (Software)
2. SICAPITAL-OPGET: SISTEMA OPERACIÓN Y GESTIÓN DE TESORERÍA (Software)
</t>
  </si>
  <si>
    <t>Pérdida de confidencialidad e integridad de 1. SICAPITAL: LIMAY: LIBRO MAYOR (Software)
2. SICAPITAL-OPGET: SISTEMA OPERACIÓN Y GESTIÓN DE TESORERÍA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</si>
  <si>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 xml:space="preserve">Continuar con la revisión del reporte de accesos remitido por el gestor de accesos y solicitar las modificaciones (cuando se requieran) </t>
  </si>
  <si>
    <t>Meta. 1 revisión en el trimestre
Indicador
Revisión realizada / revisión programada</t>
  </si>
  <si>
    <t>Pérdida de Disponibilidad de 1. SICAPITAL: LIMAY: LIBRO MAYOR (Software)
2. SICAPITAL-OPGET: SISTEMA OPERACIÓN Y GESTIÓN DE TESORERÍA (Software)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</si>
  <si>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</si>
  <si>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El Subgerente de Ingeniería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</si>
  <si>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3,4,5</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</si>
  <si>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</si>
  <si>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</si>
  <si>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</si>
  <si>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</si>
  <si>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 xml:space="preserve">Restauración de la Información del FileServer
</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</si>
  <si>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</si>
  <si>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</si>
  <si>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</si>
  <si>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</si>
  <si>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</si>
  <si>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</si>
  <si>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</si>
  <si>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</si>
  <si>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Registrar la solicitud en la mesa de servicios de TI, para restablecer el Equipo PC</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</si>
  <si>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</si>
  <si>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</si>
  <si>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</si>
  <si>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Funcionarios de Financiera</t>
  </si>
  <si>
    <t>Pérdida de Confidencialidad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</si>
  <si>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</si>
  <si>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</si>
  <si>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 no se encuentre firmado, se solicita al funcionario/contratista la firma del mismo.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</si>
  <si>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</si>
  <si>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</si>
  <si>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</si>
  <si>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El jefe de dependencia o el líder de proceso verifica que exista mínimo dos personas que conozcan una misma actividad que se desarrolla en la dependencia con el fin que en el evento que una persona falte la otra reemplaza las actividades correspondientes. Las evidencias del control son los formatos de acta de entrega (plica para vacaciones, licencias, retiros, incapacidades, traslados). En e caso de subproceso de presupuesto, se deja evidencias de las grabaciones de como se realizan las actividades en el subproceso.</t>
  </si>
  <si>
    <t>BOGDATA</t>
  </si>
  <si>
    <t>Pérdida de confidencialidad e integridad de BOGDATA por 1. Perdida o modificación de información. 
2. Fallas Humanas. debido a 1. Ausencia de control de acceso.
2. Desconocimiento de políticas de seguridad de la información.</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</si>
  <si>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</si>
  <si>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</si>
  <si>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</si>
  <si>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desactivaciones de Usuarios BOGDATA, teniendo en cuenta la información suministrada por la SDH sobre soportes a los sistemas de información.</t>
  </si>
  <si>
    <t>Meta. 1: 4 (1 por trimestre)
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</si>
  <si>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</si>
  <si>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</si>
  <si>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</si>
  <si>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</si>
  <si>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gestionar la adquisición de bienes, obras y/o servicios en sus diferentes etapas, con el propósito de suplir las necesidades para el desarrollo de las funciones propias de la UAECD, conforme el marco normativo vigente y a los lineamientos de la Entidad.</t>
  </si>
  <si>
    <t>1. Expediente Contractual 
(Información Digital/Electrónica)</t>
  </si>
  <si>
    <t>Pérdida de confidencialidad e integridad de 1. Expediente Contractual 
(Información Digital/Electrónica)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</si>
  <si>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</si>
  <si>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</si>
  <si>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administrativo o contratista de recibir y archivar correspondientemente</t>
  </si>
  <si>
    <t>Manual de contratación y Manual de supervisión e Interventoría</t>
  </si>
  <si>
    <t>Revisión periódica de los usuarios que tienen acceso al activo de información</t>
  </si>
  <si>
    <t xml:space="preserve">El Subgerente de Ingeniería de Software/Jefe de Dependencia GCAU revisa cada año la matriz de programación de copias de respaldo y recuperación, remitida por el gestor de accesos, con el fin de verificar que se realice el respaldo correspondiente de los sistemas de la entidad. El Subgerente de Ingeniería de Software/Jefe de Dependencia GCAU  revisa la matriz y en caso de ser necesario solicita realizar las modificaciones pertinentes. La evidencia queda registrada en una mesa de servicios de TI. - DETECTIVO </t>
  </si>
  <si>
    <t>Instructivo de Control de Accesos</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</si>
  <si>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</si>
  <si>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restauración de la información</t>
  </si>
  <si>
    <t>Pérdida de Disponibilidad de 1. Expediente Contractual 
(Información Digital/Electrónica) por Pérdida de Información debido a Ausencia de copias de respaldo o backups de la información</t>
  </si>
  <si>
    <t>Ausencia de copias de respaldo o backups de la información</t>
  </si>
  <si>
    <t>Pérdida de Información</t>
  </si>
  <si>
    <t>Restauración de la información</t>
  </si>
  <si>
    <t>1. Sensibilizar al equipo de la subgerencia de contratación respecto a los controles y manejo de la información digital para evitar la perdida de confidencialidad, integridad y disponibilidad de la información</t>
  </si>
  <si>
    <t xml:space="preserve">Meta. 100% funcionarios y contratistas sensibilizados
Cantidad de funcionarios y contratistas sensibilizados / Total funcionarios y contratistas de SC
</t>
  </si>
  <si>
    <t>Subgerente de Contratación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</si>
  <si>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periodicidad de respaldo de la misma. La ejecución del control se evidencia en la solicitud de mesa de servicios de TI.</t>
  </si>
  <si>
    <t>Carpeta Digital de contratación
(Servicio)</t>
  </si>
  <si>
    <t>Pérdida de confidencialidad e integridad de Carpeta Digital de contratación
(Servicio) por Perdida , destrucción o modificación de información debido a Ausencia de control de accesos 
Desconocimiento de políticas de seguridad</t>
  </si>
  <si>
    <t>Ausencia de control de accesos 
Desconocimiento de políticas de seguridad</t>
  </si>
  <si>
    <t>Perdida , destrucción o modificación de información</t>
  </si>
  <si>
    <t>Los abogados de la SC deberán cargar en la plataforma SECOP II las minutas con los respectivos soportes de los procesos de selección, contratos, y modificaciones contractuales para que estos gocen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</si>
  <si>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</si>
  <si>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</si>
  <si>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Pérdida de Disponibilidad de Carpeta Digital de contratación
(Servicio) por Pérdida de Información debido a Ausencia de copias de respaldo o backups de la información
Desconocimiento de políticas de seguridad
Ausencia de planes de continuidad</t>
  </si>
  <si>
    <t>Ausencia de copias de respaldo o backups de la información
Desconocimiento de políticas de seguridad
Ausencia de planes de continuidad</t>
  </si>
  <si>
    <t>Personal de contratación (Recurso Humano)</t>
  </si>
  <si>
    <t>Pérdida de Confidencialidad de Personal de contratación (Recurso Humano) por Ataque de ingeniería social debido a Desconocimiento de políticas de seguridad de la información</t>
  </si>
  <si>
    <t>Ataque de ingeniería social</t>
  </si>
  <si>
    <t>Solicitud de capacitación para los funcionarios de la dependencia para que se conozcan las responsabilidades de seguridad.</t>
  </si>
  <si>
    <t>1. Sensibilizar al equipo de la subgerencia de contratación respecto a las responsabilidades de seguridad de la información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</si>
  <si>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</si>
  <si>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(Recurso Humano) por Fuga de conocimiento debido a Alta rotación del personal</t>
  </si>
  <si>
    <t>Alta rotación del personal</t>
  </si>
  <si>
    <t>Fuga de conocimiento</t>
  </si>
  <si>
    <t>Garantizar que todos los funcionarios tengan un profesional de respaldo de las actividades realizadas</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</si>
  <si>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</si>
  <si>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Informe Final de Supervisión
Manual de Supervisión e Interventoría</t>
  </si>
  <si>
    <t>Equipos de cómputo (Hardware)</t>
  </si>
  <si>
    <t>Pérdida de confidencialidad e integridad de Equipos de cómputo (Hardware) por Ataque por virus 
Perdida de información debido a 1. Mantenimiento insuficiente
2. Falta de conciencia acerca de la seguridad</t>
  </si>
  <si>
    <t>1. Mantenimiento insuficiente
2. Falta de conciencia acerca de la seguridad</t>
  </si>
  <si>
    <t>Ataque por virus 
Perdida de información</t>
  </si>
  <si>
    <t>Solicitar capacitación para los funcionarios de la dependencia en el manejo de equipos de computo</t>
  </si>
  <si>
    <t xml:space="preserve">Pérdida de Disponibilidad de Equipos de cómputo (Hardware) por Perdida , destrucción de la información debido a 1. Desconocimiento de políticas de seguridad de la información
2. Ausencia de planes de continuidad </t>
  </si>
  <si>
    <t xml:space="preserve">1. Desconocimiento de políticas de seguridad de la información
2. Ausencia de planes de continuidad </t>
  </si>
  <si>
    <t>Perdida , destrucción de la información</t>
  </si>
  <si>
    <t>1. Establecer una estructura de como se debe crear y guardar la información contenida en los expedientes contractuales en el fileserver.
2. Socializar la estructura con el equipo de la Subgerencia de Contratación</t>
  </si>
  <si>
    <t xml:space="preserve">Restauración de la información </t>
  </si>
  <si>
    <t>Prestar una experiencia de servicio de calidad a nuestros Grupos de Valor a través de un modelo de atención y la implementación de estrategias de participación y rendición de cuentas que permitan construir relaciones de confianza, satisfacción y mutuo beneficio</t>
  </si>
  <si>
    <t>Pérdida de confidencialidad e integridad de Fileserver (Servicio) por Uso no autorizado de la información
Modificación  de información no pertinente  
Fallas humanas debido a 1. Deficiencia en las  revisiones y controles regulares de archivos   por parte del jefe o funcionario delegado  de dependencia o el funcionario delegado para la actividad.
2. Desconocimiento del equipo de trabajo  de políticas de seguridad de la información
3. Malas prácticas por el equipo del proceso</t>
  </si>
  <si>
    <t>1. Deficiencia en las  revisiones y controles regulares de archivos   por parte del jefe o funcionario delegado  de dependencia o el funcionario delegado para la actividad.
2. Desconocimiento del equipo de trabajo  de políticas de seguridad de la información
3. Malas prácticas por el equipo del proceso</t>
  </si>
  <si>
    <t>Uso no autorizado de la información
Modificación  de información no pertinente  
Fallas humanas</t>
  </si>
  <si>
    <t>Restauración del acceso a la información del FileServer</t>
  </si>
  <si>
    <t xml:space="preserve">
Realizar  -Verificación semestral de  usuarios y permisos de usuarios con accesos al fileserver,
</t>
  </si>
  <si>
    <t xml:space="preserve">
2verificacion realizada/ 2 verificaciones programadas
</t>
  </si>
  <si>
    <t xml:space="preserve">
1-Recurso humano -asignado 
</t>
  </si>
  <si>
    <t xml:space="preserve">Funcionario que delegue el jefe de la dependencia
</t>
  </si>
  <si>
    <t>El propietario del activo cada vez que se presente un incidente de seguridad  reporta la vulnerabilidad en la Mesa de Servicios de TI con el fin que se verifique el mismo. La evidencia del control queda registrada en la Mesa de Servicios de TI.</t>
  </si>
  <si>
    <t>El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</si>
  <si>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Pérdida de Disponibilidad de Fileserver (Servicio) por Perdida o acceso no autorizado a la información 
Fallas Humanas- mal uso del espacio colaborativo
Fallas Tecnología debido a 1. Ausencia de copias de respaldo 
2. Accesos no autorizados  o mal intencionados 
3. Ausencia de mantenimiento al fileserver o de la infraestructura de la entidad</t>
  </si>
  <si>
    <t>1. Ausencia de copias de respaldo 
2. Accesos no autorizados  o mal intencionados 
3. Ausencia de mantenimiento al fileserver o de la infraestructura de la entidad</t>
  </si>
  <si>
    <t>Perdida o acceso no autorizado a la información 
Fallas Humanas- mal uso del espacio colaborativo
Fallas Tecnología</t>
  </si>
  <si>
    <t xml:space="preserve">
1Verificar  que Backup se haya realizado conforme a la matriz y loe lineamientos de tecnología
</t>
  </si>
  <si>
    <t xml:space="preserve">
Revisiones realizadas / revisiones programadas
</t>
  </si>
  <si>
    <t xml:space="preserve">
1Recurso humano
</t>
  </si>
  <si>
    <t xml:space="preserve">
Funcionario asignado por jefe
</t>
  </si>
  <si>
    <t>El funcionario asignado como administrador del fileserver en el área revisa en forma anual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</si>
  <si>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Catastro en línea 
(Servicio)
</t>
  </si>
  <si>
    <t>Pérdida de confidencialidad e integridad de Catastro en línea 
(Servicio)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</si>
  <si>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El servicio de Catastro en Línea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</si>
  <si>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El propietario del activo cada vez que se presente un incidente de seguridad  reporta la vulnerabilidad en la Mesa de Servicios de TI con el fin que se verifique el mismo.</t>
  </si>
  <si>
    <t>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</si>
  <si>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</si>
  <si>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</si>
  <si>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</si>
  <si>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(Servicio)
 por 
1. Error en el uso / Fallas Humanas/
2. Fallas en la plataforma tecnológica.
3. Fallas en conectividad  por proveedores debido a 
1. Falta de mantenimientos preventivos y correctivos   y adaptativos.
2. Falta de cumplimiento del monitoreo permanente de la plataforma.
3. Falta realización de copias de respaldo.
4.Plan de continuidad de negocio incompleto</t>
  </si>
  <si>
    <t xml:space="preserve">
1. Falta de mantenimientos preventivos y correctivos   y adaptativos.
2. Falta de cumplimiento del monitoreo permanente de la plataforma.
3. Falta realización de copias de respaldo.
4.Plan de continuidad de negocio incompleto</t>
  </si>
  <si>
    <t xml:space="preserve">
1. Error en el uso / Fallas Humanas/
2. Fallas en la plataforma tecnológica.
3. Fallas en conectividad  por proveedores</t>
  </si>
  <si>
    <t>El Subgerente de Ingeniería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Ingeniería de Software/Jefe de Dependencia PCE  revisa la matriz y en caso de ser necesario solicita realizar las modificaciones pertinentes. La evidencia queda registrada en una mesa de servicios de TI. - DETECTIVO</t>
  </si>
  <si>
    <t>El grupo de operadores de la SIT realiza diariamente actividades de monitoreo sobre las plataformas , incluido Catastro en línea</t>
  </si>
  <si>
    <t>El funcionario control de canal virtual, verifica al iniciar la jornada laboral  y por las solicitudes que se reciban por soportecel@ si la plataforma esta disponible, si presenta fallas  registra mesa de servicio  de TI</t>
  </si>
  <si>
    <t>El propietario del activo cada vez que se presente un incidente de seguridad  o indisponibilidad  reporta la vulnerabilidad en la Mesa de Servicios de TI con el fin que se verifique el mismo. La evidencia del control queda registrada en la Mesa de Servicios de TI.</t>
  </si>
  <si>
    <t xml:space="preserve">APLICACIÓN PARA COMUNICACIONES- NOTIFICACIONES  ELECTRONICAS CERTIFICADO 4-72 </t>
  </si>
  <si>
    <t>Pérdida de confidencialidad e integridad de APLICACIÓN PARA COMUNICACIONES- NOTIFICACIONES  ELECTRONICAS CERTIFICADO 4-72  por 1. Ataques cibernéticos.  
2. Pérdida o modificación de la información.
3. Fallas  en asignación de permisos
4.Falencias en el contrato con  proveedor debido a 1. Debilidad en  parámetros de seguridad.
2. Acceso con usuario único
3. Desconocimiento de políticas de seguridad de la información.
 4. Error en el uso / Fallas Humanas.</t>
  </si>
  <si>
    <t>1. Debilidad en  parámetros de seguridad.
2. Acceso con usuario único
3. Desconocimiento de políticas de seguridad de la información.
 4. Error en el uso / Fallas Humanas.</t>
  </si>
  <si>
    <t>1. Ataques cibernéticos.  
2. Pérdida o modificación de la información.
3. Fallas  en asignación de permisos
4.Falencias en el contrato con  proveedor</t>
  </si>
  <si>
    <t>El jefe de la dependencia  le solicita al administrador del aplicativo (supervisor de contrato)  los accesos definidos para los  funcionarios / contratistas de su dependencia cada vez que se requiera, a través de correo electrónico.</t>
  </si>
  <si>
    <t>Solicitud de soporte al Tercero (4-72)</t>
  </si>
  <si>
    <t>Copia mensual  de certificados de entrega emitidos por 4-72 en PC de funcionario control de calidad del grupo</t>
  </si>
  <si>
    <t>El aplicativo del tercero realiza validación de usuario para ingreso al sistema y genera desconexión después de un tiempo de inactividad</t>
  </si>
  <si>
    <t xml:space="preserve">Pérdida de Disponibilidad de APLICACIÓN PARA COMUNICACIONES- NOTIFICACIONES  ELECTRONICAS CERTIFICADO 4-72  por 1. Error en el uso / Fallas Humanas/
2. Fallas en la plataforma tecnológica y espacios de almacenamiento adecuado
3.Debilidad en las condiciones contractuales
 debido a 1. Fallas en la comunicación entre supervisión y proveedor
2. Fallas en el servicio
3. Falta realización de copias de respaldo.
4. No existe  conexión de la aplicación con el repositorio documental
</t>
  </si>
  <si>
    <t xml:space="preserve">1. Fallas en la comunicación entre supervisión y proveedor
2. Fallas en el servicio
3. Falta realización de copias de respaldo.
4. No existe  conexión de la aplicación con el repositorio documental
</t>
  </si>
  <si>
    <t xml:space="preserve">1. Error en el uso / Fallas Humanas/
2. Fallas en la plataforma tecnológica y espacios de almacenamiento adecuado
3.Debilidad en las condiciones contractuales
</t>
  </si>
  <si>
    <t>El funcionario que realiza control de calidad en el grupo de notificaciones, cada vez que no se encuentra un certificado en el WCC solicita por correo electrónico al supervisor de contrato o al funcionario delegado por este.</t>
  </si>
  <si>
    <t>Los funcionarios de equipos de notificaciones verifican diariamente que el aplicativo este remitiendo la certificación</t>
  </si>
  <si>
    <t>El propietario del activo cada vez que se presenta indisponibilidad del servicio  reporta por correo electrónico al supervisor del contrato o al funcionario que apoya a este</t>
  </si>
  <si>
    <t>AGENDA EN LINEA</t>
  </si>
  <si>
    <t xml:space="preserve">Pérdida de Confidencialidad de AGENDA EN LINEA por 1. Error en el uso / Fallas Humanas/
2. Fallas en la plataforma tecnológica.
3. Demandas o quejas por tratamiento de datos personales
 debido a 1. Sistema de agendamiento sobre una herramienta office 365 nube
2.Medios de asignación de roles y permisos poco seguros.
4. Falta de mecanismo que permita evidenciar en la atención la plena autorización de tratamiento de datos por parte  del usuario </t>
  </si>
  <si>
    <t xml:space="preserve">1. Sistema de agendamiento sobre una herramienta office 365 nube
2.Medios de asignación de roles y permisos poco seguros.
4. Falta de mecanismo que permita evidenciar en la atención la plena autorización de tratamiento de datos por parte  del usuario </t>
  </si>
  <si>
    <t xml:space="preserve">1. Error en el uso / Fallas Humanas/
2. Fallas en la plataforma tecnológica.
3. Demandas o quejas por tratamiento de datos personales
</t>
  </si>
  <si>
    <t>El funcionario delegado asigna los roles y permisos al grupo que indica el responsable del proceso si el funcionario se encuentra designado para atención presencial u orientación por video llamada</t>
  </si>
  <si>
    <t>Verificación de permisos de agenda en línea</t>
  </si>
  <si>
    <t xml:space="preserve">NA
</t>
  </si>
  <si>
    <t>El funcionario Delegado y según instructivo ,  quien tiene permisos en Bookin para descargar realiza el descargue de la información, sube al sharepoint y solicita las copias cada determinado tiempo</t>
  </si>
  <si>
    <t>INSTRUCITIVO AGENDAMIENTO  PCE-03.IN-02</t>
  </si>
  <si>
    <t>En el sharepoint el formato de captura de información habilita la agenda a atender al funcionario logueado</t>
  </si>
  <si>
    <t>El usuario que solicita cita recibe código en su correo para confirmar que es persona y es la persona que agendo previa autorización de tratamiento de datos</t>
  </si>
  <si>
    <t>La información de agenda se almacena en sharepoint herramienta del office 365 de la organización - no se mantiene en booking</t>
  </si>
  <si>
    <t>se verifica documento por parte de funcionario de calidad para detectar ajustes</t>
  </si>
  <si>
    <t xml:space="preserve">Pérdida de Disponibilidad de AGENDA EN LINEA por 1. Error en el uso / Fallas Humanas/
2. Fallas en la plataforma tecnológica y espacios de almacenamiento adecuado
3.Fallas por desconexión de  servicios de internar. debido a 1. No contar con un sistema propio de agendamiento
2. Fallas en el servicio por errores humanos
3. Falta realización de copias de respaldo.
</t>
  </si>
  <si>
    <t xml:space="preserve">1. No contar con un sistema propio de agendamiento
2. Fallas en el servicio por errores humanos
3. Falta realización de copias de respaldo.
</t>
  </si>
  <si>
    <t>1. Error en el uso / Fallas Humanas/
2. Fallas en la plataforma tecnológica y espacios de almacenamiento adecuado
3.Fallas por desconexión de  servicios de internar.</t>
  </si>
  <si>
    <t>El funcionario delegado y con permisos de administrador programa la agenda según las necesidades</t>
  </si>
  <si>
    <t>En caso de fallas se coloca mesa de servicio para solucionar.</t>
  </si>
  <si>
    <t>Incluir en matriz de copias de respaldo copia de las atenciones realizadas por agendamiento</t>
  </si>
  <si>
    <t>matriz actualizada / matriz programada</t>
  </si>
  <si>
    <t>Recurso humano</t>
  </si>
  <si>
    <t xml:space="preserve">Funcionario asignado por Subgerente de SPAC 
</t>
  </si>
  <si>
    <t>Se realiza copia en forma periódica de las atenciones realizadas y se dispone en sharepoint GCAC- Agenda</t>
  </si>
  <si>
    <t>  Empoderar nuestro talento humano con competencias desde el ser, el saber y el hacer y fortalecer la participación activa de la ciudadanía en la gestión catastral con enfoque multipropósito.</t>
  </si>
  <si>
    <t xml:space="preserve">1. Actas de reparto
2. Proceso disciplinario ordinario
3. Proceso disciplinario verbal
4. Actas reunión (seguimiento)
(Información Electrónica)
</t>
  </si>
  <si>
    <t>Pérdida de confidencialidad e integridad de 1. Actas de reparto
2. Proceso disciplinario ordinario
3. Proceso disciplinario verbal
4. Actas reunión (seguimiento)
(Información Electrónica)
 por 1. Hurto de Información
2. Pérdida, Corrupción, modificación no  autorizada de la información
3. Fallas Humanas debido a Deficiencia en la autorización de permisos de la información
Acceso intencionado por parte de personal no autorizado
Ausencia de control de acceso
Desconocimiento de políticas de seguridad de la información</t>
  </si>
  <si>
    <t>Deficiencia en la autorización de permisos de la información
Acceso intencionado por parte de personal no autorizado
Ausencia de control de acceso
Desconocimiento de políticas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</si>
  <si>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</si>
  <si>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</si>
  <si>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</si>
  <si>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 xml:space="preserve">1.Revision y actualización de las cuentas de usuario activas
2.Realizar  revisión de los repositorios para encontrar la causa raíz y ajustar controles   </t>
  </si>
  <si>
    <t>1.Revisión semestral del reporte de cuentas de usuario
2.Solicitar sensibilizaciones de seguridad de la información para el personal  asistencial  y profesionales de  la OCDI en temas de responsabilidad en seguridad</t>
  </si>
  <si>
    <t>1.Meta = 2
Indicador: Revisiones realizadas / revisiones programadas*100
2.Meta: 100% funcionarios de OCDI sensibilizados
Indicador : # personas sensibilizadas  / # personas convocadas*100</t>
  </si>
  <si>
    <t>Jefe de Dependencia de la Oficina de Control Disciplinario Interno</t>
  </si>
  <si>
    <r>
      <t>EL oficial de seguridad de la información</t>
    </r>
    <r>
      <rPr>
        <b/>
        <sz val="11"/>
        <rFont val="Calibri"/>
        <family val="2"/>
        <scheme val="minor"/>
      </rPr>
      <t xml:space="preserve"> una vez en la vigencia revisa</t>
    </r>
    <r>
      <rPr>
        <sz val="11"/>
        <rFont val="Calibri"/>
        <family val="2"/>
        <scheme val="minor"/>
      </rPr>
      <t xml:space="preserve">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</si>
  <si>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C4</t>
  </si>
  <si>
    <t xml:space="preserve">Pérdida de Disponibilidad de 1. Actas de reparto
2. Proceso disciplinario ordinario
3. Proceso disciplinario verbal
4. Actas reunión (seguimiento)
(Información Electrónica)
 por Pérdida , modificación, borrado o uso o autorizado de la información.
Fallas Humanas debido a Ausencia de control de acceso 
Desconocimiento de políticas de seguridad de la información
Ausencia de copias de respaldo 
</t>
  </si>
  <si>
    <t xml:space="preserve">Ausencia de control de acceso 
Desconocimiento de políticas de seguridad de la información
Ausencia de copias de respaldo 
</t>
  </si>
  <si>
    <t>Pérdida , modificación, borrado o uso o autorizado de la información.
Fallas Humanas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</si>
  <si>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</si>
  <si>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</si>
  <si>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1.Revision y actualización de las cuentas de usuario activas e implementar ajustes necesarios 
2.Realizar  revisión de los repositorios para encontrar la causa raíz  e implementar ajustes necesarios</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</si>
  <si>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</si>
  <si>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</si>
  <si>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r>
      <t>EL oficial de seguridad de la información</t>
    </r>
    <r>
      <rPr>
        <b/>
        <sz val="11"/>
        <rFont val="Calibri"/>
        <family val="2"/>
        <scheme val="minor"/>
      </rPr>
      <t xml:space="preserve"> una vez en la vigencia</t>
    </r>
    <r>
      <rPr>
        <sz val="11"/>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</si>
  <si>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r>
      <t xml:space="preserve">El jefe de dependencia </t>
    </r>
    <r>
      <rPr>
        <b/>
        <sz val="11"/>
        <rFont val="Calibri"/>
        <family val="2"/>
        <scheme val="minor"/>
      </rPr>
      <t>una vez en cada semestre</t>
    </r>
    <r>
      <rPr>
        <sz val="11"/>
        <rFont val="Calibri"/>
        <family val="2"/>
        <scheme val="minor"/>
      </rPr>
      <t xml:space="preserve">  realiza seguimiento de los permisos de los usuarios que acceden a los r</t>
    </r>
    <r>
      <rPr>
        <b/>
        <sz val="11"/>
        <rFont val="Calibri"/>
        <family val="2"/>
        <scheme val="minor"/>
      </rPr>
      <t>epositorios de información</t>
    </r>
    <r>
      <rPr>
        <sz val="11"/>
        <rFont val="Calibri"/>
        <family val="2"/>
        <scheme val="minor"/>
      </rPr>
      <t xml:space="preserve">   de la OCDI, con el propósito de </t>
    </r>
    <r>
      <rPr>
        <b/>
        <sz val="11"/>
        <rFont val="Calibri"/>
        <family val="2"/>
        <scheme val="minor"/>
      </rPr>
      <t>verificar y/o</t>
    </r>
    <r>
      <rPr>
        <sz val="11"/>
        <rFont val="Calibri"/>
        <family val="2"/>
        <scheme val="minor"/>
      </rPr>
      <t xml:space="preserv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r>
  </si>
  <si>
    <t>1. Archivo de gestión de la OCDI
(Instalaciones)</t>
  </si>
  <si>
    <t>Pérdida de confidencialidad e integridad de 1. Archivo de gestión de la OCDI
(Instalaciones) por Pérdida , modificación, borrado o uso o autorizado de la información.
Fallas Humanas debido a Ausencia de control de acceso
Desconocimiento de políticas de seguridad de la información</t>
  </si>
  <si>
    <t>Ausencia de control de acceso
Desconocimiento de políticas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</si>
  <si>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</si>
  <si>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políticas detalladas de Seguridad y Privacidad de la Información.</t>
  </si>
  <si>
    <t xml:space="preserve">*Identificar y documentar claramente las razones específicas por las cuales se presentó la falla en el control e implementar de manera inmediata los ajustes necesarios. </t>
  </si>
  <si>
    <t>1. Designar, cuando se requiera, un servidor de la Dependencia como responsable y custodio del archivo de gestión, con el fin de controlar el acceso al mismo. 
2. Solicitar sensibilizaciones de seguridad de la información para el personal asistencial y profesional de la OCDI, en temas de responsabilidad en seguridad</t>
  </si>
  <si>
    <t xml:space="preserve">
1. Meta: 1
Indicador1:
 1 Servidor designado 
Meta 2 : 100% funcionarios de OCDI sensibilizados
# personas que participan  / # personas convocadas*100</t>
  </si>
  <si>
    <t xml:space="preserve">Recurso humano
recurso fisio (llave) </t>
  </si>
  <si>
    <t>Pérdida de Disponibilidad de 1. Archivo de gestión de la OCDI
(Instalaciones) por 
Fallas Humanas
Destrucción de documentos
Inundación debido a 
Desconocimiento de políticas de seguridad de la información
Uso inadecuado o descuidado del control de acceso físico a las edificaciones y
los recintos 
Ubicación en un área susceptible de inundación</t>
  </si>
  <si>
    <t xml:space="preserve">
Desconocimiento de políticas de seguridad de la información
Uso inadecuado o descuidado del control de acceso físico a las edificaciones y
los recintos 
Ubicación en un área susceptible de inundación</t>
  </si>
  <si>
    <t xml:space="preserve">
Fallas Humanas
Destrucción de documentos
Inundación</t>
  </si>
  <si>
    <r>
      <t>Los funcionarios y contratistas</t>
    </r>
    <r>
      <rPr>
        <b/>
        <sz val="11"/>
        <rFont val="Calibri"/>
        <family val="2"/>
        <scheme val="minor"/>
      </rPr>
      <t xml:space="preserve"> verifican </t>
    </r>
    <r>
      <rPr>
        <sz val="11"/>
        <rFont val="Calibri"/>
        <family val="2"/>
        <scheme val="minor"/>
      </rPr>
      <t xml:space="preserve">que toda la información impresa esté segura en </t>
    </r>
    <r>
      <rPr>
        <b/>
        <sz val="11"/>
        <rFont val="Calibri"/>
        <family val="2"/>
        <scheme val="minor"/>
      </rPr>
      <t>la carpeta física asignada</t>
    </r>
    <r>
      <rPr>
        <sz val="11"/>
        <rFont val="Calibri"/>
        <family val="2"/>
        <scheme val="minor"/>
      </rPr>
      <t xml:space="preserve">  o en su sitio de  trabajo al finalizar el día y cuando se encuentre fuera de su puesto de trabajo por un tiempo prologado, con el propósito de evitar pérdida o daño de la información que reposa en los puestos de trabajo u oficinas. Los funcionarios y contratistas protegen, </t>
    </r>
    <r>
      <rPr>
        <b/>
        <sz val="11"/>
        <rFont val="Calibri"/>
        <family val="2"/>
        <scheme val="minor"/>
      </rPr>
      <t xml:space="preserve">resguardan </t>
    </r>
    <r>
      <rPr>
        <sz val="11"/>
        <rFont val="Calibri"/>
        <family val="2"/>
        <scheme val="minor"/>
      </rPr>
      <t>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físicos a las instalaciones.</t>
    </r>
  </si>
  <si>
    <t>C2,C3</t>
  </si>
  <si>
    <t xml:space="preserve">*Identificar y documentar claramente las razones específicas por las cuales se presento la falla en el control e implementar de manera inmediata los ajustes necesarios. </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</si>
  <si>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</si>
  <si>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C2, C3</t>
  </si>
  <si>
    <t>1. Sistema de grabación
2.Correo electrónico OCD
3.Sistema de información Disciplinario Distrital 
(Servicio)</t>
  </si>
  <si>
    <t xml:space="preserve">Pérdida de confidencialidad e integridad de 1. Sistema de grabación
2.Correo electrónico OCD
3.Sistema de información Disciplinario Distrital 
(Servicio) por Perdida o acceso no autorizado 
Fallas Humanas debido a Ausencia de control de acceso 
Desconocimiento de políticas de control de acceso </t>
  </si>
  <si>
    <t xml:space="preserve">Ausencia de control de acceso 
Desconocimiento de políticas de control de acceso </t>
  </si>
  <si>
    <t>Perdida o acceso no autorizado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</si>
  <si>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</si>
  <si>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N-A</t>
  </si>
  <si>
    <t>Determinar cuales fueron las actividades  no ejecutadas y desarrollarlas de manera inmediata.</t>
  </si>
  <si>
    <r>
      <t>1. Cuando se requiera designar al servidor de la dependencia responsable y custodio del correo electrónico de la Oficina, de actualizaciones en el Sistema SID y los profesionales y/o secretarios   encargados del descargue y archivo de las diligencias  
2. Solicitar sensibilizaciones de seguridad de la información para el personal asistencia y profesional de la OCDI, en temas de responsabilidad en seguridad  
3. Revisión semestral de la matriz de permisos</t>
    </r>
    <r>
      <rPr>
        <b/>
        <sz val="11"/>
        <rFont val="Calibri"/>
        <family val="2"/>
        <scheme val="minor"/>
      </rPr>
      <t xml:space="preserve"> de los repositorios de la Ocdi</t>
    </r>
    <r>
      <rPr>
        <sz val="11"/>
        <rFont val="Calibri"/>
        <family val="2"/>
        <scheme val="minor"/>
      </rPr>
      <t xml:space="preserve">  por parte de la jefe de dependencia. Esto con el fin de garantizar que el instrumento de la matriz se encuentre siempre actualizado y revisado </t>
    </r>
  </si>
  <si>
    <t>1.  Meta 1
Indicador1:
 1  Servidor designado para cada tarea
2. Meta: 100%funcionarios de OCDI sensibilizados 
Indicador 2: 
# personas sensibilizadas / # personas convocadas*100
3. Meta: 2
Indicador 3:
 Revisiones realizadas / revisiones programadas*100</t>
  </si>
  <si>
    <r>
      <t xml:space="preserve">El jefe de la Dependencia revisa semestralmente la matriz de permisos del fileserver </t>
    </r>
    <r>
      <rPr>
        <b/>
        <sz val="11"/>
        <rFont val="Calibri"/>
        <family val="2"/>
        <scheme val="minor"/>
      </rPr>
      <t>y la nube (one drive - Share Point)</t>
    </r>
    <r>
      <rPr>
        <sz val="11"/>
        <rFont val="Calibri"/>
        <family val="2"/>
        <scheme val="minor"/>
      </rPr>
      <t>.  Esto con el fin de garantizar que el instrumento de la matriz se encuentre siempre actualizado y revisado</t>
    </r>
  </si>
  <si>
    <t>1. Sistema de grabación
2.Correo electrónico OCDI
3.Sistema de información Disciplinario Distrital 
(Servicio)</t>
  </si>
  <si>
    <t xml:space="preserve">Pérdida de Disponibilidad de 1. Sistema de grabación
2.Correo electrónico OCDI
3.Sistema de información Disciplinario Distrital 
(Servicio) por 
Incumplimiento en el mantenimiento de los dispositivos
Perdida o acceso no autorizado a las grabaciones y correo electrónico
Fallas Humanas 
Fallas de los dispositivos debido a Desconocimiento en el uso de los dispositivos
Mantenimiento insuficiente/instalación fallida de los dispositivos
s mismos.
Ausencia de copias de respaldo ( grabaciones)
Desconocimiento de políticas de seguridad de la información
</t>
  </si>
  <si>
    <t xml:space="preserve">Desconocimiento en el uso de los dispositivos
Mantenimiento insuficiente/instalación fallida de los dispositivos
s mismos.
Ausencia de copias de respaldo ( grabaciones)
Desconocimiento de políticas de seguridad de la información
</t>
  </si>
  <si>
    <t xml:space="preserve">
Incumplimiento en el mantenimiento de los dispositivos
Perdida o acceso no autorizado a las grabaciones y correo electrónico
Fallas Humanas 
Fallas de los dispositivos</t>
  </si>
  <si>
    <r>
      <t>El jefe de la dependencia, cuando se requiera, designará un servidor de la Oficina quien será el encargado de: - descargar las diligencias de la herramienta Microsoft Teams para proceder con su cargue en los repositorios de los expedientes disciplinarios correspondientes. –</t>
    </r>
    <r>
      <rPr>
        <sz val="10"/>
        <rFont val="Calibri"/>
        <family val="2"/>
        <scheme val="minor"/>
      </rPr>
      <t xml:space="preserve"> revisión y seguimiento del correo institucional de la dependencia (acceso usuario y/o contraseñas). – Seguimiento y cargue en el Sistema de Información Disciplinaria SID</t>
    </r>
    <r>
      <rPr>
        <sz val="11"/>
        <rFont val="Calibri"/>
        <family val="2"/>
        <scheme val="minor"/>
      </rPr>
      <t>.  La evidencia queda consignada en el acta de seguimiento mensual de la oficina y en los repositorios (Fileserver – One Drive)</t>
    </r>
  </si>
  <si>
    <t>C1, C2, C,3</t>
  </si>
  <si>
    <t xml:space="preserve">1. Cuando se requiera,  designar al servidor de la dependencia responsable y custodio del correo electrónico de la Oficina, de actualizaciones en el Sistema SID y los profesionales y/o secretarios   encargados del descargue y archivo de las diligencias 
2  Solicitar sensibilizaciones de seguridad de la información para el personal asistencial y profesional de la OCDI en temas de responsabilidad en seguridad.
</t>
  </si>
  <si>
    <t xml:space="preserve">1.  Meta 1
Indicador1: 
1 Servidor designado para cada tarea
2. Meta: 100%funcionarios de OCDI sensibilizados 
Indicador: # personas sensibilizadas / # personas convocadas*100
</t>
  </si>
  <si>
    <t>1. Fileserver / nube de OCDI
2. FileServer / nube de la OCI
(Servicio)</t>
  </si>
  <si>
    <t>Pérdida de confidencialidad e integridad de 1. Fileserver / nube de OCDI
2. FileServer / nube de la OCI
(Servicio) por Uso no autorizado de la información
Fallas Humanas debido a Ausencia de control de acceso 
Desconocimiento de políticas de seguridad de la información</t>
  </si>
  <si>
    <t>Ausencia de control de acceso 
Desconocimiento de políticas de seguridad de la información</t>
  </si>
  <si>
    <t>El Propietario de información/Administrador de Carpetas realiza la solicitud y/o  revisión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electrónico</t>
  </si>
  <si>
    <t xml:space="preserve">Identificar y documentar claramente las razones específicas por las cuales se presento la falla en el control e implementar de manera inmediata los ajustes necesarios. </t>
  </si>
  <si>
    <r>
      <t xml:space="preserve">1.Revision semestral de la matriz de permisos </t>
    </r>
    <r>
      <rPr>
        <b/>
        <sz val="11"/>
        <color rgb="FF000000"/>
        <rFont val="Calibri"/>
        <family val="2"/>
        <scheme val="minor"/>
      </rPr>
      <t>de los repositorios de la OCDI / OCI</t>
    </r>
    <r>
      <rPr>
        <sz val="11"/>
        <color rgb="FF000000"/>
        <rFont val="Calibri"/>
        <family val="2"/>
        <scheme val="minor"/>
      </rPr>
      <t xml:space="preserve"> por parte del(a) jefe de  Dependencia, esto con el fin de garantizar que el instrumento de la matriz se encuentre actualizado y revisado conforme los permisos otorgados
2.Solicitar sensibilizaciones de seguridad de la información para funcionarios y colaboradores de la oficina  en temas de responsabilidad en seguridad</t>
    </r>
  </si>
  <si>
    <t xml:space="preserve">
1.Meta:
  Una (1) revisión semestral de la matriz de permisos fileserver
Indicador 1: 
Revisiones realizadas /revisiones programadas *100
2. Meta: 100% funcionarios y colaboradores de la oficina  sensibilizados 
Indicador : # personas sensibilizadas / # personas convocadas*100</t>
  </si>
  <si>
    <t>Jefe de la oficina</t>
  </si>
  <si>
    <t>El propietario del activo cada vez que se presente un incidente de seguridad deberá reportar la vulnerabilidad en la Mesa de Servicios de TI con el fin que se verifique el mismo. La evidencia del control queda registrada en la Mesa de Servicios de TI</t>
  </si>
  <si>
    <r>
      <t>EL oficial de seguridad de la información</t>
    </r>
    <r>
      <rPr>
        <b/>
        <sz val="11"/>
        <color rgb="FF000000"/>
        <rFont val="Calibri"/>
        <family val="2"/>
        <scheme val="minor"/>
      </rPr>
      <t xml:space="preserve"> una vez en la vigencia</t>
    </r>
    <r>
      <rPr>
        <sz val="11"/>
        <color rgb="FF000000"/>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</si>
  <si>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1. Fileserver  / nube  de OCDI
2. FileServer  / nube de la OCI
(Servicio)</t>
  </si>
  <si>
    <t xml:space="preserve">Pérdida de Disponibilidad de 1. Fileserver  / nube  de OCDI
2. FileServer  / nube de la OCI
(Servicio) por Perdida o acceso no autorizado a la información 
Fallas Humanas
Incumplimiento en el mantenimiento del fileserver - nube debido a Ausencia de copias de respaldo 
Desconocimiento de políticas de seguridad de la información
Ausencia de mantenimiento al fileserver - nube
Ausencia de control de acceso </t>
  </si>
  <si>
    <t xml:space="preserve">Ausencia de copias de respaldo 
Desconocimiento de políticas de seguridad de la información
Ausencia de mantenimiento al fileserver - nube
Ausencia de control de acceso </t>
  </si>
  <si>
    <t>Perdida o acceso no autorizado a la información 
Fallas Humanas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</si>
  <si>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</si>
  <si>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1.Revision semestral de la matriz de permisos de los repositorios de la OCDI / OCI  por parte del(a) jefe de oficina, esto con el fin de garantizar que el instrumento de la matriz se encuentre actualizado y revisado conforme los permisos otorgados
2.Solicitar por mesa de servicios  que se remita el reporte del último respaldo realizado a la  carpeta de la oficina. 
Control : verificar ultimo respaldo de la matriz
3.Solicitar sensibilizaciones de seguridad de la información para el personal (funcionarios y colaboradores)  de la oficina, en temas de responsabilidad en seguridad
4 Seguimiento mensual  por parte del jefe de la oficina, con el fin de  garantizar la disponibilidad de la información en los repositorios dispuestos.                 
</t>
  </si>
  <si>
    <r>
      <rPr>
        <sz val="11"/>
        <color rgb="FF000000"/>
        <rFont val="Calibri"/>
        <family val="2"/>
        <scheme val="minor"/>
      </rPr>
      <t xml:space="preserve">1. Meta: 2-
Una (1) revisión semestral de la matriz de permisos fileserver.
Indicador 1:
 (Revisiones realizadas /revisiones programadas) *100
2. Meta  1 mesa de servicios
Indicador
mesa de servicios generada
</t>
    </r>
    <r>
      <rPr>
        <sz val="11"/>
        <color rgb="FFFF0000"/>
        <rFont val="Calibri"/>
        <family val="2"/>
        <scheme val="minor"/>
      </rPr>
      <t xml:space="preserve"> </t>
    </r>
    <r>
      <rPr>
        <sz val="11"/>
        <color rgb="FF000000"/>
        <rFont val="Calibri"/>
        <family val="2"/>
        <scheme val="minor"/>
      </rPr>
      <t xml:space="preserve">3.Meta 3: 100%  del personal de la oficina sensibilizado.
Indicador 3: (# personas sensibilizadas / # personas convocadas)*100
4. Meta: 12
(Revisiones realizadas /  revisiones programadas) *100 </t>
    </r>
  </si>
  <si>
    <t>Instructivo Gestión de Incidentes de seguridad de la Información</t>
  </si>
  <si>
    <r>
      <rPr>
        <sz val="11"/>
        <color rgb="FF000000"/>
        <rFont val="Calibri"/>
        <family val="2"/>
        <scheme val="minor"/>
      </rPr>
      <t xml:space="preserve">El jefe de dependencia, </t>
    </r>
    <r>
      <rPr>
        <b/>
        <sz val="11"/>
        <color rgb="FF000000"/>
        <rFont val="Calibri"/>
        <family val="2"/>
        <scheme val="minor"/>
      </rPr>
      <t>una vez en la vigencia,</t>
    </r>
    <r>
      <rPr>
        <sz val="11"/>
        <color rgb="FF000000"/>
        <rFont val="Calibri"/>
        <family val="2"/>
        <scheme val="minor"/>
      </rPr>
      <t xml:space="preserve">  solicita por mesa de servicios TI  que  se remita el reporte del último respaldo realizado a la  carpeta , con el fin de verificar  que el respaldo correspondiente a la información vital del proceso se encuentre conforme a la realidad. El jefe de dependencia verifica la información remitida por el gestor de accesos y en caso de ser necesario solicita realizar las modificaciones pertinentes. La evidencia queda registrada en una mesa de servicios de TI.</t>
    </r>
  </si>
  <si>
    <t xml:space="preserve">Seguimiento mensual  por parte del jefe de la oficina, con el fin de  garantizar la disponibilidad de la información en los repositorios dispuestos.     </t>
  </si>
  <si>
    <t>C1, C2, C3</t>
  </si>
  <si>
    <t xml:space="preserve">1. Jefe de Oficina
2. Profesional especializado y universitario 
3. Cargos secretariales
4. Contratista 
(Recurso Humano)
</t>
  </si>
  <si>
    <t>Pérdida de confidencialidad e integridad de 1. Jefe de Oficina
2. Profesional especializado y universitario 
3. Cargos secretariales
4. Contratista 
(Recurso Humano)
 por Incumplimiento en la disciplina del personal
Error en Uso debido a Ausencia del personal
Entrenamiento insuficiente en seguridad
Falla de conciencia acerca de la seguridad</t>
  </si>
  <si>
    <t>Ausencia del personal
Entrenamiento insuficiente en seguridad
Falla de conciencia acerca de la seguridad</t>
  </si>
  <si>
    <t>Incumplimiento en la disciplina del personal
Error en Uso</t>
  </si>
  <si>
    <t>C1,C,2,C3</t>
  </si>
  <si>
    <t xml:space="preserve">Identificar y documentar claramente las razones específicas por las cuales se presento la falla y reiterar capacitación en seguridad </t>
  </si>
  <si>
    <t xml:space="preserve">
Solicitar sensibilizaciones de seguridad de la información para el personal asistencial y profesional de la dependencia en temas de responsabilidad en seguridad </t>
  </si>
  <si>
    <t xml:space="preserve">1. Meta: 100% funcionarios de OCDI / OCI sensibilizados 
Indicador: # personas sensibilizadas / # personas convocadas*100
</t>
  </si>
  <si>
    <t>Jefe de Dependencia (OCDI Interno  - OCI)</t>
  </si>
  <si>
    <t>Pérdida de Disponibilidad de 1. Jefe de Oficina
2. Profesional especializado y universitario 
3. Cargos secretariales
4. Contratista 
(Recurso Humano)
 por Perdida, Fuga de información.
Entrega de información a terceros debido a Alta Rotación de Personal especializado
Desconocimiento de políticas de seguridad de la información</t>
  </si>
  <si>
    <t>Alta Rotación de Personal especializado
Desconocimiento de políticas de seguridad de la información</t>
  </si>
  <si>
    <t>Perdida, Fuga de información.
Entrega de información a terceros</t>
  </si>
  <si>
    <t xml:space="preserve">1. Base de datos de los procesos disciplinarios
2. Bases de datos con información relacionada con los procesos judiciales
3. Base de datos cuadro de términos de los procesos disciplinarios
(Bases de datos)
</t>
  </si>
  <si>
    <t>Pérdida de confidencialidad e integridad de 1. Base de datos de los procesos disciplinarios
2. Bases de datos con información relacionada con los procesos judiciales
3. Base de datos cuadro de términos de los procesos disciplinarios
(Bases de datos)
 por 1. Hurto de Información
2. Pérdida, Corrupción, modificación no  autorizada de la información
3. Fallas Humanas debido a Deficiencia en la autorización de permisos de la información
Acceso intencionado por parte de personal no autorizado
Ausencia de control de acceso
Desconocimiento de políticas de seguridad de la información</t>
  </si>
  <si>
    <t>Deficiencia en la autorización de permisos de la información
Acceso intencionado por parte de personal no autorizado
Ausencia de control de acceso
Desconocimiento de políticas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</si>
  <si>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</si>
  <si>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</si>
  <si>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 xml:space="preserve">
Realizar  revisión de los repositorios para encontrar la causa raíz y ajustar controles </t>
  </si>
  <si>
    <t>1. Revisión semestral  del reporte de cuentas de usuario
2.Solicitar sensibilizaciones de seguridad de la información para el personal asistencial y profesional de la OCDI en temas de responsabilidad en seguridad</t>
  </si>
  <si>
    <t>1. meta= 2
Indicador 1
Revisiones realizadas / revisiones programadas*100
2.Meta : 100% funcionarios de OCDI sensibilizados
Indicador 2
# personas sensibilizadas  / # personas convocadas*100</t>
  </si>
  <si>
    <t xml:space="preserve">Recurso humano y tecnológico </t>
  </si>
  <si>
    <t xml:space="preserve">Pérdida de Disponibilidad de 1. Base de datos de los procesos disciplinarios
2. Bases de datos con información relacionada con los procesos judiciales
3. Base de datos cuadro de términos de los procesos disciplinarios
(Bases de datos)
 por Pérdida , modificación, borrado o uso o autorizado de la información.
Fallas Humanas debido a Ausencia de control de acceso 
Desconocimiento de políticas de seguridad de la información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</si>
  <si>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reunión o mesa de servicios de TI.</t>
  </si>
  <si>
    <t xml:space="preserve">1. Verificar, (1) una vez cada semestre, los permisos otorgados para el acceso a la información contenida en las bases de datos del fileserver de la Ocdi. 
Control : Revisión permisos de accesos
2. Solicitar sensibilizaciones para el personal asistencial y profesional en temas de seguridad de la información 
3 Seguimiento mensual  por parte del jefe de la dependencia, con el fin de  garantizar la disponibilidad de la información en los repositorios dispuestos.  </t>
  </si>
  <si>
    <t>1.Meta = 2
Indicador 1
Revisiones realizadas / revisiones programadas*100
2. Meta= 100%
Funcionarios de OCDI sensibilizados
Indicador
# personas sensibilizadas  / # personas convocadas*100
3.Meta: 12
 Indicador 3: 
Revisiones realizadas /revisiones programadas *100</t>
  </si>
  <si>
    <r>
      <t xml:space="preserve">1. Verificar, (1) una vez cada semestre, los permisos otorgados para el acceso a la información contenida en las bases de datos del fileserver de la Ocdi. 
Control : Revisión permisos de accesos
2. Solicitar sensibilizaciones para el personal asistencial y profesional en temas de seguridad de la información 
3 Seguimiento mensual  por parte del jefe de la dependencia, con el fin de  garantizar la disponibilidad de la informacion en los repositorios dispuestos. </t>
    </r>
    <r>
      <rPr>
        <b/>
        <sz val="11"/>
        <rFont val="Calibri"/>
        <family val="2"/>
        <scheme val="minor"/>
      </rPr>
      <t xml:space="preserve"> 
</t>
    </r>
    <r>
      <rPr>
        <sz val="11"/>
        <rFont val="Calibri"/>
        <family val="2"/>
        <scheme val="minor"/>
      </rPr>
      <t xml:space="preserve">
</t>
    </r>
  </si>
  <si>
    <t xml:space="preserve">
1.Meta = 2
Indicador
Revisiones realizadas / revisiones programadas*100
2. Meta= 100%
Funcionarios de OCDI sensibilizados
Indicador
# personas sensibilizadas  / # personas convocadas*100
3.Meta: 4
 Indicador: Revisiones realzadas /revisiones programadas *100
</t>
  </si>
  <si>
    <t xml:space="preserve">   </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</si>
  <si>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</si>
  <si>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El jefe de dependencia mensualmente realiza seguimiento de la actualización de la información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</si>
  <si>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1. Equipos de computo (Hardware)</t>
  </si>
  <si>
    <t xml:space="preserve">Pérdida de confidencialidad e integridad de 1. Equipos de computo (Hardware) por Error en el uso
Hurto de equipo
Uso no autorizado del equipo debido a Ausencia de un eficiente control de cambios en la configuración
Almacenamiento sin protección 
copia no controlada
Desconocimiento de políticas de seguridad de la información </t>
  </si>
  <si>
    <t xml:space="preserve">Ausencia de un eficiente control de cambios en la configuración
Almacenamiento sin protección 
copia no controlada
Desconocimiento de políticas de seguridad de la información </t>
  </si>
  <si>
    <t>Error en el uso
Hurto de equipo
Uso no autorizado del equipo</t>
  </si>
  <si>
    <t xml:space="preserve">Implementar de manera inmediata los ajustes necesarios </t>
  </si>
  <si>
    <r>
      <rPr>
        <sz val="11"/>
        <color rgb="FF000000"/>
        <rFont val="Calibri"/>
        <family val="2"/>
        <scheme val="minor"/>
      </rPr>
      <t>EL oficial de seguridad de la información</t>
    </r>
    <r>
      <rPr>
        <b/>
        <sz val="11"/>
        <color rgb="FF000000"/>
        <rFont val="Calibri"/>
        <family val="2"/>
        <scheme val="minor"/>
      </rPr>
      <t xml:space="preserve"> una vez en la vigencia</t>
    </r>
    <r>
      <rPr>
        <sz val="11"/>
        <color rgb="FF000000"/>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</si>
  <si>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 xml:space="preserve">Pérdida de Disponibilidad de 1. Equipos de computo (Hardware)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</si>
  <si>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</si>
  <si>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</si>
  <si>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</si>
  <si>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</si>
  <si>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 xml:space="preserve">1.Solicitar el mantenimiento o cambio de los equipos de la OCDI.
</t>
  </si>
  <si>
    <t xml:space="preserve">1. Meta = mesa de servicios 
Indicador
Mesa de servicios generada 
</t>
  </si>
  <si>
    <t>Auditorías Internas
Auditorias Externas
(Información Electrónica)</t>
  </si>
  <si>
    <t>Pérdida de confidencialidad e integridad de Auditorías Internas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</si>
  <si>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El jefe de dependencia de la OCI revisa cada año la matriz de programación de copias de respaldo y recuperación, remitida por el gestor de accesos, con el fin de verificar que se realice el respaldo correspondiente de la carpeta del fileserver de la OCI El Jefe de Dependencia de la OCI  revisa la matriz y en caso de ser necesario solicita realizar las modificaciones pertinentes. La evidencia queda registrada en una mesa de servicios de TI. - DETECTIVO </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</si>
  <si>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</si>
  <si>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</si>
  <si>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Auditorias Internas
Auditorías Externas
(Información Electrónica)</t>
  </si>
  <si>
    <t>Pérdida de Disponibilidad de Auditorias Internas
Auditorías Externas
(Información Electrónica) por 1 y 3. Pérdida, borrado, modificación de información o Acceso no autorizado a los expedientes digitales con Datos Personales
2. Fallas Humanas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</si>
  <si>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</si>
  <si>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 xml:space="preserve">1.Revision semestral de la matriz de permisos del fileserver por parte de la jefe de oficina, esto con el fin de garantizar que el instrumento de la matriz se encuentre actualizado y revisado conforme los permisos otorgados
2.Solicitar por mesa de servicios  que se remita el reporte del último respaldo realizado a la  carpeta de la oficina. 
Control : verificar ultimo respaldo de la matriz
3.Solicitar sensibilizaciones de seguridad de la información para el personal (funcionarios y colaboradores)  de la oficina, en temas de responsabilidad en seguridad
4 Seguimiento mensual  por parte del jefe de la oficina, con el fin de  garantizar la disponibilidad de la información en los repositorios dispuestos.                 </t>
  </si>
  <si>
    <t xml:space="preserve">1. Meta 1: Una (1) revisión semestral de la matriz de permisos fileserver.
Indicador: (Revisiones realizadas /revisiones programadas) *100
2. Meta  2 mesa de servicios
Indicador
mesa de servicios generada
 3.Meta 3: 100%  del personal de la oficina sensibilizado.
Indicador 3: (# personas sensibilizadas / # personas convocadas)*100
4. Meta: 
(Revisiones realizadas / Tres (3) revisiones programadas) *100 </t>
  </si>
  <si>
    <t xml:space="preserve">C1 </t>
  </si>
  <si>
    <t xml:space="preserve"> 1. COMUNICACIONES OFICIALES ENVIADAS
2. INVENTARIOS DOCUMENTALES CENTRO DOCUMENTAL
3. EXPEDIENTES ARCHIVO CENTRAL
(Información Análoga y Electrónica)</t>
  </si>
  <si>
    <t>Pérdida de confidencialidad e integridad de  1. COMUNICACIONES OFICIALES ENVIADAS
2. INVENTARIOS DOCUMENTALES CENTRO DOCUMENTAL
3. EXPEDIENTES ARCHIVO CENTRAL
(Información Análoga y Electrónica) por 1. Hurto de documentos
2. Divulgación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</si>
  <si>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Trabajo no supervisado del personal externo o de limpieza
2. Controles de acceso físicos inadecuados
3. Desconocimiento de Políticas de Seguridad de la Información</t>
  </si>
  <si>
    <t>1. Hurto de documentos
2. Divulgación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</si>
  <si>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</si>
  <si>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</si>
  <si>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</si>
  <si>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sensibilizaciones al personal de Gestión Documental con el fin que se conozcan los controles relacionados con el manejo de información análoga para evitar la perdida de confidencialidad e integridad en las instalaciones (archivo central y centro de documental)</t>
  </si>
  <si>
    <t>Meta. 100% funcionarios/contratistas de Gestión documental sensibilizados
Indicador
Funcionarios/contratistas sensibilizados/funcionarios y contratista de GD</t>
  </si>
  <si>
    <t>Líder de proceso Gestión Documental</t>
  </si>
  <si>
    <t>Si el funcionario  no cuenta con la autorización,  el personal encargado hará la verificación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</si>
  <si>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</si>
  <si>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</si>
  <si>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</si>
  <si>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</si>
  <si>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1. COMUNICACIONES OFICIALES ENVIADAS
2. INVENTARIOS DOCUMENTALES CENTRO DOCUMENTAL
(Información Análoga)</t>
  </si>
  <si>
    <t>Pérdida de Disponibilidad de 1. COMUNICACIONES OFICIALES ENVIADAS
2. INVENTARIOS DOCUMENTALES CENTRO DOCUMENTAL
(Información Análoga) por 1. Hurto de Documentos, divulgación no autorizada
2. Fallas Humanas debido a 1. Controles de acceso físico inadecuados
2. Desconocimiento de políticas de Seguridad</t>
  </si>
  <si>
    <t>1. Controles de acceso físico inadecuados
2. Desconocimiento de políticas de Seguridad</t>
  </si>
  <si>
    <t>1. Hurto de Documentos, divulgación no autorizada
2. Fallas Humanas</t>
  </si>
  <si>
    <t xml:space="preserve"> Desarrollar mesa de trabajo y revisión trimestral con la Gerencia de Tecnología para articular la gestión para mitigar el riesgo</t>
  </si>
  <si>
    <r>
      <t xml:space="preserve">Realizar sensibilizaciones al personal de Gestión Documental con el fin que se conozcan los controles relacionados con el manejo de información </t>
    </r>
    <r>
      <rPr>
        <b/>
        <sz val="11"/>
        <color theme="1"/>
        <rFont val="Calibri"/>
        <family val="2"/>
        <scheme val="minor"/>
      </rPr>
      <t>análoga</t>
    </r>
    <r>
      <rPr>
        <sz val="11"/>
        <color theme="1"/>
        <rFont val="Calibri"/>
        <family val="2"/>
        <scheme val="minor"/>
      </rPr>
      <t xml:space="preserve"> para evitar la perdida de disponibilidad de esta información</t>
    </r>
  </si>
  <si>
    <t>1. Cordis
2. Gestor de Contenidos (WCC)
3. Infodoc
(Software)</t>
  </si>
  <si>
    <t>Pérdida de confidencialidad e integridad de 1. Cordis
2. Gestor de Contenidos (WCC)
3. Infodoc
(Software) por 1. Borrado, pérdida o modificación de la información
2. Fallas Humanas
3 y 4. Abuso de Derechos debido a 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</si>
  <si>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</si>
  <si>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</si>
  <si>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</si>
  <si>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Desarrollar mesa de trabajo y revisión trimestral con la Gerencia de Tecnología para articular la gestión para mitigar el riesgo</t>
  </si>
  <si>
    <t>EL Líder Funcional cuando detecta errores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</si>
  <si>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</si>
  <si>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Pérdida de Disponibilidad de 1. Cordis
2. Gestor de Contenidos (WCC)
3. Infodoc
(Software) por 1. Perdida o destrucción de Información con / sin intención por parte de usuario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</si>
  <si>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t>
  </si>
  <si>
    <t>1. Perdida o destrucción de Información con / sin intención por parte de usuario</t>
  </si>
  <si>
    <t>Los administradores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</si>
  <si>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Establecer con la GT cronograma para la generación  de respaldos que se realizan a los sistemas de información (WCC; Infodoc, Cordis)
Respaldo ejecutados</t>
  </si>
  <si>
    <t>Meta: 2 reportes de los respaldos a los sistemas de información establecidos
Indicador 
Reportes respaldos realizados / Reportes programados</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</si>
  <si>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</si>
  <si>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magnéticas.
</t>
  </si>
  <si>
    <t>1. Archivo Central 
2. Centro Documental (Archivo Intermedio) 
(Instalaciones)</t>
  </si>
  <si>
    <t xml:space="preserve">Pérdida de confidencialidad e integridad de 1. Archivo Central 
2. Centro Documental (Archivo Intermedio) 
(Instalaciones)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</si>
  <si>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</si>
  <si>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</si>
  <si>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 las instalaciones (archivo central y centro de documental)</t>
  </si>
  <si>
    <t>Pérdida de Disponibilidad de 1. Archivo Central 
2. Centro Documental (Archivo Intermedio) 
(Instalaciones) por 1. Inundación
2. Pérdida, hurto o destrucción de documento
3.Perdida o destrucción de Información con / sin intención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</si>
  <si>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</si>
  <si>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Inundación
2. Pérdida, hurto o destrucción de documento
3.Perdida o destrucción de Información con / sin intención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</si>
  <si>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</si>
  <si>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Transversal</t>
  </si>
  <si>
    <t>TRV</t>
  </si>
  <si>
    <t>1. Autos (DIR)
2. Resoluciones Administrativas (GGC)
(Información Digital / Electrónica)</t>
  </si>
  <si>
    <t>Pérdida de confidencialidad e integridad de 1. Autos (DIR)
2. Resoluciones Administrativas (GGC)
(Información Digital / Electrónica) por a. Abuso de derechos
b. Pérdida, destrucción, modificación,  acceso o uso no autorizado
c. Fallas Humanas debido a : 
a. Asignación errada de derechos de acceso
b. Ausencia de control de acceso
c. Desconocimiento o no aplicación de las políticas de seguridad y privacidad de la
información.</t>
  </si>
  <si>
    <t>a. Asignación errada de derechos de acceso
b. Ausencia de control de acceso
c. Desconocimiento o no aplicación de las políticas de seguridad y privacidad de la
información.</t>
  </si>
  <si>
    <t>a. Abuso de derechos
b. Pérdida, destrucción, modificación,  acceso o uso no autorizado
c. Fallas Humanas</t>
  </si>
  <si>
    <t>a y b</t>
  </si>
  <si>
    <t>Solicitar la revisión mensual de la carpeta de resoluciones y enviar un informe de los posibles accesos no autorizados al administrador de la carpeta GGC
Solicitar la revisión mensual de la carpeta de resoluciones y enviar un informe de los posibles accesos no autorizados al administrador de la carpeta Dirección</t>
  </si>
  <si>
    <t>Pérdida de Disponibilidad de 1. Autos (DIR)
2. Resoluciones Administrativas (GGC)
(Información Digital / Electrónica) por a y b Pérdida de información
c. Fallas Humanas debido a: 
a. Ausencia de copias de respaldo o backups de la información
b. Ausencia de planes de continuidad
c. Desconocimiento o no aplicación de las políticas de seguridad y privacidad de la
información.</t>
  </si>
  <si>
    <t>a. Ausencia de copias de respaldo o backups de la información
b. Ausencia de planes de continuidad
c. Desconocimiento o no aplicación de las políticas de seguridad y privacidad de la
información.</t>
  </si>
  <si>
    <t>a y b Pérdida de información
c. Fallas Humanas</t>
  </si>
  <si>
    <t>a</t>
  </si>
  <si>
    <t>Solicitar la revisión mensual de la carpeta de resoluciones y enviar un informe de los posibles accesos no autorizados al administrador de la carpeta GGC  
                                                                                                                                                                                                                                                                                                                                                                                                                                                                                                                                            Solicitar restauración de la información en el servidor File Server de la Dirección</t>
  </si>
  <si>
    <t>c</t>
  </si>
  <si>
    <t xml:space="preserve">Documento Técnico Manual de Políticas Detalladas de Seguridad de la Información
</t>
  </si>
  <si>
    <t>1. Fileserver de GGC
2. Fileserver de DIR</t>
  </si>
  <si>
    <t>Pérdida de confidencialidad e integridad de 1. Fileserver de GGC
2. Fileserver de DIR por Abuso de derechos
Borrado o Corrupción de la Información
Fallas Humanas debido a Ausencia o indebida asignación de derechos de acceso 
Desconocimiento de políticas de seguridad de la Información</t>
  </si>
  <si>
    <t>Ausencia o indebida asignación de derechos de acceso 
Desconocimiento de políticas de seguridad de la Información</t>
  </si>
  <si>
    <t>Abuso de derechos
Borrado o Corrupción de la Información
Fallas Humanas</t>
  </si>
  <si>
    <t xml:space="preserve">El Propietario de información/Administrador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</si>
  <si>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Solicitar la revisión mensual del Fileserver y enviar un informe de los posibles accesos no autorizados al administrador del Fileserver GGC
                                                                                                                                                                                                                                                                                                                                                                   Solicitar la revisión mensual del repositorio Fileserver y enviar un informe de los posibles accesos no autorizados al administrador del Fileserver Dirección</t>
  </si>
  <si>
    <t>Instructivo Gestión de Incidentes</t>
  </si>
  <si>
    <t>Pérdida de Disponibilidad de 1. Fileserver de GGC
2. Fileserver de DIR por Borrado de Información debido a a. Desconocimiento de las políticas de seguridad de la información
b. Ausencia de controles de respaldo de información</t>
  </si>
  <si>
    <t>a. Desconocimiento de las políticas de seguridad de la información
b. Ausencia de controles de respaldo de información</t>
  </si>
  <si>
    <t>Borrado de Información</t>
  </si>
  <si>
    <t>b</t>
  </si>
  <si>
    <t>Solicitar la revisión mensual del Fileserver y enviar un informe de los posibles accesos no autorizados al administrador del Fileserver GGC
                                                                                                                                                                                                                                                                                                                                                                                                                                                                                                                                                                                                                                                                 Solicitar restauración de la información en el servidor File Server de la Dirección</t>
  </si>
  <si>
    <t xml:space="preserve">1. Realizar seguimiento  trimestral mediante mesa de servicios de TI al respaldo que se realiza al Fileserver de GGC y de la Dirección. </t>
  </si>
  <si>
    <t xml:space="preserve">Meta. Cuatro (4) seguimientos realizados (Uno por trimestre)
Indicador 
Seguimientos realizados / seguimientos programados </t>
  </si>
  <si>
    <t>Gerente de GGC
Director</t>
  </si>
  <si>
    <t>31/12/2024</t>
  </si>
  <si>
    <t>Una vez el jefe de dependencia remite correo o mesa de servicios solicitando ajustes en la matriz de programación de copias de respaldo, el equipo encargado (operadores en la SIT) realizan los cambios pertinentes los cuales son tenidos en cuenta para los procesos de recuperación de información</t>
  </si>
  <si>
    <t>1. Recurso Humano DIR (Asesores - Personal Asistencial)</t>
  </si>
  <si>
    <t xml:space="preserve">Pérdida de Confidencialidad de 1. Recurso Humano DIR (Asesores - Personal Asistencial) por Ataque de ingeniería social debido a a. Desconocimiento de las políticas de seguridad de la información
</t>
  </si>
  <si>
    <t xml:space="preserve">a. Desconocimiento de las políticas de seguridad de la información
</t>
  </si>
  <si>
    <t>En caso de materialización  de un riesgo del recurso humano se programaran sensibilizaciones para que se conozca la información  sobre las responsabilidades de seguridad</t>
  </si>
  <si>
    <t>Sensibilizar al personal asesor y asistencial de la dirección en las responsabilidades de seguridad y riesgos asociados con la perdida de confidencialidad de la información manejadas por estos</t>
  </si>
  <si>
    <t xml:space="preserve">Meta. 50% de funcionarios / contratistas 
funcionarios / contratistas sensibilizados / numero de funcionarios y contratistas asesores y asistenciales de la dirección programados </t>
  </si>
  <si>
    <t>Director de Catastro</t>
  </si>
  <si>
    <t>Pérdida de Disponibilidad de 1. Recurso Humano DIR (Asesores - Personal Asistencial) por a. Fuga de conocimiento debido a a. Alta rotación de personal</t>
  </si>
  <si>
    <t>a. Alta rotación de personal</t>
  </si>
  <si>
    <t>a. Fuga de conocimiento</t>
  </si>
  <si>
    <t>El  jefe de dependencia o área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</si>
  <si>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Se fortalecerá el control relacionado con que una persona sea respaldo de otra en las actividades que se realizan.</t>
  </si>
  <si>
    <t>Verificar las actas de entrega del personal que finalice sus labores en el equipo de la Dirección</t>
  </si>
  <si>
    <t>Meta: 100% de las actas  verificaciones
Indicador
Actas verificadas / Actas presentadas</t>
  </si>
  <si>
    <t xml:space="preserve">Recursos Humanos </t>
  </si>
  <si>
    <t>ASOCIACIÓN RIESGOS DE CORRUPCIÓN A TRÁMITES UAECD</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</si>
  <si>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</si>
  <si>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</si>
  <si>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</si>
  <si>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</si>
  <si>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Participación ciudadana y experiencia del servicio
Gestión catastral</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</si>
  <si>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</si>
  <si>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</si>
  <si>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</si>
  <si>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</si>
  <si>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</si>
  <si>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</si>
  <si>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</si>
  <si>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</si>
  <si>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</si>
  <si>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</si>
  <si>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</si>
  <si>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</si>
  <si>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</si>
  <si>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Participación ciudadana y experiencia del servicio</t>
  </si>
  <si>
    <t>Certificado de inscripción en el censo catastral Bogotá D.C.</t>
  </si>
  <si>
    <t>CONTEXTO ESTRATÉGICO UAECD</t>
  </si>
  <si>
    <t>IDENTIFICACIÓN DEL CONTEXTO</t>
  </si>
  <si>
    <r>
      <t xml:space="preserve">Identifique factores </t>
    </r>
    <r>
      <rPr>
        <b/>
        <sz val="11"/>
        <color theme="1"/>
        <rFont val="Calibri"/>
        <family val="2"/>
        <scheme val="minor"/>
      </rPr>
      <t>(negativos)</t>
    </r>
    <r>
      <rPr>
        <sz val="11"/>
        <color theme="1"/>
        <rFont val="Calibri"/>
        <family val="2"/>
        <scheme val="minor"/>
      </rPr>
      <t xml:space="preserve"> o </t>
    </r>
    <r>
      <rPr>
        <b/>
        <sz val="11"/>
        <color theme="1"/>
        <rFont val="Calibri"/>
        <family val="2"/>
        <scheme val="minor"/>
      </rPr>
      <t xml:space="preserve">(positivos) </t>
    </r>
    <r>
      <rPr>
        <sz val="11"/>
        <color theme="1"/>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</si>
  <si>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</si>
  <si>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</si>
  <si>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</si>
  <si>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</si>
  <si>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</si>
  <si>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t>Amenazas relacionadas, filas</t>
  </si>
  <si>
    <t>Estrategia de centralización normativa, operativa y de recursos del Gobierno Nacional</t>
  </si>
  <si>
    <t xml:space="preserve">Capacidad de incidencia en la generación normativa y asociatividad con actores clave ( Red de Gestores) </t>
  </si>
  <si>
    <t xml:space="preserve"> 12, 13, 17, 18, 21</t>
  </si>
  <si>
    <t xml:space="preserve">Cambio constante y falta de claridad de normatividad para la adecuada prestación del servicio de CM. </t>
  </si>
  <si>
    <t>Aprovechamiento y disposición de información geoespacial en el territorio.</t>
  </si>
  <si>
    <t>12, 15, 25, 31, 33, 34</t>
  </si>
  <si>
    <t xml:space="preserve">Limitaciones en la obtención de información del mercado inmobiliario como base para los ejercicios valuatorios. </t>
  </si>
  <si>
    <t>Explotar los beneficios y las potencialidades de ofrecer servicios en la nube.</t>
  </si>
  <si>
    <t>15, 16, 17, 20, 21, 25</t>
  </si>
  <si>
    <t>Latencia y dependencia de los servicio de  Internet y nube.</t>
  </si>
  <si>
    <t xml:space="preserve">Aprovechar el alto interés por las Infraestructuras de Datos y Conocimiento geográfico. </t>
  </si>
  <si>
    <t>Restricción presupuestal en un marco de obsolescencia tecnológica y necesidad de recurso humano altamente especializado</t>
  </si>
  <si>
    <t>Exploración y generación interoperabilidad con  software libre y/o licenciado.</t>
  </si>
  <si>
    <t xml:space="preserve">Herramientas de analítica de datos, tecnología e innovación y su uso por parte de los diferentes sectores y actores del territorio. </t>
  </si>
  <si>
    <t>19, 24, 28</t>
  </si>
  <si>
    <t>19, 25, 28</t>
  </si>
  <si>
    <t>22, 26</t>
  </si>
  <si>
    <t>15,24, 25</t>
  </si>
  <si>
    <t>15, 20, 23, 24, 25, 32</t>
  </si>
  <si>
    <t>15,24, 25, 31</t>
  </si>
  <si>
    <t>15,24, 25, 27, 28</t>
  </si>
  <si>
    <t>28, 31, 34</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</si>
  <si>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</si>
  <si>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</si>
  <si>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</si>
  <si>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</si>
  <si>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Capacidad operativa menor a la demanda y alta rotación de personal.</t>
  </si>
  <si>
    <t>Conocimiento técnico, experiencia y reconocimiento en la gestión catastral, referente para la Nación y los territorios.</t>
  </si>
  <si>
    <t>Obsolescencia de software base de los sistemas de información misionales y administrativos para Bogotá</t>
  </si>
  <si>
    <t>Base catastral de Bogotá actualizada permanentemente.</t>
  </si>
  <si>
    <t>Pérdida de poder regulatorio y/o reglamentario dada la centralización del tema en el IGAC.</t>
  </si>
  <si>
    <t>Liderazgo en uso y disposición de información geográfica</t>
  </si>
  <si>
    <t>Falta de herramientas preventivas que permitan reacción frente a ataques cibernéticos.</t>
  </si>
  <si>
    <t xml:space="preserve">Coordinación de IDECA, la IDE nacional más sólida y de mayor desarrollo en el país, apoyando la disposición de datos abiertos para el Distrito Capital. </t>
  </si>
  <si>
    <t>Éxito procesal en los 4 años en territorios de 76%</t>
  </si>
  <si>
    <t xml:space="preserve">Éxito procesal en los 4 años de 88% en Bogotá. </t>
  </si>
  <si>
    <t xml:space="preserve">Conceptualización y apoyo jurídico permanente en Bogotá y en los territorios.  </t>
  </si>
  <si>
    <t>Protección de derechos de propiedad intelectual e industrial de activos intangibles desarrollados por la UAECD</t>
  </si>
  <si>
    <t>Sistema Go Catastral (Actualización – Conservación), implementado bajo el modelo LADM-COL</t>
  </si>
  <si>
    <t>Desarrollo e innovación de proyectos de analítica de datos.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</si>
</sst>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8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1"/>
      <color rgb="FFFFFFFF"/>
      <name val="Calibri"/>
      <family val="2"/>
      <scheme val="minor"/>
    </font>
    <font>
      <b/>
      <sz val="9"/>
      <color indexed="81"/>
      <name val="Tahoma"/>
      <family val="2"/>
    </font>
    <font>
      <sz val="10"/>
      <name val="Arial"/>
      <family val="2"/>
    </font>
    <font>
      <sz val="11"/>
      <color rgb="FF000000"/>
      <name val="Calibri"/>
      <family val="2"/>
    </font>
    <font>
      <sz val="11"/>
      <color indexed="8"/>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sz val="11"/>
      <color rgb="FF000000"/>
      <name val="Calibri"/>
      <family val="2"/>
      <scheme val="minor"/>
    </font>
    <font>
      <sz val="11"/>
      <color rgb="FFFF0000"/>
      <name val="Calibri"/>
      <family val="2"/>
      <scheme val="minor"/>
    </font>
    <font>
      <sz val="11"/>
      <color theme="0"/>
      <name val="Calibri"/>
      <family val="2"/>
      <scheme val="minor"/>
    </font>
    <font>
      <sz val="9"/>
      <color indexed="81"/>
      <name val="Tahoma"/>
      <family val="2"/>
    </font>
    <font>
      <b/>
      <sz val="20"/>
      <color theme="0"/>
      <name val="Calibri"/>
      <family val="2"/>
      <scheme val="minor"/>
    </font>
    <font>
      <b/>
      <sz val="12"/>
      <color theme="0"/>
      <name val="Calibri"/>
      <family val="2"/>
      <scheme val="minor"/>
    </font>
    <font>
      <b/>
      <sz val="11"/>
      <color rgb="FFFF0000"/>
      <name val="Calibri"/>
      <family val="2"/>
      <scheme val="minor"/>
    </font>
    <font>
      <b/>
      <u/>
      <sz val="11"/>
      <color theme="1"/>
      <name val="Calibri"/>
      <family val="2"/>
      <scheme val="minor"/>
    </font>
    <font>
      <sz val="11"/>
      <color rgb="FFC00000"/>
      <name val="Calibri"/>
      <family val="2"/>
      <scheme val="minor"/>
    </font>
    <font>
      <b/>
      <sz val="11"/>
      <color rgb="FFC00000"/>
      <name val="Calibri"/>
      <family val="2"/>
      <scheme val="minor"/>
    </font>
    <font>
      <sz val="9"/>
      <color rgb="FFFF0000"/>
      <name val="Calibri"/>
      <family val="2"/>
      <scheme val="minor"/>
    </font>
    <font>
      <b/>
      <sz val="14"/>
      <color theme="0"/>
      <name val="Calibri"/>
      <family val="2"/>
      <scheme val="minor"/>
    </font>
    <font>
      <sz val="12"/>
      <color theme="1"/>
      <name val="Calibri"/>
      <family val="2"/>
      <scheme val="minor"/>
    </font>
    <font>
      <b/>
      <u/>
      <sz val="10"/>
      <color theme="0"/>
      <name val="Calibri"/>
      <family val="2"/>
      <scheme val="minor"/>
    </font>
    <font>
      <sz val="10"/>
      <color theme="0"/>
      <name val="Calibri"/>
      <family val="2"/>
      <scheme val="minor"/>
    </font>
    <font>
      <b/>
      <sz val="10"/>
      <color theme="0"/>
      <name val="Calibri"/>
      <family val="2"/>
      <scheme val="minor"/>
    </font>
    <font>
      <sz val="12"/>
      <name val="Calibri"/>
      <family val="2"/>
      <scheme val="minor"/>
    </font>
    <font>
      <sz val="10"/>
      <name val="Calibri"/>
      <family val="2"/>
      <scheme val="minor"/>
    </font>
    <font>
      <sz val="10"/>
      <color theme="1"/>
      <name val="Calibri"/>
      <family val="2"/>
      <scheme val="minor"/>
    </font>
    <font>
      <sz val="10"/>
      <color rgb="FF000000"/>
      <name val="Calibri"/>
      <family val="2"/>
      <scheme val="minor"/>
    </font>
    <font>
      <b/>
      <sz val="11"/>
      <color rgb="FF000000"/>
      <name val="Calibri"/>
      <family val="2"/>
      <scheme val="minor"/>
    </font>
    <font>
      <sz val="11"/>
      <name val="Calibri"/>
      <family val="2"/>
    </font>
    <font>
      <sz val="11"/>
      <color rgb="FF00B050"/>
      <name val="Calibri"/>
      <family val="2"/>
      <scheme val="minor"/>
    </font>
    <font>
      <b/>
      <sz val="11"/>
      <color theme="7"/>
      <name val="Calibri"/>
      <family val="2"/>
      <scheme val="minor"/>
    </font>
    <font>
      <b/>
      <sz val="10"/>
      <name val="Calibri"/>
      <family val="2"/>
      <scheme val="minor"/>
    </font>
    <font>
      <sz val="10"/>
      <color theme="1"/>
      <name val="Calibri"/>
      <family val="2"/>
    </font>
    <font>
      <sz val="10"/>
      <color rgb="FF000000"/>
      <name val="Calibri"/>
      <family val="2"/>
    </font>
    <font>
      <b/>
      <sz val="12"/>
      <name val="Calibri"/>
      <family val="2"/>
      <scheme val="minor"/>
    </font>
    <font>
      <sz val="12"/>
      <name val="Calibri"/>
      <family val="2"/>
    </font>
    <font>
      <sz val="12"/>
      <color rgb="FF000000"/>
      <name val="Calibri"/>
      <family val="2"/>
      <scheme val="minor"/>
    </font>
    <font>
      <b/>
      <sz val="11"/>
      <color rgb="FF000000"/>
      <name val="Calibri"/>
      <family val="2"/>
    </font>
    <font>
      <b/>
      <sz val="11"/>
      <name val="Calibri"/>
      <family val="2"/>
    </font>
    <font>
      <sz val="11"/>
      <color theme="1"/>
      <name val="Calibri"/>
      <family val="2"/>
    </font>
    <font>
      <b/>
      <sz val="11"/>
      <color theme="1"/>
      <name val="Calibri"/>
      <family val="2"/>
    </font>
    <font>
      <strike/>
      <sz val="11"/>
      <name val="Calibri"/>
      <family val="2"/>
    </font>
    <font>
      <b/>
      <sz val="16"/>
      <color theme="0"/>
      <name val="Calibri"/>
      <family val="2"/>
      <scheme val="minor"/>
    </font>
    <font>
      <sz val="14"/>
      <name val="Calibri"/>
      <family val="2"/>
      <scheme val="minor"/>
    </font>
    <font>
      <sz val="10"/>
      <color rgb="FFFF0000"/>
      <name val="Calibri"/>
      <family val="2"/>
      <scheme val="minor"/>
    </font>
    <font>
      <sz val="11"/>
      <color theme="0" tint="-0.14999847407452621"/>
      <name val="Calibri"/>
      <family val="2"/>
      <scheme val="minor"/>
    </font>
    <font>
      <b/>
      <sz val="14"/>
      <color indexed="81"/>
      <name val="Tahoma"/>
      <family val="2"/>
    </font>
    <font>
      <sz val="14"/>
      <color indexed="81"/>
      <name val="Tahoma"/>
      <family val="2"/>
    </font>
    <font>
      <b/>
      <sz val="16"/>
      <color indexed="81"/>
      <name val="Tahoma"/>
      <family val="2"/>
    </font>
    <font>
      <sz val="16"/>
      <color indexed="81"/>
      <name val="Tahoma"/>
      <family val="2"/>
    </font>
    <font>
      <sz val="11"/>
      <color rgb="FF000000"/>
      <name val="Aptos Narrow"/>
      <charset val="1"/>
    </font>
    <font>
      <b/>
      <sz val="14"/>
      <color theme="1"/>
      <name val="Calibri"/>
      <family val="2"/>
      <scheme val="minor"/>
    </font>
    <font>
      <b/>
      <sz val="16"/>
      <color theme="1"/>
      <name val="Calibri"/>
      <family val="2"/>
      <scheme val="minor"/>
    </font>
    <font>
      <sz val="11"/>
      <color rgb="FF000000"/>
      <name val="Calibri"/>
    </font>
    <font>
      <sz val="11"/>
      <color rgb="FF000000"/>
      <name val="Calibri"/>
      <scheme val="minor"/>
    </font>
    <font>
      <sz val="11"/>
      <color theme="4" tint="-0.249977111117893"/>
      <name val="Calibri"/>
      <family val="2"/>
      <scheme val="minor"/>
    </font>
    <font>
      <sz val="11"/>
      <color theme="3" tint="0.39997558519241921"/>
      <name val="Calibri"/>
      <family val="2"/>
      <scheme val="minor"/>
    </font>
    <font>
      <sz val="11"/>
      <name val="Calibri"/>
      <scheme val="minor"/>
    </font>
    <font>
      <sz val="10"/>
      <name val="Calibri"/>
      <scheme val="minor"/>
    </font>
    <font>
      <b/>
      <sz val="11"/>
      <color rgb="FF000000"/>
      <name val="Calibri"/>
    </font>
    <font>
      <i/>
      <sz val="11"/>
      <color rgb="FF000000"/>
      <name val="Calibri"/>
    </font>
  </fonts>
  <fills count="45">
    <fill>
      <patternFill patternType="none"/>
    </fill>
    <fill>
      <patternFill patternType="gray125"/>
    </fill>
    <fill>
      <patternFill patternType="solid">
        <fgColor theme="8" tint="-0.249977111117893"/>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0070C0"/>
        <bgColor indexed="64"/>
      </patternFill>
    </fill>
    <fill>
      <patternFill patternType="solid">
        <fgColor theme="0"/>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rgb="FFFFFF0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00808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9" tint="-0.499984740745262"/>
        <bgColor indexed="64"/>
      </patternFill>
    </fill>
    <fill>
      <patternFill patternType="solid">
        <fgColor rgb="FFFFFFFF"/>
        <bgColor indexed="64"/>
      </patternFill>
    </fill>
    <fill>
      <patternFill patternType="solid">
        <fgColor rgb="FFFF0000"/>
        <bgColor indexed="64"/>
      </patternFill>
    </fill>
    <fill>
      <patternFill patternType="solid">
        <fgColor rgb="FF92D050"/>
        <bgColor indexed="64"/>
      </patternFill>
    </fill>
    <fill>
      <patternFill patternType="solid">
        <fgColor rgb="FF963634"/>
        <bgColor indexed="64"/>
      </patternFill>
    </fill>
    <fill>
      <patternFill patternType="solid">
        <fgColor rgb="FF974706"/>
        <bgColor indexed="64"/>
      </patternFill>
    </fill>
    <fill>
      <patternFill patternType="solid">
        <fgColor rgb="FF366092"/>
        <bgColor indexed="64"/>
      </patternFill>
    </fill>
    <fill>
      <patternFill patternType="solid">
        <fgColor rgb="FF76933C"/>
        <bgColor indexed="64"/>
      </patternFill>
    </fill>
    <fill>
      <patternFill patternType="solid">
        <fgColor rgb="FF31869B"/>
        <bgColor indexed="64"/>
      </patternFill>
    </fill>
    <fill>
      <patternFill patternType="solid">
        <fgColor rgb="FF60497A"/>
        <bgColor indexed="64"/>
      </patternFill>
    </fill>
    <fill>
      <patternFill patternType="solid">
        <fgColor rgb="FFF2F2F2"/>
        <bgColor rgb="FF000000"/>
      </patternFill>
    </fill>
    <fill>
      <patternFill patternType="solid">
        <fgColor theme="0" tint="-0.34998626667073579"/>
        <bgColor indexed="64"/>
      </patternFill>
    </fill>
  </fills>
  <borders count="115">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medium">
        <color indexed="64"/>
      </left>
      <right/>
      <top/>
      <bottom style="thin">
        <color indexed="64"/>
      </bottom>
      <diagonal/>
    </border>
    <border>
      <left/>
      <right style="medium">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auto="1"/>
      </right>
      <top style="thin">
        <color auto="1"/>
      </top>
      <bottom style="medium">
        <color indexed="64"/>
      </bottom>
      <diagonal/>
    </border>
    <border>
      <left style="thin">
        <color rgb="FF000000"/>
      </left>
      <right style="thin">
        <color rgb="FF000000"/>
      </right>
      <top style="thin">
        <color rgb="FF000000"/>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indexed="64"/>
      </right>
      <top/>
      <bottom/>
      <diagonal/>
    </border>
    <border>
      <left style="thin">
        <color rgb="FF000000"/>
      </left>
      <right style="thin">
        <color rgb="FF000000"/>
      </right>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right style="thin">
        <color rgb="FF000000"/>
      </right>
      <top/>
      <bottom style="thin">
        <color rgb="FF000000"/>
      </bottom>
      <diagonal/>
    </border>
    <border>
      <left style="thin">
        <color rgb="FF000000"/>
      </left>
      <right/>
      <top/>
      <bottom style="thin">
        <color rgb="FF000000"/>
      </bottom>
      <diagonal/>
    </border>
  </borders>
  <cellStyleXfs count="155">
    <xf numFmtId="0" fontId="0" fillId="0" borderId="0"/>
    <xf numFmtId="0" fontId="9" fillId="0" borderId="0"/>
    <xf numFmtId="0" fontId="11" fillId="0" borderId="0"/>
    <xf numFmtId="0" fontId="16" fillId="12" borderId="0" applyNumberFormat="0" applyBorder="0" applyAlignment="0" applyProtection="0"/>
    <xf numFmtId="0" fontId="22" fillId="13" borderId="5" applyNumberFormat="0" applyAlignment="0" applyProtection="0"/>
    <xf numFmtId="0" fontId="24" fillId="14" borderId="6" applyNumberFormat="0" applyAlignment="0" applyProtection="0"/>
    <xf numFmtId="0" fontId="23" fillId="0" borderId="7" applyNumberFormat="0" applyFill="0" applyAlignment="0" applyProtection="0"/>
    <xf numFmtId="0" fontId="15" fillId="0" borderId="0" applyNumberFormat="0" applyFill="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26"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11" fillId="22" borderId="0" applyNumberFormat="0" applyBorder="0" applyAlignment="0" applyProtection="0"/>
    <xf numFmtId="0" fontId="11" fillId="12"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11" fillId="25" borderId="0" applyNumberFormat="0" applyBorder="0" applyAlignment="0" applyProtection="0"/>
    <xf numFmtId="0" fontId="11" fillId="19" borderId="0" applyNumberFormat="0" applyBorder="0" applyAlignment="0" applyProtection="0"/>
    <xf numFmtId="0" fontId="26" fillId="20" borderId="0" applyNumberFormat="0" applyBorder="0" applyAlignment="0" applyProtection="0"/>
    <xf numFmtId="0" fontId="26" fillId="26" borderId="0" applyNumberFormat="0" applyBorder="0" applyAlignment="0" applyProtection="0"/>
    <xf numFmtId="0" fontId="11" fillId="22" borderId="0" applyNumberFormat="0" applyBorder="0" applyAlignment="0" applyProtection="0"/>
    <xf numFmtId="0" fontId="11" fillId="27" borderId="0" applyNumberFormat="0" applyBorder="0" applyAlignment="0" applyProtection="0"/>
    <xf numFmtId="0" fontId="26" fillId="27" borderId="0" applyNumberFormat="0" applyBorder="0" applyAlignment="0" applyProtection="0"/>
    <xf numFmtId="0" fontId="20" fillId="27" borderId="5" applyNumberFormat="0" applyAlignment="0" applyProtection="0"/>
    <xf numFmtId="0" fontId="17" fillId="28" borderId="0" applyNumberFormat="0" applyBorder="0" applyAlignment="0" applyProtection="0"/>
    <xf numFmtId="0" fontId="18" fillId="29" borderId="0" applyNumberFormat="0" applyBorder="0" applyAlignment="0" applyProtection="0"/>
    <xf numFmtId="0" fontId="11" fillId="22" borderId="8" applyNumberFormat="0" applyAlignment="0" applyProtection="0"/>
    <xf numFmtId="0" fontId="21" fillId="13" borderId="9" applyNumberFormat="0" applyAlignment="0" applyProtection="0"/>
    <xf numFmtId="0" fontId="25" fillId="0" borderId="0" applyNumberFormat="0" applyFill="0" applyBorder="0" applyAlignment="0" applyProtection="0"/>
    <xf numFmtId="0" fontId="13" fillId="0" borderId="10" applyNumberFormat="0" applyFill="0" applyAlignment="0" applyProtection="0"/>
    <xf numFmtId="0" fontId="14" fillId="0" borderId="11" applyNumberFormat="0" applyFill="0" applyAlignment="0" applyProtection="0"/>
    <xf numFmtId="0" fontId="15" fillId="0" borderId="12" applyNumberFormat="0" applyFill="0" applyAlignment="0" applyProtection="0"/>
    <xf numFmtId="0" fontId="12" fillId="0" borderId="0" applyNumberFormat="0" applyFill="0" applyBorder="0" applyAlignment="0" applyProtection="0"/>
    <xf numFmtId="0" fontId="19" fillId="0" borderId="13" applyNumberFormat="0" applyFill="0" applyAlignment="0" applyProtection="0"/>
    <xf numFmtId="0" fontId="9"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18" borderId="0" applyNumberFormat="0" applyBorder="0" applyAlignment="0" applyProtection="0"/>
    <xf numFmtId="0" fontId="26" fillId="21" borderId="0" applyNumberFormat="0" applyBorder="0" applyAlignment="0" applyProtection="0"/>
    <xf numFmtId="0" fontId="26" fillId="14" borderId="0" applyNumberFormat="0" applyBorder="0" applyAlignment="0" applyProtection="0"/>
    <xf numFmtId="0" fontId="26" fillId="18" borderId="0" applyNumberFormat="0" applyBorder="0" applyAlignment="0" applyProtection="0"/>
    <xf numFmtId="0" fontId="26" fillId="24" borderId="0" applyNumberFormat="0" applyBorder="0" applyAlignment="0" applyProtection="0"/>
    <xf numFmtId="0" fontId="26" fillId="26" borderId="0" applyNumberFormat="0" applyBorder="0" applyAlignment="0" applyProtection="0"/>
    <xf numFmtId="164" fontId="2" fillId="0" borderId="0" applyFont="0" applyFill="0" applyBorder="0" applyAlignment="0" applyProtection="0"/>
    <xf numFmtId="0" fontId="27" fillId="0" borderId="0"/>
    <xf numFmtId="9" fontId="2" fillId="0" borderId="0" applyFont="0" applyFill="0" applyBorder="0" applyAlignment="0" applyProtection="0"/>
    <xf numFmtId="0" fontId="22" fillId="13" borderId="26" applyNumberFormat="0" applyAlignment="0" applyProtection="0"/>
    <xf numFmtId="0" fontId="19" fillId="0" borderId="33" applyNumberFormat="0" applyFill="0" applyAlignment="0" applyProtection="0"/>
    <xf numFmtId="0" fontId="11" fillId="22" borderId="31" applyNumberFormat="0" applyAlignment="0" applyProtection="0"/>
    <xf numFmtId="0" fontId="21" fillId="13" borderId="32" applyNumberFormat="0" applyAlignment="0" applyProtection="0"/>
    <xf numFmtId="0" fontId="20" fillId="27" borderId="30" applyNumberFormat="0" applyAlignment="0" applyProtection="0"/>
    <xf numFmtId="0" fontId="20" fillId="27" borderId="26" applyNumberFormat="0" applyAlignment="0" applyProtection="0"/>
    <xf numFmtId="0" fontId="11" fillId="22" borderId="27" applyNumberFormat="0" applyAlignment="0" applyProtection="0"/>
    <xf numFmtId="0" fontId="21" fillId="13" borderId="28" applyNumberFormat="0" applyAlignment="0" applyProtection="0"/>
    <xf numFmtId="0" fontId="19" fillId="0" borderId="29" applyNumberFormat="0" applyFill="0" applyAlignment="0" applyProtection="0"/>
    <xf numFmtId="0" fontId="22" fillId="13" borderId="30" applyNumberFormat="0" applyAlignment="0" applyProtection="0"/>
    <xf numFmtId="164" fontId="2" fillId="0" borderId="0" applyFont="0" applyFill="0" applyBorder="0" applyAlignment="0" applyProtection="0"/>
    <xf numFmtId="0" fontId="22" fillId="13" borderId="36" applyNumberFormat="0" applyAlignment="0" applyProtection="0"/>
    <xf numFmtId="0" fontId="20" fillId="27" borderId="36" applyNumberFormat="0" applyAlignment="0" applyProtection="0"/>
    <xf numFmtId="0" fontId="11" fillId="22" borderId="37" applyNumberFormat="0" applyAlignment="0" applyProtection="0"/>
    <xf numFmtId="0" fontId="21" fillId="13" borderId="38" applyNumberFormat="0" applyAlignment="0" applyProtection="0"/>
    <xf numFmtId="0" fontId="19" fillId="0" borderId="39" applyNumberFormat="0" applyFill="0" applyAlignment="0" applyProtection="0"/>
    <xf numFmtId="164" fontId="2" fillId="0" borderId="0" applyFont="0" applyFill="0" applyBorder="0" applyAlignment="0" applyProtection="0"/>
    <xf numFmtId="0" fontId="22" fillId="13" borderId="42" applyNumberFormat="0" applyAlignment="0" applyProtection="0"/>
    <xf numFmtId="0" fontId="21" fillId="13" borderId="73" applyNumberFormat="0" applyAlignment="0" applyProtection="0"/>
    <xf numFmtId="0" fontId="19" fillId="0" borderId="66" applyNumberFormat="0" applyFill="0" applyAlignment="0" applyProtection="0"/>
    <xf numFmtId="0" fontId="22" fillId="13" borderId="46" applyNumberFormat="0" applyAlignment="0" applyProtection="0"/>
    <xf numFmtId="0" fontId="21" fillId="13" borderId="65" applyNumberFormat="0" applyAlignment="0" applyProtection="0"/>
    <xf numFmtId="0" fontId="21" fillId="13" borderId="48" applyNumberFormat="0" applyAlignment="0" applyProtection="0"/>
    <xf numFmtId="0" fontId="20" fillId="27" borderId="46" applyNumberFormat="0" applyAlignment="0" applyProtection="0"/>
    <xf numFmtId="0" fontId="20" fillId="27" borderId="71" applyNumberFormat="0" applyAlignment="0" applyProtection="0"/>
    <xf numFmtId="0" fontId="19" fillId="0" borderId="49" applyNumberFormat="0" applyFill="0" applyAlignment="0" applyProtection="0"/>
    <xf numFmtId="0" fontId="11" fillId="22" borderId="47" applyNumberFormat="0" applyAlignment="0" applyProtection="0"/>
    <xf numFmtId="0" fontId="20" fillId="27" borderId="42" applyNumberFormat="0" applyAlignment="0" applyProtection="0"/>
    <xf numFmtId="0" fontId="11" fillId="22" borderId="43" applyNumberFormat="0" applyAlignment="0" applyProtection="0"/>
    <xf numFmtId="0" fontId="21" fillId="13" borderId="44" applyNumberFormat="0" applyAlignment="0" applyProtection="0"/>
    <xf numFmtId="0" fontId="19" fillId="0" borderId="45" applyNumberFormat="0" applyFill="0" applyAlignment="0" applyProtection="0"/>
    <xf numFmtId="0" fontId="11" fillId="22" borderId="76" applyNumberFormat="0" applyAlignment="0" applyProtection="0"/>
    <xf numFmtId="164" fontId="2" fillId="0" borderId="0" applyFont="0" applyFill="0" applyBorder="0" applyAlignment="0" applyProtection="0"/>
    <xf numFmtId="0" fontId="20" fillId="27" borderId="58" applyNumberFormat="0" applyAlignment="0" applyProtection="0"/>
    <xf numFmtId="0" fontId="22" fillId="13" borderId="75" applyNumberFormat="0" applyAlignment="0" applyProtection="0"/>
    <xf numFmtId="0" fontId="22" fillId="13" borderId="63" applyNumberFormat="0" applyAlignment="0" applyProtection="0"/>
    <xf numFmtId="0" fontId="19" fillId="0" borderId="80" applyNumberFormat="0" applyFill="0" applyAlignment="0" applyProtection="0"/>
    <xf numFmtId="0" fontId="11" fillId="22" borderId="72" applyNumberFormat="0" applyAlignment="0" applyProtection="0"/>
    <xf numFmtId="0" fontId="19" fillId="0" borderId="61" applyNumberFormat="0" applyFill="0" applyAlignment="0" applyProtection="0"/>
    <xf numFmtId="0" fontId="11" fillId="22" borderId="59" applyNumberFormat="0" applyAlignment="0" applyProtection="0"/>
    <xf numFmtId="0" fontId="22" fillId="13" borderId="58" applyNumberFormat="0" applyAlignment="0" applyProtection="0"/>
    <xf numFmtId="0" fontId="22" fillId="13" borderId="71" applyNumberFormat="0" applyAlignment="0" applyProtection="0"/>
    <xf numFmtId="0" fontId="22" fillId="13" borderId="50" applyNumberFormat="0" applyAlignment="0" applyProtection="0"/>
    <xf numFmtId="0" fontId="19" fillId="0" borderId="53" applyNumberFormat="0" applyFill="0" applyAlignment="0" applyProtection="0"/>
    <xf numFmtId="0" fontId="20" fillId="27" borderId="50" applyNumberFormat="0" applyAlignment="0" applyProtection="0"/>
    <xf numFmtId="0" fontId="11" fillId="22" borderId="51" applyNumberFormat="0" applyAlignment="0" applyProtection="0"/>
    <xf numFmtId="0" fontId="20" fillId="27" borderId="50" applyNumberFormat="0" applyAlignment="0" applyProtection="0"/>
    <xf numFmtId="0" fontId="11" fillId="22" borderId="51" applyNumberFormat="0" applyAlignment="0" applyProtection="0"/>
    <xf numFmtId="0" fontId="21" fillId="13" borderId="52" applyNumberFormat="0" applyAlignment="0" applyProtection="0"/>
    <xf numFmtId="0" fontId="19" fillId="0" borderId="53" applyNumberFormat="0" applyFill="0" applyAlignment="0" applyProtection="0"/>
    <xf numFmtId="0" fontId="21" fillId="13" borderId="52" applyNumberFormat="0" applyAlignment="0" applyProtection="0"/>
    <xf numFmtId="0" fontId="22" fillId="13" borderId="50" applyNumberFormat="0" applyAlignment="0" applyProtection="0"/>
    <xf numFmtId="164" fontId="2" fillId="0" borderId="0" applyFont="0" applyFill="0" applyBorder="0" applyAlignment="0" applyProtection="0"/>
    <xf numFmtId="0" fontId="11" fillId="22" borderId="64" applyNumberFormat="0" applyAlignment="0" applyProtection="0"/>
    <xf numFmtId="0" fontId="21" fillId="13" borderId="60" applyNumberFormat="0" applyAlignment="0" applyProtection="0"/>
    <xf numFmtId="0" fontId="22" fillId="13" borderId="54" applyNumberFormat="0" applyAlignment="0" applyProtection="0"/>
    <xf numFmtId="0" fontId="19" fillId="0" borderId="57" applyNumberFormat="0" applyFill="0" applyAlignment="0" applyProtection="0"/>
    <xf numFmtId="0" fontId="20" fillId="27" borderId="54" applyNumberFormat="0" applyAlignment="0" applyProtection="0"/>
    <xf numFmtId="0" fontId="11" fillId="22" borderId="55" applyNumberFormat="0" applyAlignment="0" applyProtection="0"/>
    <xf numFmtId="0" fontId="20" fillId="27" borderId="54" applyNumberFormat="0" applyAlignment="0" applyProtection="0"/>
    <xf numFmtId="0" fontId="11" fillId="22" borderId="55" applyNumberFormat="0" applyAlignment="0" applyProtection="0"/>
    <xf numFmtId="0" fontId="21" fillId="13" borderId="56" applyNumberFormat="0" applyAlignment="0" applyProtection="0"/>
    <xf numFmtId="0" fontId="19" fillId="0" borderId="57" applyNumberFormat="0" applyFill="0" applyAlignment="0" applyProtection="0"/>
    <xf numFmtId="0" fontId="21" fillId="13" borderId="56" applyNumberFormat="0" applyAlignment="0" applyProtection="0"/>
    <xf numFmtId="0" fontId="22" fillId="13" borderId="54" applyNumberFormat="0" applyAlignment="0" applyProtection="0"/>
    <xf numFmtId="0" fontId="20" fillId="27" borderId="63" applyNumberFormat="0" applyAlignment="0" applyProtection="0"/>
    <xf numFmtId="0" fontId="19" fillId="0" borderId="74" applyNumberFormat="0" applyFill="0" applyAlignment="0" applyProtection="0"/>
    <xf numFmtId="0" fontId="22" fillId="13" borderId="63" applyNumberFormat="0" applyAlignment="0" applyProtection="0"/>
    <xf numFmtId="0" fontId="19" fillId="0" borderId="66" applyNumberFormat="0" applyFill="0" applyAlignment="0" applyProtection="0"/>
    <xf numFmtId="0" fontId="20" fillId="27" borderId="63" applyNumberFormat="0" applyAlignment="0" applyProtection="0"/>
    <xf numFmtId="0" fontId="11" fillId="22" borderId="64" applyNumberFormat="0" applyAlignment="0" applyProtection="0"/>
    <xf numFmtId="0" fontId="20" fillId="27" borderId="63" applyNumberFormat="0" applyAlignment="0" applyProtection="0"/>
    <xf numFmtId="0" fontId="11" fillId="22" borderId="64" applyNumberFormat="0" applyAlignment="0" applyProtection="0"/>
    <xf numFmtId="0" fontId="21" fillId="13" borderId="65" applyNumberFormat="0" applyAlignment="0" applyProtection="0"/>
    <xf numFmtId="0" fontId="19" fillId="0" borderId="66" applyNumberFormat="0" applyFill="0" applyAlignment="0" applyProtection="0"/>
    <xf numFmtId="0" fontId="21" fillId="13" borderId="65" applyNumberFormat="0" applyAlignment="0" applyProtection="0"/>
    <xf numFmtId="0" fontId="22" fillId="13" borderId="63" applyNumberFormat="0" applyAlignment="0" applyProtection="0"/>
    <xf numFmtId="0" fontId="22" fillId="13" borderId="67" applyNumberFormat="0" applyAlignment="0" applyProtection="0"/>
    <xf numFmtId="0" fontId="20" fillId="27" borderId="67" applyNumberFormat="0" applyAlignment="0" applyProtection="0"/>
    <xf numFmtId="0" fontId="11" fillId="22" borderId="68" applyNumberFormat="0" applyAlignment="0" applyProtection="0"/>
    <xf numFmtId="0" fontId="21" fillId="13" borderId="69" applyNumberFormat="0" applyAlignment="0" applyProtection="0"/>
    <xf numFmtId="0" fontId="19" fillId="0" borderId="70" applyNumberFormat="0" applyFill="0" applyAlignment="0" applyProtection="0"/>
    <xf numFmtId="0" fontId="21" fillId="13" borderId="77" applyNumberFormat="0" applyAlignment="0" applyProtection="0"/>
    <xf numFmtId="0" fontId="20" fillId="27" borderId="75" applyNumberFormat="0" applyAlignment="0" applyProtection="0"/>
    <xf numFmtId="0" fontId="19" fillId="0" borderId="78" applyNumberFormat="0" applyFill="0" applyAlignment="0" applyProtection="0"/>
    <xf numFmtId="0" fontId="21" fillId="13" borderId="79" applyNumberFormat="0" applyAlignment="0" applyProtection="0"/>
  </cellStyleXfs>
  <cellXfs count="963">
    <xf numFmtId="0" fontId="0" fillId="0" borderId="0" xfId="0"/>
    <xf numFmtId="0" fontId="0" fillId="0" borderId="0" xfId="0" applyProtection="1">
      <protection locked="0"/>
    </xf>
    <xf numFmtId="0" fontId="3" fillId="3" borderId="3" xfId="0" applyFont="1" applyFill="1" applyBorder="1" applyAlignment="1">
      <alignment horizontal="center" vertical="center" wrapText="1"/>
    </xf>
    <xf numFmtId="0" fontId="0" fillId="0" borderId="0" xfId="0" applyAlignment="1" applyProtection="1">
      <alignment vertic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Alignment="1" applyProtection="1">
      <alignment wrapText="1"/>
      <protection locked="0"/>
    </xf>
    <xf numFmtId="0" fontId="28" fillId="0" borderId="0" xfId="0" applyFont="1" applyAlignment="1" applyProtection="1">
      <alignment wrapText="1"/>
      <protection locked="0"/>
    </xf>
    <xf numFmtId="0" fontId="33" fillId="0" borderId="0" xfId="0" applyFont="1" applyAlignment="1" applyProtection="1">
      <alignment wrapText="1"/>
      <protection locked="0"/>
    </xf>
    <xf numFmtId="0" fontId="4" fillId="0" borderId="0" xfId="0" applyFont="1" applyAlignment="1" applyProtection="1">
      <alignment wrapText="1"/>
      <protection locked="0"/>
    </xf>
    <xf numFmtId="0" fontId="34" fillId="0" borderId="0" xfId="0" applyFont="1" applyAlignment="1" applyProtection="1">
      <alignment wrapText="1"/>
      <protection locked="0"/>
    </xf>
    <xf numFmtId="0" fontId="4" fillId="0" borderId="2" xfId="0" applyFont="1" applyBorder="1" applyAlignment="1" applyProtection="1">
      <alignment horizontal="center" wrapText="1"/>
      <protection locked="0"/>
    </xf>
    <xf numFmtId="0" fontId="0" fillId="0" borderId="0" xfId="0" applyAlignment="1" applyProtection="1">
      <alignment vertical="center" wrapText="1"/>
      <protection locked="0"/>
    </xf>
    <xf numFmtId="0" fontId="4" fillId="0" borderId="0" xfId="0" applyFont="1" applyAlignment="1" applyProtection="1">
      <alignment horizontal="center" vertical="center" wrapText="1"/>
      <protection locked="0"/>
    </xf>
    <xf numFmtId="0" fontId="28" fillId="0" borderId="0" xfId="0" applyFont="1" applyAlignment="1" applyProtection="1">
      <alignment vertical="center" wrapText="1"/>
      <protection locked="0"/>
    </xf>
    <xf numFmtId="0" fontId="28" fillId="0" borderId="0" xfId="0" applyFont="1" applyProtection="1">
      <protection locked="0"/>
    </xf>
    <xf numFmtId="0" fontId="0" fillId="7" borderId="0" xfId="0" applyFill="1" applyAlignment="1" applyProtection="1">
      <alignment wrapText="1"/>
      <protection locked="0"/>
    </xf>
    <xf numFmtId="0" fontId="36" fillId="0" borderId="0" xfId="0" applyFont="1" applyAlignment="1" applyProtection="1">
      <alignment horizontal="center" vertical="center" wrapText="1"/>
      <protection locked="0"/>
    </xf>
    <xf numFmtId="0" fontId="28" fillId="7" borderId="0" xfId="0" applyFont="1" applyFill="1" applyAlignment="1" applyProtection="1">
      <alignment horizontal="center" vertical="center" wrapText="1"/>
      <protection locked="0"/>
    </xf>
    <xf numFmtId="0" fontId="37" fillId="0" borderId="0" xfId="0" applyFont="1" applyAlignment="1" applyProtection="1">
      <alignment wrapText="1"/>
      <protection locked="0"/>
    </xf>
    <xf numFmtId="0" fontId="4" fillId="0" borderId="14" xfId="0" applyFont="1" applyBorder="1" applyAlignment="1" applyProtection="1">
      <alignment wrapText="1"/>
      <protection locked="0"/>
    </xf>
    <xf numFmtId="0" fontId="0" fillId="0" borderId="0" xfId="0" applyAlignment="1" applyProtection="1">
      <alignment horizontal="center" wrapText="1"/>
      <protection locked="0"/>
    </xf>
    <xf numFmtId="0" fontId="6" fillId="0" borderId="0" xfId="0" applyFont="1" applyAlignment="1" applyProtection="1">
      <alignment vertical="center" wrapText="1"/>
      <protection locked="0"/>
    </xf>
    <xf numFmtId="0" fontId="39" fillId="0" borderId="0" xfId="0" applyFont="1" applyAlignment="1" applyProtection="1">
      <alignment wrapText="1"/>
      <protection locked="0"/>
    </xf>
    <xf numFmtId="0" fontId="3" fillId="2" borderId="14" xfId="0" applyFont="1" applyFill="1" applyBorder="1" applyAlignment="1">
      <alignment horizontal="center" vertical="center" wrapText="1"/>
    </xf>
    <xf numFmtId="0" fontId="40" fillId="2" borderId="4" xfId="0" applyFont="1" applyFill="1" applyBorder="1" applyAlignment="1">
      <alignment horizontal="center" vertical="center" wrapText="1"/>
    </xf>
    <xf numFmtId="1" fontId="4" fillId="0" borderId="17" xfId="0" applyNumberFormat="1" applyFont="1" applyBorder="1" applyAlignment="1">
      <alignment horizontal="center" vertical="center" wrapText="1"/>
    </xf>
    <xf numFmtId="0" fontId="0" fillId="31" borderId="17" xfId="0" applyFill="1" applyBorder="1" applyAlignment="1" applyProtection="1">
      <alignment horizontal="center" vertical="center" textRotation="90" wrapText="1"/>
      <protection locked="0"/>
    </xf>
    <xf numFmtId="9" fontId="4" fillId="31" borderId="17" xfId="0" applyNumberFormat="1" applyFont="1" applyFill="1" applyBorder="1" applyAlignment="1">
      <alignment horizontal="center" vertical="center"/>
    </xf>
    <xf numFmtId="0" fontId="6" fillId="31" borderId="17" xfId="0" applyFont="1" applyFill="1" applyBorder="1" applyAlignment="1" applyProtection="1">
      <alignment horizontal="center" vertical="center" textRotation="90" wrapText="1"/>
      <protection locked="0"/>
    </xf>
    <xf numFmtId="0" fontId="0" fillId="31" borderId="17" xfId="0" applyFill="1" applyBorder="1" applyAlignment="1">
      <alignment horizontal="center" vertical="center" textRotation="90" wrapText="1"/>
    </xf>
    <xf numFmtId="0" fontId="0" fillId="0" borderId="0" xfId="0" applyAlignment="1">
      <alignment horizontal="left" vertical="top"/>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0" fillId="0" borderId="0" xfId="0" applyAlignment="1">
      <alignment horizontal="center" vertical="center"/>
    </xf>
    <xf numFmtId="0" fontId="6" fillId="0" borderId="0" xfId="0" applyFont="1" applyAlignment="1" applyProtection="1">
      <alignment wrapText="1"/>
      <protection locked="0"/>
    </xf>
    <xf numFmtId="0" fontId="6" fillId="0" borderId="17" xfId="0" applyFont="1" applyBorder="1" applyAlignment="1" applyProtection="1">
      <alignment vertical="center" wrapText="1"/>
      <protection locked="0"/>
    </xf>
    <xf numFmtId="0" fontId="45" fillId="0" borderId="17" xfId="0" applyFont="1" applyBorder="1" applyAlignment="1" applyProtection="1">
      <alignment horizontal="left" vertical="top" wrapText="1"/>
      <protection locked="0"/>
    </xf>
    <xf numFmtId="9" fontId="5" fillId="31" borderId="17" xfId="0" applyNumberFormat="1" applyFont="1" applyFill="1" applyBorder="1" applyAlignment="1">
      <alignment horizontal="center" vertical="center"/>
    </xf>
    <xf numFmtId="0" fontId="6" fillId="31" borderId="17" xfId="0" applyFont="1" applyFill="1" applyBorder="1" applyAlignment="1">
      <alignment horizontal="center" vertical="center" textRotation="90" wrapText="1"/>
    </xf>
    <xf numFmtId="0" fontId="44" fillId="0" borderId="17" xfId="0" applyFont="1" applyBorder="1" applyAlignment="1" applyProtection="1">
      <alignment horizontal="center" vertical="center" wrapText="1"/>
      <protection locked="0"/>
    </xf>
    <xf numFmtId="1" fontId="5" fillId="0" borderId="17" xfId="0" applyNumberFormat="1" applyFont="1" applyBorder="1" applyAlignment="1">
      <alignment horizontal="center" vertical="center" wrapText="1"/>
    </xf>
    <xf numFmtId="0" fontId="0" fillId="0" borderId="17" xfId="0" applyBorder="1" applyAlignment="1" applyProtection="1">
      <alignment vertical="center" wrapText="1"/>
      <protection locked="0"/>
    </xf>
    <xf numFmtId="0" fontId="45" fillId="0" borderId="17" xfId="0" applyFont="1" applyBorder="1" applyAlignment="1" applyProtection="1">
      <alignment horizontal="left" vertical="center" wrapText="1"/>
      <protection locked="0"/>
    </xf>
    <xf numFmtId="0" fontId="44" fillId="0" borderId="17" xfId="0" applyFont="1" applyBorder="1" applyAlignment="1" applyProtection="1">
      <alignment horizontal="justify" vertical="center"/>
      <protection locked="0"/>
    </xf>
    <xf numFmtId="0" fontId="43" fillId="31" borderId="17" xfId="0" applyFont="1" applyFill="1" applyBorder="1" applyAlignment="1" applyProtection="1">
      <alignment horizontal="center" vertical="center" textRotation="90" wrapText="1"/>
      <protection locked="0"/>
    </xf>
    <xf numFmtId="0" fontId="39" fillId="31" borderId="17" xfId="0" applyFont="1" applyFill="1" applyBorder="1" applyAlignment="1" applyProtection="1">
      <alignment horizontal="center" vertical="center" textRotation="90" wrapText="1"/>
      <protection locked="0"/>
    </xf>
    <xf numFmtId="0" fontId="39" fillId="0" borderId="17" xfId="0" applyFont="1" applyBorder="1" applyAlignment="1" applyProtection="1">
      <alignment horizontal="left" vertical="center" wrapText="1"/>
      <protection locked="0"/>
    </xf>
    <xf numFmtId="0" fontId="43" fillId="0" borderId="17" xfId="0" applyFont="1" applyBorder="1" applyAlignment="1" applyProtection="1">
      <alignment horizontal="left" vertical="center" wrapText="1"/>
      <protection locked="0"/>
    </xf>
    <xf numFmtId="0" fontId="0" fillId="0" borderId="17" xfId="0" applyBorder="1" applyAlignment="1" applyProtection="1">
      <alignment vertical="top" wrapText="1"/>
      <protection locked="0"/>
    </xf>
    <xf numFmtId="0" fontId="44" fillId="0" borderId="17" xfId="0" applyFont="1" applyBorder="1" applyAlignment="1" applyProtection="1">
      <alignment horizontal="center" vertical="top" wrapText="1"/>
      <protection locked="0"/>
    </xf>
    <xf numFmtId="0" fontId="27" fillId="31" borderId="17" xfId="0" applyFont="1" applyFill="1" applyBorder="1" applyAlignment="1" applyProtection="1">
      <alignment horizontal="center" vertical="center" textRotation="90" wrapText="1"/>
      <protection locked="0"/>
    </xf>
    <xf numFmtId="9" fontId="47" fillId="31" borderId="17" xfId="0" applyNumberFormat="1" applyFont="1" applyFill="1" applyBorder="1" applyAlignment="1">
      <alignment horizontal="center" vertical="center"/>
    </xf>
    <xf numFmtId="0" fontId="27" fillId="31" borderId="17" xfId="0" applyFont="1" applyFill="1" applyBorder="1" applyAlignment="1">
      <alignment horizontal="center" vertical="center" textRotation="90" wrapText="1"/>
    </xf>
    <xf numFmtId="0" fontId="44" fillId="0" borderId="17" xfId="0" applyFont="1" applyBorder="1" applyAlignment="1" applyProtection="1">
      <alignment horizontal="left" vertical="top" wrapText="1"/>
      <protection locked="0"/>
    </xf>
    <xf numFmtId="1" fontId="47" fillId="0" borderId="17" xfId="0" applyNumberFormat="1" applyFont="1" applyBorder="1" applyAlignment="1">
      <alignment horizontal="center" vertical="center" wrapText="1"/>
    </xf>
    <xf numFmtId="0" fontId="40" fillId="41" borderId="4" xfId="0" applyFont="1" applyFill="1" applyBorder="1" applyAlignment="1">
      <alignment horizontal="center" vertical="center" wrapText="1"/>
    </xf>
    <xf numFmtId="0" fontId="3" fillId="41" borderId="14" xfId="0" applyFont="1" applyFill="1" applyBorder="1" applyAlignment="1">
      <alignment horizontal="center" vertical="center" wrapText="1"/>
    </xf>
    <xf numFmtId="0" fontId="0" fillId="0" borderId="0" xfId="0" applyAlignment="1" applyProtection="1">
      <alignment horizontal="left" wrapText="1"/>
      <protection locked="0"/>
    </xf>
    <xf numFmtId="0" fontId="28" fillId="0" borderId="0" xfId="0" applyFont="1" applyAlignment="1" applyProtection="1">
      <alignment horizontal="left" wrapText="1"/>
      <protection locked="0"/>
    </xf>
    <xf numFmtId="0" fontId="33" fillId="0" borderId="0" xfId="0" applyFont="1" applyAlignment="1" applyProtection="1">
      <alignment horizontal="left" wrapText="1"/>
      <protection locked="0"/>
    </xf>
    <xf numFmtId="0" fontId="4" fillId="0" borderId="0" xfId="0" applyFont="1" applyAlignment="1" applyProtection="1">
      <alignment horizontal="left" wrapText="1"/>
      <protection locked="0"/>
    </xf>
    <xf numFmtId="0" fontId="34" fillId="0" borderId="0" xfId="0" applyFont="1" applyAlignment="1" applyProtection="1">
      <alignment horizontal="left" wrapText="1"/>
      <protection locked="0"/>
    </xf>
    <xf numFmtId="0" fontId="0" fillId="0" borderId="0" xfId="0" applyAlignment="1" applyProtection="1">
      <alignment horizontal="left"/>
      <protection locked="0"/>
    </xf>
    <xf numFmtId="0" fontId="35" fillId="0" borderId="0" xfId="0" applyFont="1" applyAlignment="1" applyProtection="1">
      <alignment horizontal="left" wrapText="1"/>
      <protection locked="0"/>
    </xf>
    <xf numFmtId="0" fontId="0" fillId="7" borderId="0" xfId="0" applyFill="1" applyAlignment="1" applyProtection="1">
      <alignment horizontal="left" wrapText="1"/>
      <protection locked="0"/>
    </xf>
    <xf numFmtId="0" fontId="28" fillId="7" borderId="0" xfId="0" applyFont="1" applyFill="1" applyAlignment="1" applyProtection="1">
      <alignment horizontal="left" wrapText="1"/>
      <protection locked="0"/>
    </xf>
    <xf numFmtId="0" fontId="37" fillId="0" borderId="0" xfId="0" applyFont="1" applyAlignment="1" applyProtection="1">
      <alignment horizontal="left" wrapText="1"/>
      <protection locked="0"/>
    </xf>
    <xf numFmtId="0" fontId="4" fillId="0" borderId="14" xfId="0" applyFont="1" applyBorder="1" applyAlignment="1" applyProtection="1">
      <alignment horizontal="left" wrapText="1"/>
      <protection locked="0"/>
    </xf>
    <xf numFmtId="0" fontId="6" fillId="0" borderId="0" xfId="0" applyFont="1" applyAlignment="1" applyProtection="1">
      <alignment horizontal="left" wrapText="1"/>
      <protection locked="0"/>
    </xf>
    <xf numFmtId="0" fontId="39" fillId="0" borderId="0" xfId="0" applyFont="1" applyAlignment="1" applyProtection="1">
      <alignment horizontal="left" wrapText="1"/>
      <protection locked="0"/>
    </xf>
    <xf numFmtId="0" fontId="0" fillId="0" borderId="0" xfId="0" applyAlignment="1">
      <alignment horizontal="left"/>
    </xf>
    <xf numFmtId="0" fontId="0" fillId="0" borderId="17" xfId="0"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9" fontId="6" fillId="0" borderId="17" xfId="0" applyNumberFormat="1" applyFont="1" applyBorder="1" applyAlignment="1" applyProtection="1">
      <alignment horizontal="center" vertical="center" wrapText="1"/>
      <protection locked="0"/>
    </xf>
    <xf numFmtId="0" fontId="6" fillId="31" borderId="17" xfId="0" applyFont="1" applyFill="1" applyBorder="1" applyAlignment="1" applyProtection="1">
      <alignment horizontal="center" vertical="center" wrapText="1"/>
      <protection locked="0"/>
    </xf>
    <xf numFmtId="0" fontId="5" fillId="31" borderId="17" xfId="0" applyFont="1" applyFill="1" applyBorder="1" applyAlignment="1">
      <alignment horizontal="center" vertical="center" wrapText="1"/>
    </xf>
    <xf numFmtId="9" fontId="6" fillId="31" borderId="17" xfId="68" applyFont="1" applyFill="1" applyBorder="1" applyAlignment="1" applyProtection="1">
      <alignment horizontal="center" vertical="center" wrapText="1"/>
    </xf>
    <xf numFmtId="0" fontId="6" fillId="31" borderId="17" xfId="0" applyFont="1" applyFill="1" applyBorder="1" applyAlignment="1">
      <alignment horizontal="center" vertical="center" wrapText="1"/>
    </xf>
    <xf numFmtId="9" fontId="5" fillId="31" borderId="17" xfId="0" applyNumberFormat="1" applyFont="1" applyFill="1" applyBorder="1" applyAlignment="1">
      <alignment horizontal="center" vertical="center" wrapText="1"/>
    </xf>
    <xf numFmtId="0" fontId="0" fillId="31" borderId="17" xfId="0" applyFill="1" applyBorder="1" applyAlignment="1">
      <alignment horizontal="center" vertical="center" wrapText="1"/>
    </xf>
    <xf numFmtId="0" fontId="6" fillId="0" borderId="18" xfId="0" applyFont="1" applyBorder="1" applyAlignment="1" applyProtection="1">
      <alignment horizontal="center" vertical="center" wrapText="1"/>
      <protection locked="0"/>
    </xf>
    <xf numFmtId="9" fontId="0" fillId="0" borderId="17" xfId="0" applyNumberFormat="1" applyBorder="1" applyAlignment="1" applyProtection="1">
      <alignment horizontal="center" vertical="center" wrapText="1"/>
      <protection locked="0"/>
    </xf>
    <xf numFmtId="0" fontId="27" fillId="31" borderId="17" xfId="0" applyFont="1" applyFill="1" applyBorder="1" applyAlignment="1" applyProtection="1">
      <alignment horizontal="center" vertical="center" wrapText="1"/>
      <protection locked="0"/>
    </xf>
    <xf numFmtId="0" fontId="0" fillId="0" borderId="17" xfId="0" applyBorder="1" applyAlignment="1" applyProtection="1">
      <alignment horizontal="left" vertical="center" wrapText="1"/>
      <protection locked="0"/>
    </xf>
    <xf numFmtId="0" fontId="27" fillId="0" borderId="17" xfId="0" applyFont="1" applyBorder="1" applyAlignment="1" applyProtection="1">
      <alignment horizontal="center" vertical="center" wrapText="1"/>
      <protection locked="0"/>
    </xf>
    <xf numFmtId="0" fontId="47" fillId="31" borderId="17" xfId="0" applyFont="1" applyFill="1" applyBorder="1" applyAlignment="1" applyProtection="1">
      <alignment horizontal="center" vertical="center" wrapText="1"/>
      <protection locked="0"/>
    </xf>
    <xf numFmtId="0" fontId="47" fillId="0" borderId="17" xfId="0" applyFont="1" applyBorder="1" applyAlignment="1" applyProtection="1">
      <alignment horizontal="center" vertical="center" wrapText="1"/>
      <protection locked="0"/>
    </xf>
    <xf numFmtId="9" fontId="47" fillId="31" borderId="17" xfId="0" applyNumberFormat="1" applyFont="1" applyFill="1" applyBorder="1" applyAlignment="1">
      <alignment horizontal="center" vertical="center" wrapText="1"/>
    </xf>
    <xf numFmtId="9" fontId="27" fillId="31" borderId="17" xfId="68" applyFont="1" applyFill="1" applyBorder="1" applyAlignment="1" applyProtection="1">
      <alignment horizontal="center" vertical="center" wrapText="1"/>
    </xf>
    <xf numFmtId="0" fontId="27" fillId="0" borderId="17" xfId="0" applyFont="1" applyBorder="1" applyAlignment="1" applyProtection="1">
      <alignment horizontal="left" vertical="center" wrapText="1"/>
      <protection locked="0"/>
    </xf>
    <xf numFmtId="0" fontId="44" fillId="7" borderId="17" xfId="0" applyFont="1" applyFill="1" applyBorder="1" applyAlignment="1" applyProtection="1">
      <alignment horizontal="center" vertical="center" wrapText="1"/>
      <protection locked="0"/>
    </xf>
    <xf numFmtId="0" fontId="48" fillId="0" borderId="17" xfId="0" applyFont="1" applyBorder="1" applyAlignment="1" applyProtection="1">
      <alignment horizontal="center" vertical="center" wrapText="1"/>
      <protection locked="0"/>
    </xf>
    <xf numFmtId="0" fontId="27" fillId="31" borderId="17" xfId="0" applyFont="1" applyFill="1" applyBorder="1" applyAlignment="1" applyProtection="1">
      <alignment horizontal="left" vertical="center" wrapText="1"/>
      <protection locked="0"/>
    </xf>
    <xf numFmtId="9" fontId="5" fillId="31" borderId="17" xfId="0" applyNumberFormat="1" applyFont="1" applyFill="1" applyBorder="1" applyAlignment="1">
      <alignment horizontal="left" vertical="center" wrapText="1"/>
    </xf>
    <xf numFmtId="0" fontId="0" fillId="0" borderId="0" xfId="0" applyAlignment="1">
      <alignment vertical="center" wrapText="1"/>
    </xf>
    <xf numFmtId="0" fontId="0" fillId="0" borderId="0" xfId="0" applyAlignment="1">
      <alignment wrapText="1"/>
    </xf>
    <xf numFmtId="0" fontId="6" fillId="0" borderId="0" xfId="0" applyFont="1" applyAlignment="1">
      <alignment vertical="center" wrapText="1"/>
    </xf>
    <xf numFmtId="0" fontId="0" fillId="0" borderId="2"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0" fillId="31" borderId="2" xfId="0" applyFill="1" applyBorder="1" applyAlignment="1">
      <alignment horizontal="center" vertical="center" textRotation="90" wrapText="1"/>
    </xf>
    <xf numFmtId="0" fontId="0" fillId="31" borderId="2" xfId="0" applyFill="1" applyBorder="1" applyAlignment="1" applyProtection="1">
      <alignment horizontal="center" vertical="center" textRotation="90" wrapText="1"/>
      <protection locked="0"/>
    </xf>
    <xf numFmtId="0" fontId="0" fillId="0" borderId="16"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65" fillId="0" borderId="0" xfId="0" applyFont="1" applyAlignment="1" applyProtection="1">
      <alignment horizontal="center" vertical="center" wrapText="1"/>
      <protection locked="0"/>
    </xf>
    <xf numFmtId="0" fontId="6" fillId="31" borderId="2" xfId="0" applyFont="1" applyFill="1" applyBorder="1" applyAlignment="1" applyProtection="1">
      <alignment horizontal="center" vertical="center" textRotation="90" wrapText="1"/>
      <protection locked="0"/>
    </xf>
    <xf numFmtId="0" fontId="0" fillId="0" borderId="0" xfId="0" applyAlignment="1">
      <alignment horizontal="center"/>
    </xf>
    <xf numFmtId="0" fontId="6" fillId="0" borderId="17" xfId="0" applyFont="1" applyBorder="1" applyAlignment="1" applyProtection="1">
      <alignment horizontal="justify" vertical="center" wrapText="1"/>
      <protection locked="0"/>
    </xf>
    <xf numFmtId="0" fontId="46" fillId="0" borderId="17" xfId="0" applyFont="1" applyBorder="1" applyAlignment="1" applyProtection="1">
      <alignment horizontal="left" vertical="center" wrapText="1"/>
      <protection locked="0"/>
    </xf>
    <xf numFmtId="0" fontId="31" fillId="0" borderId="0" xfId="0" applyFont="1" applyAlignment="1">
      <alignment vertical="center" wrapText="1"/>
    </xf>
    <xf numFmtId="0" fontId="3" fillId="7" borderId="0" xfId="0" applyFont="1" applyFill="1" applyAlignment="1" applyProtection="1">
      <alignment horizontal="left" wrapText="1"/>
      <protection locked="0"/>
    </xf>
    <xf numFmtId="0" fontId="4" fillId="7" borderId="0" xfId="0" applyFont="1" applyFill="1" applyAlignment="1" applyProtection="1">
      <alignment horizontal="left" vertical="center" wrapText="1"/>
      <protection locked="0"/>
    </xf>
    <xf numFmtId="0" fontId="4" fillId="7" borderId="0" xfId="0" applyFont="1" applyFill="1" applyAlignment="1" applyProtection="1">
      <alignment horizontal="left" wrapText="1"/>
      <protection locked="0"/>
    </xf>
    <xf numFmtId="0" fontId="29" fillId="7" borderId="0" xfId="0" applyFont="1" applyFill="1" applyAlignment="1">
      <alignment horizontal="left" wrapText="1"/>
    </xf>
    <xf numFmtId="0" fontId="28" fillId="7" borderId="0" xfId="0" applyFont="1" applyFill="1" applyAlignment="1" applyProtection="1">
      <alignment horizontal="left"/>
      <protection locked="0"/>
    </xf>
    <xf numFmtId="0" fontId="33" fillId="7" borderId="0" xfId="0" applyFont="1" applyFill="1" applyAlignment="1" applyProtection="1">
      <alignment horizontal="left" wrapText="1"/>
      <protection locked="0"/>
    </xf>
    <xf numFmtId="0" fontId="6" fillId="7" borderId="0" xfId="0" applyFont="1" applyFill="1" applyAlignment="1" applyProtection="1">
      <alignment horizontal="left" wrapText="1"/>
      <protection locked="0"/>
    </xf>
    <xf numFmtId="0" fontId="6" fillId="7" borderId="0" xfId="0" applyFont="1" applyFill="1" applyAlignment="1">
      <alignment horizontal="left" wrapText="1"/>
    </xf>
    <xf numFmtId="0" fontId="33" fillId="7" borderId="0" xfId="0" applyFont="1" applyFill="1" applyAlignment="1" applyProtection="1">
      <alignment horizontal="left"/>
      <protection locked="0"/>
    </xf>
    <xf numFmtId="0" fontId="37" fillId="7" borderId="0" xfId="0" applyFont="1" applyFill="1" applyAlignment="1" applyProtection="1">
      <alignment horizontal="left" wrapText="1"/>
      <protection locked="0"/>
    </xf>
    <xf numFmtId="0" fontId="3" fillId="30" borderId="34" xfId="0" applyFont="1" applyFill="1" applyBorder="1" applyAlignment="1" applyProtection="1">
      <alignment horizontal="left" wrapText="1"/>
      <protection locked="0"/>
    </xf>
    <xf numFmtId="0" fontId="36" fillId="7" borderId="0" xfId="0" applyFont="1" applyFill="1" applyAlignment="1" applyProtection="1">
      <alignment horizontal="left" wrapText="1"/>
      <protection locked="0"/>
    </xf>
    <xf numFmtId="0" fontId="0" fillId="0" borderId="40" xfId="0" applyBorder="1" applyAlignment="1" applyProtection="1">
      <alignment horizontal="center" vertical="center" wrapText="1"/>
      <protection locked="0"/>
    </xf>
    <xf numFmtId="0" fontId="72" fillId="0" borderId="0" xfId="0" applyFont="1" applyProtection="1">
      <protection locked="0"/>
    </xf>
    <xf numFmtId="0" fontId="0" fillId="0" borderId="41" xfId="0" applyBorder="1" applyAlignment="1" applyProtection="1">
      <alignment horizontal="center" vertical="center" wrapText="1"/>
      <protection locked="0"/>
    </xf>
    <xf numFmtId="0" fontId="4" fillId="0" borderId="81" xfId="0" applyFont="1" applyBorder="1" applyAlignment="1" applyProtection="1">
      <alignment horizontal="center" wrapText="1"/>
      <protection locked="0"/>
    </xf>
    <xf numFmtId="0" fontId="3" fillId="2" borderId="62" xfId="0" applyFont="1" applyFill="1" applyBorder="1" applyAlignment="1">
      <alignment horizontal="center" vertical="center" wrapText="1"/>
    </xf>
    <xf numFmtId="0" fontId="3" fillId="5" borderId="82" xfId="0" applyFont="1" applyFill="1" applyBorder="1" applyAlignment="1">
      <alignment horizontal="center" vertical="center" textRotation="90" wrapText="1"/>
    </xf>
    <xf numFmtId="0" fontId="4" fillId="0" borderId="62" xfId="0" applyFont="1" applyBorder="1" applyAlignment="1">
      <alignment horizontal="left" vertical="top" wrapText="1"/>
    </xf>
    <xf numFmtId="0" fontId="0" fillId="0" borderId="82" xfId="0" applyBorder="1" applyAlignment="1">
      <alignment horizontal="left" vertical="top" wrapText="1"/>
    </xf>
    <xf numFmtId="0" fontId="0" fillId="0" borderId="82" xfId="0" applyBorder="1" applyAlignment="1">
      <alignment horizontal="left" vertical="top"/>
    </xf>
    <xf numFmtId="0" fontId="3" fillId="42" borderId="82" xfId="0" applyFont="1" applyFill="1" applyBorder="1" applyAlignment="1">
      <alignment horizontal="center" vertical="center" textRotation="90" wrapText="1"/>
    </xf>
    <xf numFmtId="0" fontId="3" fillId="41" borderId="62" xfId="0" applyFont="1" applyFill="1" applyBorder="1" applyAlignment="1">
      <alignment horizontal="center" vertical="center" wrapText="1"/>
    </xf>
    <xf numFmtId="0" fontId="3" fillId="30" borderId="84" xfId="0" applyFont="1" applyFill="1" applyBorder="1" applyAlignment="1" applyProtection="1">
      <alignment horizontal="left" vertical="center" wrapText="1"/>
      <protection locked="0"/>
    </xf>
    <xf numFmtId="0" fontId="29" fillId="30" borderId="88" xfId="0" applyFont="1" applyFill="1" applyBorder="1" applyAlignment="1">
      <alignment horizontal="left" wrapText="1"/>
    </xf>
    <xf numFmtId="0" fontId="29" fillId="30" borderId="89" xfId="0" applyFont="1" applyFill="1" applyBorder="1" applyAlignment="1">
      <alignment horizontal="left" wrapText="1"/>
    </xf>
    <xf numFmtId="0" fontId="3" fillId="5" borderId="89" xfId="0" applyFont="1" applyFill="1" applyBorder="1" applyAlignment="1">
      <alignment horizontal="left" wrapText="1"/>
    </xf>
    <xf numFmtId="0" fontId="3" fillId="3" borderId="89" xfId="0" applyFont="1" applyFill="1" applyBorder="1" applyAlignment="1">
      <alignment horizontal="center" vertical="center" wrapText="1"/>
    </xf>
    <xf numFmtId="0" fontId="3" fillId="3" borderId="90" xfId="0" applyFont="1" applyFill="1" applyBorder="1" applyAlignment="1">
      <alignment horizontal="center" vertical="center" wrapText="1"/>
    </xf>
    <xf numFmtId="0" fontId="3" fillId="33" borderId="88" xfId="0" applyFont="1" applyFill="1" applyBorder="1" applyAlignment="1">
      <alignment horizontal="center" vertical="center" wrapText="1"/>
    </xf>
    <xf numFmtId="0" fontId="3" fillId="30" borderId="81" xfId="0" applyFont="1" applyFill="1" applyBorder="1" applyAlignment="1">
      <alignment horizontal="center" vertical="center" wrapText="1"/>
    </xf>
    <xf numFmtId="0" fontId="3" fillId="32" borderId="81" xfId="0" applyFont="1" applyFill="1" applyBorder="1" applyAlignment="1">
      <alignment horizontal="center" vertical="center" wrapText="1"/>
    </xf>
    <xf numFmtId="0" fontId="3" fillId="30" borderId="81" xfId="0" applyFont="1" applyFill="1" applyBorder="1" applyAlignment="1">
      <alignment horizontal="center" vertical="center" textRotation="90" wrapText="1"/>
    </xf>
    <xf numFmtId="0" fontId="3" fillId="2" borderId="81" xfId="0" applyFont="1" applyFill="1" applyBorder="1" applyAlignment="1">
      <alignment horizontal="center" vertical="center" wrapText="1"/>
    </xf>
    <xf numFmtId="0" fontId="3" fillId="5" borderId="81" xfId="0" applyFont="1" applyFill="1" applyBorder="1" applyAlignment="1">
      <alignment horizontal="center" vertical="center" wrapText="1"/>
    </xf>
    <xf numFmtId="0" fontId="3" fillId="5" borderId="81" xfId="0" applyFont="1" applyFill="1" applyBorder="1" applyAlignment="1">
      <alignment horizontal="center" vertical="center" textRotation="90" wrapText="1"/>
    </xf>
    <xf numFmtId="0" fontId="3" fillId="3" borderId="81" xfId="0" applyFont="1" applyFill="1" applyBorder="1" applyAlignment="1">
      <alignment horizontal="center" vertical="center" wrapText="1"/>
    </xf>
    <xf numFmtId="0" fontId="3" fillId="4" borderId="81" xfId="0" applyFont="1" applyFill="1" applyBorder="1" applyAlignment="1">
      <alignment horizontal="center" vertical="center" wrapText="1"/>
    </xf>
    <xf numFmtId="0" fontId="3" fillId="33" borderId="81" xfId="0" applyFont="1" applyFill="1" applyBorder="1" applyAlignment="1">
      <alignment horizontal="center" vertical="center" wrapText="1"/>
    </xf>
    <xf numFmtId="1" fontId="4" fillId="0" borderId="91" xfId="0" applyNumberFormat="1" applyFont="1" applyBorder="1" applyAlignment="1">
      <alignment horizontal="center" vertical="center" wrapText="1"/>
    </xf>
    <xf numFmtId="0" fontId="0" fillId="0" borderId="91" xfId="0" applyBorder="1" applyAlignment="1" applyProtection="1">
      <alignment horizontal="center" vertical="center" wrapText="1"/>
      <protection locked="0"/>
    </xf>
    <xf numFmtId="0" fontId="0" fillId="31" borderId="91" xfId="0" applyFill="1" applyBorder="1" applyAlignment="1">
      <alignment horizontal="center" vertical="center" textRotation="90" wrapText="1"/>
    </xf>
    <xf numFmtId="0" fontId="0" fillId="31" borderId="91" xfId="0" applyFill="1" applyBorder="1" applyAlignment="1" applyProtection="1">
      <alignment horizontal="center" vertical="center" textRotation="90" wrapText="1"/>
      <protection locked="0"/>
    </xf>
    <xf numFmtId="9" fontId="6" fillId="31" borderId="91" xfId="68" applyFont="1" applyFill="1" applyBorder="1" applyAlignment="1" applyProtection="1">
      <alignment horizontal="center" vertical="center" wrapText="1"/>
    </xf>
    <xf numFmtId="9" fontId="5" fillId="31" borderId="91" xfId="0" applyNumberFormat="1" applyFont="1" applyFill="1" applyBorder="1" applyAlignment="1">
      <alignment horizontal="center" vertical="center" wrapText="1"/>
    </xf>
    <xf numFmtId="9" fontId="4" fillId="31" borderId="91" xfId="0" applyNumberFormat="1" applyFont="1" applyFill="1" applyBorder="1" applyAlignment="1">
      <alignment horizontal="center" vertical="center"/>
    </xf>
    <xf numFmtId="0" fontId="6" fillId="31" borderId="91" xfId="0" applyFont="1" applyFill="1" applyBorder="1" applyAlignment="1" applyProtection="1">
      <alignment horizontal="center" vertical="center" textRotation="90" wrapText="1"/>
      <protection locked="0"/>
    </xf>
    <xf numFmtId="0" fontId="6" fillId="0" borderId="91" xfId="0" applyFont="1" applyBorder="1" applyAlignment="1" applyProtection="1">
      <alignment horizontal="center" vertical="center" wrapText="1"/>
      <protection locked="0"/>
    </xf>
    <xf numFmtId="0" fontId="6" fillId="31" borderId="91" xfId="0" applyFont="1" applyFill="1" applyBorder="1" applyAlignment="1">
      <alignment horizontal="center" vertical="center" textRotation="90" wrapText="1"/>
    </xf>
    <xf numFmtId="9" fontId="5" fillId="31" borderId="91" xfId="0" applyNumberFormat="1" applyFont="1" applyFill="1" applyBorder="1" applyAlignment="1">
      <alignment horizontal="center" vertical="center"/>
    </xf>
    <xf numFmtId="0" fontId="44" fillId="0" borderId="91" xfId="0" applyFont="1" applyBorder="1" applyAlignment="1" applyProtection="1">
      <alignment horizontal="center" vertical="center" wrapText="1"/>
      <protection locked="0"/>
    </xf>
    <xf numFmtId="0" fontId="45" fillId="0" borderId="91" xfId="0" applyFont="1" applyBorder="1" applyAlignment="1" applyProtection="1">
      <alignment horizontal="center" vertical="center" wrapText="1"/>
      <protection locked="0"/>
    </xf>
    <xf numFmtId="0" fontId="28" fillId="0" borderId="91" xfId="0" applyFont="1" applyBorder="1" applyAlignment="1" applyProtection="1">
      <alignment horizontal="center" vertical="center" wrapText="1"/>
      <protection locked="0"/>
    </xf>
    <xf numFmtId="0" fontId="64" fillId="0" borderId="91" xfId="0" applyFont="1" applyBorder="1" applyAlignment="1" applyProtection="1">
      <alignment horizontal="center" vertical="center" wrapText="1"/>
      <protection locked="0"/>
    </xf>
    <xf numFmtId="0" fontId="6" fillId="0" borderId="91" xfId="0" applyFont="1" applyBorder="1" applyAlignment="1" applyProtection="1">
      <alignment horizontal="left" vertical="top" wrapText="1"/>
      <protection locked="0"/>
    </xf>
    <xf numFmtId="0" fontId="0" fillId="0" borderId="91" xfId="0" applyBorder="1" applyAlignment="1" applyProtection="1">
      <alignment horizontal="left" vertical="top" wrapText="1"/>
      <protection locked="0"/>
    </xf>
    <xf numFmtId="0" fontId="0" fillId="0" borderId="91" xfId="0" quotePrefix="1" applyBorder="1" applyAlignment="1" applyProtection="1">
      <alignment horizontal="center" vertical="center" wrapText="1"/>
      <protection locked="0"/>
    </xf>
    <xf numFmtId="0" fontId="35" fillId="0" borderId="91" xfId="0" applyFont="1" applyBorder="1" applyAlignment="1" applyProtection="1">
      <alignment horizontal="center" vertical="center" wrapText="1"/>
      <protection locked="0"/>
    </xf>
    <xf numFmtId="0" fontId="5" fillId="0" borderId="91" xfId="0" applyFont="1" applyBorder="1" applyAlignment="1" applyProtection="1">
      <alignment horizontal="center" vertical="center" wrapText="1"/>
      <protection locked="0"/>
    </xf>
    <xf numFmtId="0" fontId="6" fillId="31" borderId="91" xfId="0" applyFont="1" applyFill="1" applyBorder="1" applyAlignment="1" applyProtection="1">
      <alignment horizontal="center" vertical="center" wrapText="1"/>
      <protection locked="0"/>
    </xf>
    <xf numFmtId="0" fontId="5" fillId="31" borderId="91" xfId="0" applyFont="1" applyFill="1" applyBorder="1" applyAlignment="1">
      <alignment horizontal="center" vertical="center" wrapText="1"/>
    </xf>
    <xf numFmtId="0" fontId="0" fillId="31" borderId="91" xfId="0" applyFill="1" applyBorder="1" applyAlignment="1" applyProtection="1">
      <alignment horizontal="center" vertical="center" wrapText="1"/>
      <protection locked="0"/>
    </xf>
    <xf numFmtId="0" fontId="0" fillId="31" borderId="91" xfId="0" applyFill="1" applyBorder="1" applyAlignment="1">
      <alignment horizontal="center" vertical="center" wrapText="1"/>
    </xf>
    <xf numFmtId="0" fontId="6" fillId="0" borderId="91" xfId="0" quotePrefix="1" applyFont="1" applyBorder="1" applyAlignment="1" applyProtection="1">
      <alignment horizontal="center" vertical="center" wrapText="1"/>
      <protection locked="0"/>
    </xf>
    <xf numFmtId="9" fontId="6" fillId="0" borderId="91" xfId="0" applyNumberFormat="1" applyFont="1" applyBorder="1" applyAlignment="1" applyProtection="1">
      <alignment horizontal="center" vertical="center" wrapText="1"/>
      <protection locked="0"/>
    </xf>
    <xf numFmtId="0" fontId="6" fillId="31" borderId="91" xfId="0" applyFont="1" applyFill="1" applyBorder="1" applyAlignment="1">
      <alignment horizontal="center" vertical="center" wrapText="1"/>
    </xf>
    <xf numFmtId="0" fontId="6" fillId="31" borderId="91" xfId="0" quotePrefix="1" applyFont="1" applyFill="1" applyBorder="1" applyAlignment="1" applyProtection="1">
      <alignment horizontal="center" vertical="center" wrapText="1"/>
      <protection locked="0"/>
    </xf>
    <xf numFmtId="14" fontId="0" fillId="0" borderId="91" xfId="0" applyNumberFormat="1" applyBorder="1" applyAlignment="1" applyProtection="1">
      <alignment horizontal="center" vertical="center" wrapText="1"/>
      <protection locked="0"/>
    </xf>
    <xf numFmtId="9" fontId="0" fillId="0" borderId="91" xfId="0" applyNumberFormat="1" applyBorder="1" applyAlignment="1" applyProtection="1">
      <alignment horizontal="center" vertical="center" wrapText="1"/>
      <protection locked="0"/>
    </xf>
    <xf numFmtId="1" fontId="5" fillId="0" borderId="91" xfId="0" applyNumberFormat="1" applyFont="1" applyBorder="1" applyAlignment="1">
      <alignment horizontal="center" vertical="center" wrapText="1"/>
    </xf>
    <xf numFmtId="0" fontId="6" fillId="7" borderId="91" xfId="0" applyFont="1" applyFill="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0" fontId="48" fillId="0" borderId="91" xfId="0" applyFont="1" applyBorder="1" applyAlignment="1" applyProtection="1">
      <alignment horizontal="center" vertical="center" wrapText="1"/>
      <protection locked="0"/>
    </xf>
    <xf numFmtId="0" fontId="0" fillId="0" borderId="91" xfId="0" applyBorder="1" applyAlignment="1" applyProtection="1">
      <alignment vertical="center" wrapText="1"/>
      <protection locked="0"/>
    </xf>
    <xf numFmtId="9" fontId="6" fillId="31" borderId="91" xfId="68" applyFont="1" applyFill="1" applyBorder="1" applyAlignment="1">
      <alignment horizontal="center" vertical="center" wrapText="1"/>
    </xf>
    <xf numFmtId="0" fontId="57" fillId="0" borderId="91" xfId="0" applyFont="1" applyBorder="1" applyAlignment="1" applyProtection="1">
      <alignment horizontal="center" vertical="center" wrapText="1"/>
      <protection locked="0"/>
    </xf>
    <xf numFmtId="0" fontId="3" fillId="2" borderId="91" xfId="0" applyFont="1" applyFill="1" applyBorder="1" applyAlignment="1">
      <alignment horizontal="center" vertical="center"/>
    </xf>
    <xf numFmtId="0" fontId="3" fillId="2" borderId="91" xfId="0" applyFont="1" applyFill="1" applyBorder="1" applyAlignment="1">
      <alignment horizontal="center" vertical="center" wrapText="1"/>
    </xf>
    <xf numFmtId="0" fontId="7" fillId="2" borderId="91" xfId="0" applyFont="1" applyFill="1" applyBorder="1" applyAlignment="1">
      <alignment horizontal="center" vertical="center" wrapText="1"/>
    </xf>
    <xf numFmtId="0" fontId="7" fillId="5" borderId="91" xfId="0" applyFont="1" applyFill="1" applyBorder="1" applyAlignment="1">
      <alignment horizontal="center" vertical="center" wrapText="1"/>
    </xf>
    <xf numFmtId="0" fontId="3" fillId="5" borderId="91" xfId="0" applyFont="1" applyFill="1" applyBorder="1" applyAlignment="1">
      <alignment horizontal="center" vertical="center" wrapText="1"/>
    </xf>
    <xf numFmtId="0" fontId="3" fillId="6" borderId="91" xfId="0" applyFont="1" applyFill="1" applyBorder="1" applyAlignment="1">
      <alignment horizontal="center" vertical="center" wrapText="1"/>
    </xf>
    <xf numFmtId="0" fontId="3" fillId="6" borderId="91" xfId="0" applyFont="1" applyFill="1" applyBorder="1" applyAlignment="1">
      <alignment horizontal="center" vertical="center"/>
    </xf>
    <xf numFmtId="0" fontId="3" fillId="3" borderId="91" xfId="0" applyFont="1" applyFill="1" applyBorder="1" applyAlignment="1">
      <alignment horizontal="center" vertical="center" wrapText="1"/>
    </xf>
    <xf numFmtId="0" fontId="5" fillId="0" borderId="91" xfId="0" applyFont="1" applyBorder="1" applyAlignment="1">
      <alignment horizontal="center" vertical="center" wrapText="1"/>
    </xf>
    <xf numFmtId="0" fontId="6" fillId="0" borderId="91" xfId="0" applyFont="1" applyBorder="1" applyAlignment="1">
      <alignment horizontal="center" vertical="center" wrapText="1"/>
    </xf>
    <xf numFmtId="0" fontId="4" fillId="0" borderId="91" xfId="0" applyFont="1" applyBorder="1" applyAlignment="1">
      <alignment horizontal="center" vertical="center" wrapText="1"/>
    </xf>
    <xf numFmtId="0" fontId="0" fillId="0" borderId="91" xfId="0" applyBorder="1" applyAlignment="1">
      <alignment horizontal="center" vertical="center" wrapText="1"/>
    </xf>
    <xf numFmtId="0" fontId="0" fillId="0" borderId="91" xfId="0" applyBorder="1" applyAlignment="1">
      <alignment horizontal="center" vertical="center"/>
    </xf>
    <xf numFmtId="0" fontId="4" fillId="0" borderId="91" xfId="0" applyFont="1" applyBorder="1" applyAlignment="1" applyProtection="1">
      <alignment horizontal="center" vertical="center"/>
      <protection locked="0"/>
    </xf>
    <xf numFmtId="0" fontId="4" fillId="0" borderId="91" xfId="0" applyFont="1" applyBorder="1" applyAlignment="1" applyProtection="1">
      <alignment horizontal="center" vertical="center" wrapText="1"/>
      <protection locked="0"/>
    </xf>
    <xf numFmtId="0" fontId="0" fillId="0" borderId="91" xfId="0" applyBorder="1" applyAlignment="1" applyProtection="1">
      <alignment horizontal="center" vertical="center"/>
      <protection locked="0"/>
    </xf>
    <xf numFmtId="0" fontId="0" fillId="8" borderId="91" xfId="0" applyFill="1" applyBorder="1" applyAlignment="1" applyProtection="1">
      <alignment horizontal="center" vertical="center"/>
      <protection locked="0"/>
    </xf>
    <xf numFmtId="0" fontId="0" fillId="8" borderId="91" xfId="0" applyFill="1" applyBorder="1" applyAlignment="1" applyProtection="1">
      <alignment horizontal="center" vertical="center" wrapText="1"/>
      <protection locked="0"/>
    </xf>
    <xf numFmtId="14" fontId="6" fillId="0" borderId="91"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7" borderId="91" xfId="0" applyFill="1" applyBorder="1" applyAlignment="1" applyProtection="1">
      <alignment horizontal="center" vertical="center" wrapText="1"/>
      <protection locked="0"/>
    </xf>
    <xf numFmtId="0" fontId="0" fillId="11" borderId="91" xfId="0" applyFill="1" applyBorder="1" applyAlignment="1" applyProtection="1">
      <alignment horizontal="center" vertical="center" wrapText="1"/>
      <protection locked="0"/>
    </xf>
    <xf numFmtId="0" fontId="6" fillId="0" borderId="91" xfId="0" applyFont="1" applyBorder="1" applyAlignment="1" applyProtection="1">
      <alignment horizontal="left" vertical="center" wrapText="1"/>
      <protection locked="0"/>
    </xf>
    <xf numFmtId="0" fontId="6" fillId="0" borderId="91" xfId="0" applyFont="1" applyBorder="1" applyAlignment="1" applyProtection="1">
      <alignment horizontal="justify" vertical="center" wrapText="1"/>
      <protection locked="0"/>
    </xf>
    <xf numFmtId="0" fontId="0" fillId="0" borderId="91" xfId="0" applyBorder="1" applyAlignment="1" applyProtection="1">
      <alignment horizontal="left" vertical="center"/>
      <protection locked="0"/>
    </xf>
    <xf numFmtId="0" fontId="4" fillId="7" borderId="91" xfId="0" applyFont="1" applyFill="1" applyBorder="1" applyAlignment="1">
      <alignment horizontal="center" vertical="center" wrapText="1"/>
    </xf>
    <xf numFmtId="0" fontId="0" fillId="7" borderId="91" xfId="0" applyFill="1" applyBorder="1" applyAlignment="1">
      <alignment horizontal="center" vertical="center" wrapText="1"/>
    </xf>
    <xf numFmtId="0" fontId="6" fillId="7" borderId="91" xfId="0" applyFont="1" applyFill="1" applyBorder="1" applyAlignment="1">
      <alignment horizontal="center" vertical="center" wrapText="1"/>
    </xf>
    <xf numFmtId="0" fontId="0" fillId="11" borderId="91" xfId="0" applyFill="1" applyBorder="1" applyAlignment="1">
      <alignment horizontal="center" vertical="center"/>
    </xf>
    <xf numFmtId="0" fontId="29" fillId="30" borderId="88" xfId="0" applyFont="1" applyFill="1" applyBorder="1" applyAlignment="1">
      <alignment wrapText="1"/>
    </xf>
    <xf numFmtId="0" fontId="29" fillId="30" borderId="89" xfId="0" applyFont="1" applyFill="1" applyBorder="1" applyAlignment="1">
      <alignment wrapText="1"/>
    </xf>
    <xf numFmtId="0" fontId="3" fillId="5" borderId="89" xfId="0" applyFont="1" applyFill="1" applyBorder="1" applyAlignment="1">
      <alignment horizontal="center" vertical="center" wrapText="1"/>
    </xf>
    <xf numFmtId="0" fontId="3" fillId="3" borderId="89" xfId="0" applyFont="1" applyFill="1" applyBorder="1" applyAlignment="1">
      <alignment vertical="center" wrapText="1"/>
    </xf>
    <xf numFmtId="0" fontId="3" fillId="3" borderId="90" xfId="0" applyFont="1" applyFill="1" applyBorder="1" applyAlignment="1">
      <alignment vertical="center" wrapText="1"/>
    </xf>
    <xf numFmtId="0" fontId="6" fillId="0" borderId="81" xfId="0" applyFont="1" applyBorder="1" applyAlignment="1" applyProtection="1">
      <alignment horizontal="center" vertical="center" wrapText="1"/>
      <protection locked="0"/>
    </xf>
    <xf numFmtId="1" fontId="4" fillId="0" borderId="93" xfId="0" applyNumberFormat="1" applyFont="1" applyBorder="1" applyAlignment="1">
      <alignment horizontal="center" vertical="center" wrapText="1"/>
    </xf>
    <xf numFmtId="0" fontId="6" fillId="0" borderId="93" xfId="0" applyFont="1" applyBorder="1" applyAlignment="1" applyProtection="1">
      <alignment horizontal="center" vertical="center" wrapText="1"/>
      <protection locked="0"/>
    </xf>
    <xf numFmtId="0" fontId="0" fillId="31" borderId="93" xfId="0" applyFill="1" applyBorder="1" applyAlignment="1">
      <alignment horizontal="center" vertical="center" textRotation="90" wrapText="1"/>
    </xf>
    <xf numFmtId="0" fontId="6" fillId="31" borderId="93" xfId="0" applyFont="1" applyFill="1" applyBorder="1" applyAlignment="1" applyProtection="1">
      <alignment horizontal="center" vertical="center" textRotation="90" wrapText="1"/>
      <protection locked="0"/>
    </xf>
    <xf numFmtId="9" fontId="6" fillId="31" borderId="93" xfId="68" applyFont="1" applyFill="1" applyBorder="1" applyAlignment="1" applyProtection="1">
      <alignment horizontal="center" vertical="center" wrapText="1"/>
    </xf>
    <xf numFmtId="9" fontId="5" fillId="31" borderId="93" xfId="0" applyNumberFormat="1" applyFont="1" applyFill="1" applyBorder="1" applyAlignment="1">
      <alignment horizontal="center" vertical="center" wrapText="1"/>
    </xf>
    <xf numFmtId="0" fontId="44" fillId="0" borderId="91" xfId="0" applyFont="1" applyBorder="1" applyAlignment="1" applyProtection="1">
      <alignment horizontal="left" vertical="top" wrapText="1"/>
      <protection locked="0"/>
    </xf>
    <xf numFmtId="0" fontId="0" fillId="0" borderId="81" xfId="0" applyBorder="1" applyAlignment="1" applyProtection="1">
      <alignment horizontal="center" vertical="center" wrapText="1"/>
      <protection locked="0"/>
    </xf>
    <xf numFmtId="0" fontId="45" fillId="0" borderId="91" xfId="0" applyFont="1" applyBorder="1" applyAlignment="1" applyProtection="1">
      <alignment horizontal="left" vertical="top" wrapText="1"/>
      <protection locked="0"/>
    </xf>
    <xf numFmtId="0" fontId="0" fillId="0" borderId="93" xfId="0" applyBorder="1" applyAlignment="1" applyProtection="1">
      <alignment horizontal="left" vertical="top" wrapText="1"/>
      <protection locked="0"/>
    </xf>
    <xf numFmtId="0" fontId="0" fillId="31" borderId="93" xfId="0" applyFill="1" applyBorder="1" applyAlignment="1" applyProtection="1">
      <alignment horizontal="center" vertical="center" textRotation="90" wrapText="1"/>
      <protection locked="0"/>
    </xf>
    <xf numFmtId="0" fontId="0" fillId="0" borderId="93" xfId="0" applyBorder="1" applyAlignment="1" applyProtection="1">
      <alignment horizontal="center" vertical="center" wrapText="1"/>
      <protection locked="0"/>
    </xf>
    <xf numFmtId="0" fontId="0" fillId="31" borderId="81" xfId="0" applyFill="1" applyBorder="1" applyAlignment="1">
      <alignment horizontal="center" vertical="center" textRotation="90" wrapText="1"/>
    </xf>
    <xf numFmtId="0" fontId="0" fillId="31" borderId="81" xfId="0" applyFill="1" applyBorder="1" applyAlignment="1" applyProtection="1">
      <alignment horizontal="center" vertical="center" textRotation="90" wrapText="1"/>
      <protection locked="0"/>
    </xf>
    <xf numFmtId="9" fontId="4" fillId="31" borderId="93" xfId="0" applyNumberFormat="1" applyFont="1" applyFill="1" applyBorder="1" applyAlignment="1">
      <alignment horizontal="center" vertical="center"/>
    </xf>
    <xf numFmtId="0" fontId="4" fillId="0" borderId="90" xfId="0" applyFont="1" applyBorder="1" applyAlignment="1">
      <alignment horizontal="left" vertical="top" wrapText="1"/>
    </xf>
    <xf numFmtId="0" fontId="4" fillId="0" borderId="91" xfId="0" applyFont="1" applyBorder="1" applyAlignment="1">
      <alignment horizontal="left" vertical="top" wrapText="1"/>
    </xf>
    <xf numFmtId="0" fontId="0" fillId="0" borderId="91" xfId="0" applyBorder="1" applyAlignment="1">
      <alignment horizontal="left" vertical="top" wrapText="1"/>
    </xf>
    <xf numFmtId="0" fontId="0" fillId="0" borderId="88" xfId="0" applyBorder="1" applyAlignment="1">
      <alignment horizontal="left" vertical="top" wrapText="1"/>
    </xf>
    <xf numFmtId="0" fontId="4" fillId="7" borderId="91" xfId="0" applyFont="1" applyFill="1" applyBorder="1" applyAlignment="1">
      <alignment horizontal="left" vertical="top" wrapText="1"/>
    </xf>
    <xf numFmtId="0" fontId="0" fillId="7" borderId="91" xfId="0" applyFill="1" applyBorder="1" applyAlignment="1">
      <alignment horizontal="left" vertical="top" wrapText="1"/>
    </xf>
    <xf numFmtId="0" fontId="4" fillId="0" borderId="81" xfId="0" applyFont="1" applyBorder="1" applyAlignment="1">
      <alignment horizontal="left" vertical="top" wrapText="1"/>
    </xf>
    <xf numFmtId="0" fontId="0" fillId="0" borderId="81" xfId="0" applyBorder="1" applyAlignment="1">
      <alignment horizontal="left" vertical="top" wrapText="1"/>
    </xf>
    <xf numFmtId="0" fontId="3" fillId="10" borderId="91" xfId="0" applyFont="1" applyFill="1" applyBorder="1" applyAlignment="1">
      <alignment horizontal="center" vertical="center"/>
    </xf>
    <xf numFmtId="0" fontId="3" fillId="42" borderId="89" xfId="0" applyFont="1" applyFill="1" applyBorder="1" applyAlignment="1">
      <alignment horizontal="center" vertical="center" wrapText="1"/>
    </xf>
    <xf numFmtId="0" fontId="3" fillId="40" borderId="89" xfId="0" applyFont="1" applyFill="1" applyBorder="1" applyAlignment="1">
      <alignment vertical="center" wrapText="1"/>
    </xf>
    <xf numFmtId="0" fontId="3" fillId="40" borderId="90" xfId="0" applyFont="1" applyFill="1" applyBorder="1" applyAlignment="1">
      <alignment vertical="center" wrapText="1"/>
    </xf>
    <xf numFmtId="0" fontId="3" fillId="38" borderId="88" xfId="0" applyFont="1" applyFill="1" applyBorder="1" applyAlignment="1">
      <alignment horizontal="center" vertical="center" wrapText="1"/>
    </xf>
    <xf numFmtId="0" fontId="3" fillId="39" borderId="81" xfId="0" applyFont="1" applyFill="1" applyBorder="1" applyAlignment="1">
      <alignment horizontal="center" vertical="center" wrapText="1"/>
    </xf>
    <xf numFmtId="0" fontId="3" fillId="41" borderId="81" xfId="0" applyFont="1" applyFill="1" applyBorder="1" applyAlignment="1">
      <alignment horizontal="center" vertical="center" wrapText="1"/>
    </xf>
    <xf numFmtId="0" fontId="3" fillId="42" borderId="81" xfId="0" applyFont="1" applyFill="1" applyBorder="1" applyAlignment="1">
      <alignment horizontal="center" vertical="center" wrapText="1"/>
    </xf>
    <xf numFmtId="0" fontId="3" fillId="42" borderId="81" xfId="0" applyFont="1" applyFill="1" applyBorder="1" applyAlignment="1">
      <alignment horizontal="center" vertical="center" textRotation="90" wrapText="1"/>
    </xf>
    <xf numFmtId="0" fontId="3" fillId="40" borderId="81" xfId="0" applyFont="1" applyFill="1" applyBorder="1" applyAlignment="1">
      <alignment horizontal="center" vertical="center" wrapText="1"/>
    </xf>
    <xf numFmtId="0" fontId="3" fillId="37" borderId="81" xfId="0" applyFont="1" applyFill="1" applyBorder="1" applyAlignment="1">
      <alignment horizontal="center" vertical="center" wrapText="1"/>
    </xf>
    <xf numFmtId="0" fontId="3" fillId="38" borderId="81" xfId="0" applyFont="1" applyFill="1" applyBorder="1" applyAlignment="1">
      <alignment horizontal="center" vertical="center" wrapText="1"/>
    </xf>
    <xf numFmtId="0" fontId="3" fillId="37" borderId="95" xfId="0" applyFont="1" applyFill="1" applyBorder="1" applyAlignment="1">
      <alignment horizontal="center" vertical="center" wrapText="1"/>
    </xf>
    <xf numFmtId="0" fontId="44" fillId="0" borderId="91" xfId="0" applyFont="1" applyBorder="1" applyAlignment="1" applyProtection="1">
      <alignment horizontal="left" vertical="center" wrapText="1"/>
      <protection locked="0"/>
    </xf>
    <xf numFmtId="0" fontId="44" fillId="7" borderId="91" xfId="0" applyFont="1" applyFill="1" applyBorder="1" applyAlignment="1" applyProtection="1">
      <alignment horizontal="left" vertical="center" wrapText="1"/>
      <protection locked="0"/>
    </xf>
    <xf numFmtId="0" fontId="0" fillId="7" borderId="91" xfId="0" applyFill="1" applyBorder="1" applyAlignment="1" applyProtection="1">
      <alignment horizontal="left" vertical="center" wrapText="1"/>
      <protection locked="0"/>
    </xf>
    <xf numFmtId="1" fontId="4" fillId="0" borderId="81" xfId="0" applyNumberFormat="1" applyFont="1" applyBorder="1" applyAlignment="1">
      <alignment horizontal="center" vertical="center" wrapText="1"/>
    </xf>
    <xf numFmtId="0" fontId="44" fillId="0" borderId="81" xfId="0" applyFont="1"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9" fontId="6" fillId="31" borderId="81" xfId="68" applyFont="1" applyFill="1" applyBorder="1" applyAlignment="1" applyProtection="1">
      <alignment horizontal="center" vertical="center" wrapText="1"/>
    </xf>
    <xf numFmtId="9" fontId="5" fillId="31" borderId="81" xfId="0" applyNumberFormat="1" applyFont="1" applyFill="1" applyBorder="1" applyAlignment="1">
      <alignment horizontal="center" vertical="center" wrapText="1"/>
    </xf>
    <xf numFmtId="9" fontId="4" fillId="31" borderId="81" xfId="0" applyNumberFormat="1" applyFont="1" applyFill="1" applyBorder="1" applyAlignment="1">
      <alignment horizontal="center" vertical="center"/>
    </xf>
    <xf numFmtId="0" fontId="6" fillId="31" borderId="81" xfId="0" applyFont="1" applyFill="1" applyBorder="1" applyAlignment="1" applyProtection="1">
      <alignment horizontal="center" vertical="center" textRotation="90" wrapText="1"/>
      <protection locked="0"/>
    </xf>
    <xf numFmtId="0" fontId="6" fillId="0" borderId="91" xfId="0" applyFont="1" applyBorder="1" applyAlignment="1" applyProtection="1">
      <alignment horizontal="center" vertical="center"/>
      <protection locked="0"/>
    </xf>
    <xf numFmtId="0" fontId="6" fillId="0" borderId="91" xfId="0" applyFont="1" applyBorder="1" applyAlignment="1" applyProtection="1">
      <alignment horizontal="justify" vertical="center"/>
      <protection locked="0"/>
    </xf>
    <xf numFmtId="1" fontId="47" fillId="0" borderId="91" xfId="0" applyNumberFormat="1" applyFont="1" applyBorder="1" applyAlignment="1">
      <alignment horizontal="center" vertical="center" wrapText="1"/>
    </xf>
    <xf numFmtId="0" fontId="27" fillId="0" borderId="91" xfId="0" applyFont="1" applyBorder="1" applyAlignment="1" applyProtection="1">
      <alignment horizontal="left" vertical="center" wrapText="1"/>
      <protection locked="0"/>
    </xf>
    <xf numFmtId="0" fontId="27" fillId="31" borderId="91" xfId="0" applyFont="1" applyFill="1" applyBorder="1" applyAlignment="1">
      <alignment horizontal="center" vertical="center" textRotation="90" wrapText="1"/>
    </xf>
    <xf numFmtId="0" fontId="27" fillId="31" borderId="91" xfId="0" applyFont="1" applyFill="1" applyBorder="1" applyAlignment="1" applyProtection="1">
      <alignment horizontal="center" vertical="center" textRotation="90" wrapText="1"/>
      <protection locked="0"/>
    </xf>
    <xf numFmtId="9" fontId="27" fillId="31" borderId="91" xfId="68" applyFont="1" applyFill="1" applyBorder="1" applyAlignment="1" applyProtection="1">
      <alignment horizontal="center" vertical="center" wrapText="1"/>
    </xf>
    <xf numFmtId="9" fontId="47" fillId="31" borderId="91" xfId="0" applyNumberFormat="1" applyFont="1" applyFill="1" applyBorder="1" applyAlignment="1">
      <alignment horizontal="center" vertical="center" wrapText="1"/>
    </xf>
    <xf numFmtId="9" fontId="47" fillId="31" borderId="91" xfId="0" applyNumberFormat="1" applyFont="1" applyFill="1" applyBorder="1" applyAlignment="1">
      <alignment horizontal="center" vertical="center"/>
    </xf>
    <xf numFmtId="0" fontId="44" fillId="0" borderId="91" xfId="2" applyFont="1" applyBorder="1" applyAlignment="1" applyProtection="1">
      <alignment horizontal="left" vertical="center" wrapText="1"/>
      <protection locked="0"/>
    </xf>
    <xf numFmtId="1" fontId="47" fillId="0" borderId="81" xfId="0" applyNumberFormat="1" applyFont="1" applyBorder="1" applyAlignment="1">
      <alignment horizontal="center" vertical="center" wrapText="1"/>
    </xf>
    <xf numFmtId="0" fontId="6" fillId="0" borderId="81" xfId="0" applyFont="1" applyBorder="1" applyAlignment="1" applyProtection="1">
      <alignment horizontal="left" vertical="center" wrapText="1"/>
      <protection locked="0"/>
    </xf>
    <xf numFmtId="0" fontId="27" fillId="0" borderId="81" xfId="0" applyFont="1" applyBorder="1" applyAlignment="1" applyProtection="1">
      <alignment horizontal="left" vertical="center" wrapText="1"/>
      <protection locked="0"/>
    </xf>
    <xf numFmtId="0" fontId="27" fillId="31" borderId="81" xfId="0" applyFont="1" applyFill="1" applyBorder="1" applyAlignment="1">
      <alignment horizontal="center" vertical="center" textRotation="90" wrapText="1"/>
    </xf>
    <xf numFmtId="0" fontId="27" fillId="31" borderId="81" xfId="0" applyFont="1" applyFill="1" applyBorder="1" applyAlignment="1" applyProtection="1">
      <alignment horizontal="center" vertical="center" textRotation="90" wrapText="1"/>
      <protection locked="0"/>
    </xf>
    <xf numFmtId="9" fontId="27" fillId="31" borderId="81" xfId="68" applyFont="1" applyFill="1" applyBorder="1" applyAlignment="1" applyProtection="1">
      <alignment horizontal="center" vertical="center" wrapText="1"/>
    </xf>
    <xf numFmtId="9" fontId="47" fillId="31" borderId="81" xfId="0" applyNumberFormat="1" applyFont="1" applyFill="1" applyBorder="1" applyAlignment="1">
      <alignment horizontal="center" vertical="center" wrapText="1"/>
    </xf>
    <xf numFmtId="9" fontId="47" fillId="31" borderId="81" xfId="0" applyNumberFormat="1" applyFont="1" applyFill="1" applyBorder="1" applyAlignment="1">
      <alignment horizontal="center" vertical="center"/>
    </xf>
    <xf numFmtId="0" fontId="27" fillId="0" borderId="91" xfId="0" applyFont="1" applyBorder="1" applyAlignment="1" applyProtection="1">
      <alignment horizontal="center" vertical="center" wrapText="1"/>
      <protection locked="0"/>
    </xf>
    <xf numFmtId="0" fontId="44" fillId="0" borderId="91" xfId="0" applyFont="1" applyBorder="1" applyAlignment="1" applyProtection="1">
      <alignment horizontal="justify" vertical="center"/>
      <protection locked="0"/>
    </xf>
    <xf numFmtId="0" fontId="44" fillId="7" borderId="91" xfId="0" applyFont="1" applyFill="1" applyBorder="1" applyAlignment="1" applyProtection="1">
      <alignment horizontal="center" vertical="center" wrapText="1"/>
      <protection locked="0"/>
    </xf>
    <xf numFmtId="0" fontId="44" fillId="0" borderId="81" xfId="0" applyFont="1" applyBorder="1" applyAlignment="1" applyProtection="1">
      <alignment horizontal="center" vertical="center" wrapText="1"/>
      <protection locked="0"/>
    </xf>
    <xf numFmtId="0" fontId="6" fillId="7" borderId="91" xfId="0" applyFont="1" applyFill="1" applyBorder="1" applyAlignment="1" applyProtection="1">
      <alignment horizontal="justify" vertical="center"/>
      <protection locked="0"/>
    </xf>
    <xf numFmtId="0" fontId="44" fillId="7" borderId="91" xfId="0" applyFont="1" applyFill="1" applyBorder="1" applyAlignment="1" applyProtection="1">
      <alignment horizontal="justify" vertical="center"/>
      <protection locked="0"/>
    </xf>
    <xf numFmtId="0" fontId="6" fillId="7" borderId="91" xfId="0" applyFont="1" applyFill="1" applyBorder="1" applyAlignment="1" applyProtection="1">
      <alignment horizontal="justify" vertical="center" wrapText="1"/>
      <protection locked="0"/>
    </xf>
    <xf numFmtId="0" fontId="5" fillId="31" borderId="91" xfId="0" applyFont="1" applyFill="1" applyBorder="1" applyAlignment="1" applyProtection="1">
      <alignment horizontal="center" vertical="center" wrapText="1"/>
      <protection locked="0"/>
    </xf>
    <xf numFmtId="0" fontId="27" fillId="31" borderId="91" xfId="0" applyFont="1" applyFill="1"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44" fillId="7" borderId="81" xfId="0" applyFont="1" applyFill="1" applyBorder="1" applyAlignment="1" applyProtection="1">
      <alignment horizontal="left" vertical="center" wrapText="1"/>
      <protection locked="0"/>
    </xf>
    <xf numFmtId="0" fontId="43" fillId="0" borderId="91" xfId="0" applyFont="1" applyBorder="1" applyAlignment="1" applyProtection="1">
      <alignment horizontal="left" vertical="center" wrapText="1"/>
      <protection locked="0"/>
    </xf>
    <xf numFmtId="0" fontId="39" fillId="0" borderId="91" xfId="0" applyFont="1" applyBorder="1" applyAlignment="1" applyProtection="1">
      <alignment horizontal="left" vertical="center" wrapText="1"/>
      <protection locked="0"/>
    </xf>
    <xf numFmtId="0" fontId="39" fillId="31" borderId="91" xfId="0" applyFont="1" applyFill="1" applyBorder="1" applyAlignment="1" applyProtection="1">
      <alignment horizontal="center" vertical="center" textRotation="90" wrapText="1"/>
      <protection locked="0"/>
    </xf>
    <xf numFmtId="0" fontId="43" fillId="31" borderId="91" xfId="0" applyFont="1" applyFill="1" applyBorder="1" applyAlignment="1" applyProtection="1">
      <alignment horizontal="center" vertical="center" textRotation="90" wrapText="1"/>
      <protection locked="0"/>
    </xf>
    <xf numFmtId="0" fontId="43" fillId="0" borderId="91" xfId="0" applyFont="1" applyBorder="1" applyAlignment="1" applyProtection="1">
      <alignment horizontal="center" vertical="center" wrapText="1"/>
      <protection locked="0"/>
    </xf>
    <xf numFmtId="0" fontId="43" fillId="7" borderId="91" xfId="0" applyFont="1" applyFill="1" applyBorder="1" applyAlignment="1" applyProtection="1">
      <alignment horizontal="center" vertical="center" wrapText="1"/>
      <protection locked="0"/>
    </xf>
    <xf numFmtId="0" fontId="39" fillId="0" borderId="91" xfId="0" applyFont="1" applyBorder="1" applyAlignment="1" applyProtection="1">
      <alignment horizontal="center" vertical="center" wrapText="1"/>
      <protection locked="0"/>
    </xf>
    <xf numFmtId="0" fontId="43" fillId="0" borderId="91" xfId="0" applyFont="1" applyBorder="1" applyAlignment="1" applyProtection="1">
      <alignment horizontal="justify" vertical="center"/>
      <protection locked="0"/>
    </xf>
    <xf numFmtId="0" fontId="39" fillId="7" borderId="91" xfId="0" applyFont="1" applyFill="1" applyBorder="1" applyAlignment="1" applyProtection="1">
      <alignment horizontal="center" vertical="center" wrapText="1"/>
      <protection locked="0"/>
    </xf>
    <xf numFmtId="0" fontId="39" fillId="0" borderId="91" xfId="0" applyFont="1" applyBorder="1" applyAlignment="1" applyProtection="1">
      <alignment horizontal="center" vertical="center"/>
      <protection locked="0"/>
    </xf>
    <xf numFmtId="0" fontId="43" fillId="0" borderId="91" xfId="0" applyFont="1" applyBorder="1" applyAlignment="1" applyProtection="1">
      <alignment horizontal="left" vertical="top" wrapText="1"/>
      <protection locked="0"/>
    </xf>
    <xf numFmtId="0" fontId="43" fillId="7" borderId="91" xfId="0" applyFont="1" applyFill="1" applyBorder="1" applyAlignment="1" applyProtection="1">
      <alignment horizontal="left" vertical="center" wrapText="1"/>
      <protection locked="0"/>
    </xf>
    <xf numFmtId="0" fontId="43" fillId="0" borderId="81" xfId="0" applyFont="1" applyBorder="1" applyAlignment="1" applyProtection="1">
      <alignment horizontal="left" vertical="center" wrapText="1"/>
      <protection locked="0"/>
    </xf>
    <xf numFmtId="0" fontId="43" fillId="31" borderId="81" xfId="0" applyFont="1" applyFill="1" applyBorder="1" applyAlignment="1" applyProtection="1">
      <alignment horizontal="center" vertical="center" textRotation="90" wrapText="1"/>
      <protection locked="0"/>
    </xf>
    <xf numFmtId="0" fontId="44" fillId="0" borderId="91" xfId="0" applyFont="1" applyBorder="1" applyAlignment="1" applyProtection="1">
      <alignment horizontal="justify" vertical="center" wrapText="1"/>
      <protection locked="0"/>
    </xf>
    <xf numFmtId="0" fontId="44" fillId="0" borderId="81" xfId="0" applyFont="1" applyBorder="1" applyAlignment="1" applyProtection="1">
      <alignment horizontal="justify" vertical="center" wrapText="1"/>
      <protection locked="0"/>
    </xf>
    <xf numFmtId="0" fontId="46" fillId="0" borderId="91" xfId="0" applyFont="1" applyBorder="1" applyAlignment="1" applyProtection="1">
      <alignment horizontal="left" vertical="top" wrapText="1"/>
      <protection locked="0"/>
    </xf>
    <xf numFmtId="0" fontId="27" fillId="0" borderId="91" xfId="0" applyFont="1" applyBorder="1" applyAlignment="1" applyProtection="1">
      <alignment horizontal="left" vertical="top" wrapText="1"/>
      <protection locked="0"/>
    </xf>
    <xf numFmtId="0" fontId="45" fillId="0" borderId="91" xfId="0" applyFont="1" applyBorder="1" applyAlignment="1" applyProtection="1">
      <alignment horizontal="left" vertical="center" wrapText="1"/>
      <protection locked="0"/>
    </xf>
    <xf numFmtId="0" fontId="53" fillId="0" borderId="91" xfId="0" applyFont="1" applyBorder="1" applyAlignment="1" applyProtection="1">
      <alignment horizontal="left" vertical="top" wrapText="1"/>
      <protection locked="0"/>
    </xf>
    <xf numFmtId="0" fontId="45" fillId="7" borderId="91" xfId="0" applyFont="1" applyFill="1" applyBorder="1" applyAlignment="1" applyProtection="1">
      <alignment horizontal="left" vertical="center" wrapText="1"/>
      <protection locked="0"/>
    </xf>
    <xf numFmtId="0" fontId="46" fillId="0" borderId="91" xfId="0" applyFont="1" applyBorder="1" applyAlignment="1" applyProtection="1">
      <alignment horizontal="left" vertical="center"/>
      <protection locked="0"/>
    </xf>
    <xf numFmtId="0" fontId="45" fillId="0" borderId="81" xfId="0" applyFont="1" applyBorder="1" applyAlignment="1" applyProtection="1">
      <alignment horizontal="left" vertical="center" wrapText="1"/>
      <protection locked="0"/>
    </xf>
    <xf numFmtId="0" fontId="52" fillId="0" borderId="91" xfId="0" applyFont="1" applyBorder="1" applyAlignment="1" applyProtection="1">
      <alignment horizontal="left" vertical="center" wrapText="1"/>
      <protection locked="0"/>
    </xf>
    <xf numFmtId="0" fontId="53" fillId="0" borderId="91" xfId="0" applyFont="1" applyBorder="1" applyAlignment="1" applyProtection="1">
      <alignment horizontal="left" vertical="center" wrapText="1"/>
      <protection locked="0"/>
    </xf>
    <xf numFmtId="0" fontId="46" fillId="0" borderId="91" xfId="0" applyFont="1" applyBorder="1" applyAlignment="1" applyProtection="1">
      <alignment horizontal="left" vertical="center" wrapText="1"/>
      <protection locked="0"/>
    </xf>
    <xf numFmtId="0" fontId="5" fillId="31" borderId="81" xfId="0" applyFont="1" applyFill="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6" fillId="31" borderId="81" xfId="0" applyFont="1" applyFill="1" applyBorder="1" applyAlignment="1" applyProtection="1">
      <alignment horizontal="center" vertical="center" wrapText="1"/>
      <protection locked="0"/>
    </xf>
    <xf numFmtId="0" fontId="27" fillId="31" borderId="81" xfId="0" applyFont="1" applyFill="1" applyBorder="1" applyAlignment="1" applyProtection="1">
      <alignment horizontal="center" vertical="center" wrapText="1"/>
      <protection locked="0"/>
    </xf>
    <xf numFmtId="0" fontId="5" fillId="31" borderId="81" xfId="0" applyFont="1" applyFill="1" applyBorder="1" applyAlignment="1">
      <alignment horizontal="center" vertical="center" wrapText="1"/>
    </xf>
    <xf numFmtId="0" fontId="6" fillId="31" borderId="81" xfId="0" applyFont="1" applyFill="1" applyBorder="1" applyAlignment="1">
      <alignment horizontal="center" vertical="center" wrapText="1"/>
    </xf>
    <xf numFmtId="9" fontId="6" fillId="0" borderId="81" xfId="0" applyNumberFormat="1" applyFont="1" applyBorder="1" applyAlignment="1" applyProtection="1">
      <alignment horizontal="center" vertical="center" wrapText="1"/>
      <protection locked="0"/>
    </xf>
    <xf numFmtId="0" fontId="0" fillId="31" borderId="81" xfId="0" applyFill="1" applyBorder="1" applyAlignment="1">
      <alignment horizontal="center" vertical="center" wrapText="1"/>
    </xf>
    <xf numFmtId="9" fontId="0" fillId="0" borderId="81" xfId="0" applyNumberFormat="1"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6" fillId="7" borderId="91" xfId="0" applyFont="1" applyFill="1" applyBorder="1" applyAlignment="1" applyProtection="1">
      <alignment horizontal="left" vertical="center" wrapText="1"/>
      <protection locked="0"/>
    </xf>
    <xf numFmtId="1" fontId="5" fillId="0" borderId="81" xfId="0" applyNumberFormat="1" applyFont="1" applyBorder="1" applyAlignment="1">
      <alignment horizontal="center" vertical="center" wrapText="1"/>
    </xf>
    <xf numFmtId="0" fontId="6" fillId="31" borderId="81" xfId="0" applyFont="1" applyFill="1" applyBorder="1" applyAlignment="1">
      <alignment horizontal="center" vertical="center" textRotation="90" wrapText="1"/>
    </xf>
    <xf numFmtId="9" fontId="5" fillId="31" borderId="81" xfId="0" applyNumberFormat="1" applyFont="1" applyFill="1" applyBorder="1" applyAlignment="1">
      <alignment horizontal="center" vertical="center"/>
    </xf>
    <xf numFmtId="0" fontId="45" fillId="0" borderId="91" xfId="0" applyFont="1" applyBorder="1" applyAlignment="1" applyProtection="1">
      <alignment vertical="top" wrapText="1"/>
      <protection locked="0"/>
    </xf>
    <xf numFmtId="0" fontId="27" fillId="0" borderId="91" xfId="0" applyFont="1" applyBorder="1" applyAlignment="1" applyProtection="1">
      <alignment vertical="top" wrapText="1"/>
      <protection locked="0"/>
    </xf>
    <xf numFmtId="0" fontId="0" fillId="7" borderId="81" xfId="0" applyFill="1" applyBorder="1" applyAlignment="1" applyProtection="1">
      <alignment horizontal="center" vertical="center" wrapText="1"/>
      <protection locked="0"/>
    </xf>
    <xf numFmtId="0" fontId="51" fillId="0" borderId="91" xfId="0" applyFont="1" applyBorder="1" applyAlignment="1" applyProtection="1">
      <alignment horizontal="center" vertical="center" wrapText="1"/>
      <protection locked="0"/>
    </xf>
    <xf numFmtId="0" fontId="27" fillId="0" borderId="91" xfId="0" applyFont="1" applyBorder="1" applyAlignment="1" applyProtection="1">
      <alignment horizontal="justify" vertical="center" wrapText="1"/>
      <protection locked="0"/>
    </xf>
    <xf numFmtId="0" fontId="27" fillId="7" borderId="91" xfId="0" applyFont="1" applyFill="1" applyBorder="1" applyAlignment="1" applyProtection="1">
      <alignment horizontal="justify" vertical="center" wrapText="1"/>
      <protection locked="0"/>
    </xf>
    <xf numFmtId="0" fontId="6" fillId="34" borderId="91" xfId="0" applyFont="1" applyFill="1" applyBorder="1" applyAlignment="1" applyProtection="1">
      <alignment horizontal="center" vertical="center" wrapText="1"/>
      <protection locked="0"/>
    </xf>
    <xf numFmtId="0" fontId="0" fillId="34" borderId="91" xfId="0" applyFill="1" applyBorder="1" applyAlignment="1" applyProtection="1">
      <alignment horizontal="center" vertical="center" wrapText="1"/>
      <protection locked="0"/>
    </xf>
    <xf numFmtId="0" fontId="27" fillId="7" borderId="91" xfId="0" applyFont="1" applyFill="1" applyBorder="1" applyAlignment="1" applyProtection="1">
      <alignment horizontal="justify" vertical="center"/>
      <protection locked="0"/>
    </xf>
    <xf numFmtId="0" fontId="45" fillId="7" borderId="91" xfId="0" applyFont="1" applyFill="1" applyBorder="1" applyAlignment="1" applyProtection="1">
      <alignment horizontal="center" vertical="center" wrapText="1"/>
      <protection locked="0"/>
    </xf>
    <xf numFmtId="0" fontId="47" fillId="31" borderId="93" xfId="0" applyFont="1" applyFill="1" applyBorder="1" applyAlignment="1" applyProtection="1">
      <alignment horizontal="center" vertical="center" wrapText="1"/>
      <protection locked="0"/>
    </xf>
    <xf numFmtId="0" fontId="47" fillId="0" borderId="93" xfId="0" applyFont="1" applyBorder="1" applyAlignment="1" applyProtection="1">
      <alignment horizontal="center" vertical="center" wrapText="1"/>
      <protection locked="0"/>
    </xf>
    <xf numFmtId="0" fontId="27" fillId="0" borderId="93" xfId="0" applyFont="1" applyBorder="1" applyAlignment="1" applyProtection="1">
      <alignment horizontal="center" vertical="center" wrapText="1"/>
      <protection locked="0"/>
    </xf>
    <xf numFmtId="0" fontId="6" fillId="31" borderId="93" xfId="0" applyFont="1" applyFill="1" applyBorder="1" applyAlignment="1" applyProtection="1">
      <alignment horizontal="center" vertical="center" wrapText="1"/>
      <protection locked="0"/>
    </xf>
    <xf numFmtId="0" fontId="27" fillId="31" borderId="93" xfId="0" applyFont="1" applyFill="1" applyBorder="1" applyAlignment="1" applyProtection="1">
      <alignment horizontal="center" vertical="center" wrapText="1"/>
      <protection locked="0"/>
    </xf>
    <xf numFmtId="0" fontId="5" fillId="31" borderId="93" xfId="0" applyFont="1" applyFill="1" applyBorder="1" applyAlignment="1">
      <alignment horizontal="center" vertical="center" wrapText="1"/>
    </xf>
    <xf numFmtId="0" fontId="6" fillId="31" borderId="93" xfId="0" applyFont="1" applyFill="1" applyBorder="1" applyAlignment="1">
      <alignment horizontal="center" vertical="center" wrapText="1"/>
    </xf>
    <xf numFmtId="9" fontId="6" fillId="0" borderId="93" xfId="0" applyNumberFormat="1" applyFont="1" applyBorder="1" applyAlignment="1" applyProtection="1">
      <alignment horizontal="center" vertical="center" wrapText="1"/>
      <protection locked="0"/>
    </xf>
    <xf numFmtId="0" fontId="0" fillId="31" borderId="93" xfId="0" applyFill="1" applyBorder="1" applyAlignment="1">
      <alignment horizontal="center" vertical="center" wrapText="1"/>
    </xf>
    <xf numFmtId="0" fontId="46" fillId="0" borderId="93" xfId="0" applyFont="1" applyBorder="1" applyAlignment="1" applyProtection="1">
      <alignment horizontal="left" vertical="top" wrapText="1"/>
      <protection locked="0"/>
    </xf>
    <xf numFmtId="0" fontId="27" fillId="31" borderId="93" xfId="0" applyFont="1" applyFill="1" applyBorder="1" applyAlignment="1" applyProtection="1">
      <alignment horizontal="center" vertical="center" textRotation="90" wrapText="1"/>
      <protection locked="0"/>
    </xf>
    <xf numFmtId="0" fontId="10" fillId="31" borderId="93" xfId="0" applyFont="1" applyFill="1" applyBorder="1" applyAlignment="1" applyProtection="1">
      <alignment horizontal="left" vertical="center" wrapText="1"/>
      <protection locked="0"/>
    </xf>
    <xf numFmtId="14" fontId="27" fillId="0" borderId="93" xfId="0" applyNumberFormat="1" applyFont="1" applyBorder="1" applyAlignment="1" applyProtection="1">
      <alignment horizontal="center" vertical="center" wrapText="1"/>
      <protection locked="0"/>
    </xf>
    <xf numFmtId="9" fontId="0" fillId="0" borderId="93" xfId="0" applyNumberFormat="1" applyBorder="1" applyAlignment="1" applyProtection="1">
      <alignment horizontal="center" vertical="center" wrapText="1"/>
      <protection locked="0"/>
    </xf>
    <xf numFmtId="0" fontId="5" fillId="9" borderId="91" xfId="0" applyFont="1" applyFill="1" applyBorder="1" applyAlignment="1">
      <alignment horizontal="center" vertical="center" wrapText="1"/>
    </xf>
    <xf numFmtId="0" fontId="5" fillId="9" borderId="88" xfId="0" applyFont="1" applyFill="1" applyBorder="1" applyAlignment="1">
      <alignment horizontal="center" vertical="center" wrapText="1"/>
    </xf>
    <xf numFmtId="0" fontId="6" fillId="0" borderId="91" xfId="0" applyFont="1" applyBorder="1" applyAlignment="1">
      <alignment horizontal="left" vertical="center" wrapText="1"/>
    </xf>
    <xf numFmtId="0" fontId="0" fillId="0" borderId="91" xfId="0" applyBorder="1" applyAlignment="1">
      <alignment vertical="center" wrapText="1"/>
    </xf>
    <xf numFmtId="0" fontId="0" fillId="0" borderId="91" xfId="0" applyBorder="1" applyAlignment="1">
      <alignment vertical="center"/>
    </xf>
    <xf numFmtId="0" fontId="0" fillId="0" borderId="91" xfId="0" applyBorder="1" applyAlignment="1">
      <alignment horizontal="left" vertical="center" wrapText="1"/>
    </xf>
    <xf numFmtId="0" fontId="0" fillId="0" borderId="91" xfId="0" applyBorder="1"/>
    <xf numFmtId="0" fontId="6" fillId="0" borderId="91" xfId="0" applyFont="1" applyBorder="1" applyAlignment="1">
      <alignment vertical="center" wrapText="1"/>
    </xf>
    <xf numFmtId="0" fontId="0" fillId="0" borderId="91" xfId="0" applyBorder="1" applyAlignment="1">
      <alignment wrapText="1"/>
    </xf>
    <xf numFmtId="9" fontId="0" fillId="0" borderId="41" xfId="0" applyNumberFormat="1"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4" fontId="0" fillId="0" borderId="88" xfId="0" applyNumberFormat="1" applyBorder="1" applyAlignment="1" applyProtection="1">
      <alignment horizontal="center" vertical="center" wrapText="1"/>
      <protection locked="0"/>
    </xf>
    <xf numFmtId="0" fontId="0" fillId="0" borderId="35" xfId="0" applyBorder="1" applyAlignment="1" applyProtection="1">
      <alignment horizontal="left" wrapText="1"/>
      <protection locked="0"/>
    </xf>
    <xf numFmtId="0" fontId="28" fillId="0" borderId="0" xfId="0" applyFont="1" applyAlignment="1" applyProtection="1">
      <alignment horizontal="left"/>
      <protection locked="0"/>
    </xf>
    <xf numFmtId="14" fontId="0" fillId="0" borderId="91" xfId="0" applyNumberFormat="1" applyBorder="1" applyAlignment="1" applyProtection="1">
      <alignment vertical="center" wrapText="1"/>
      <protection locked="0"/>
    </xf>
    <xf numFmtId="0" fontId="6" fillId="0" borderId="41"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0" fillId="7" borderId="41" xfId="0" applyFill="1" applyBorder="1" applyAlignment="1" applyProtection="1">
      <alignment horizontal="center" vertical="center" wrapText="1"/>
      <protection locked="0"/>
    </xf>
    <xf numFmtId="9" fontId="0" fillId="0" borderId="88" xfId="0" applyNumberFormat="1" applyBorder="1" applyAlignment="1" applyProtection="1">
      <alignment horizontal="center" vertical="center" wrapText="1"/>
      <protection locked="0"/>
    </xf>
    <xf numFmtId="0" fontId="0" fillId="0" borderId="91" xfId="0" applyBorder="1" applyAlignment="1" applyProtection="1">
      <alignment horizontal="center" vertical="top" wrapText="1"/>
      <protection locked="0"/>
    </xf>
    <xf numFmtId="9" fontId="27" fillId="0" borderId="91" xfId="0" applyNumberFormat="1" applyFont="1" applyBorder="1" applyAlignment="1" applyProtection="1">
      <alignment horizontal="center" vertical="center" wrapText="1"/>
      <protection locked="0"/>
    </xf>
    <xf numFmtId="9" fontId="6" fillId="0" borderId="91" xfId="68" applyFont="1" applyBorder="1" applyAlignment="1" applyProtection="1">
      <alignment horizontal="center" vertical="center" wrapText="1"/>
      <protection locked="0"/>
    </xf>
    <xf numFmtId="0" fontId="74" fillId="0" borderId="91" xfId="0" applyFont="1" applyBorder="1" applyAlignment="1" applyProtection="1">
      <alignment horizontal="left" vertical="center" wrapText="1"/>
      <protection locked="0"/>
    </xf>
    <xf numFmtId="0" fontId="71" fillId="0" borderId="0" xfId="0" applyFont="1" applyAlignment="1">
      <alignment horizontal="right"/>
    </xf>
    <xf numFmtId="0" fontId="0" fillId="0" borderId="3" xfId="0"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48" fillId="0" borderId="41" xfId="0" applyFont="1" applyBorder="1" applyAlignment="1" applyProtection="1">
      <alignment horizontal="center" vertical="center" wrapText="1"/>
      <protection locked="0"/>
    </xf>
    <xf numFmtId="0" fontId="77" fillId="7" borderId="91" xfId="0" applyFont="1" applyFill="1" applyBorder="1" applyAlignment="1" applyProtection="1">
      <alignment horizontal="center" vertical="center" wrapText="1"/>
      <protection locked="0"/>
    </xf>
    <xf numFmtId="0" fontId="77" fillId="0" borderId="91" xfId="0" applyFont="1" applyBorder="1" applyAlignment="1" applyProtection="1">
      <alignment horizontal="center" vertical="center" wrapText="1"/>
      <protection locked="0"/>
    </xf>
    <xf numFmtId="0" fontId="78" fillId="0" borderId="91" xfId="0" applyFont="1" applyBorder="1" applyAlignment="1" applyProtection="1">
      <alignment horizontal="center" vertical="center" wrapText="1"/>
      <protection locked="0"/>
    </xf>
    <xf numFmtId="1" fontId="4" fillId="0" borderId="88" xfId="0" applyNumberFormat="1" applyFont="1" applyBorder="1" applyAlignment="1">
      <alignment horizontal="center" vertical="center" wrapText="1"/>
    </xf>
    <xf numFmtId="0" fontId="0" fillId="31" borderId="90" xfId="0" applyFill="1" applyBorder="1" applyAlignment="1">
      <alignment horizontal="center" vertical="center" textRotation="90" wrapText="1"/>
    </xf>
    <xf numFmtId="9" fontId="4" fillId="31" borderId="2" xfId="0" applyNumberFormat="1" applyFont="1" applyFill="1" applyBorder="1" applyAlignment="1">
      <alignment horizontal="center" vertical="center"/>
    </xf>
    <xf numFmtId="0" fontId="0" fillId="31" borderId="41" xfId="0" applyFill="1" applyBorder="1" applyAlignment="1">
      <alignment horizontal="center" vertical="center" textRotation="90" wrapText="1"/>
    </xf>
    <xf numFmtId="0" fontId="0" fillId="31" borderId="41" xfId="0" applyFill="1" applyBorder="1" applyAlignment="1" applyProtection="1">
      <alignment horizontal="center" vertical="center" textRotation="90" wrapText="1"/>
      <protection locked="0"/>
    </xf>
    <xf numFmtId="9" fontId="6" fillId="31" borderId="41" xfId="68" applyFont="1" applyFill="1" applyBorder="1" applyAlignment="1" applyProtection="1">
      <alignment horizontal="center" vertical="center" wrapText="1"/>
    </xf>
    <xf numFmtId="9" fontId="5" fillId="31" borderId="41" xfId="0" applyNumberFormat="1" applyFont="1" applyFill="1" applyBorder="1" applyAlignment="1">
      <alignment horizontal="center" vertical="center" wrapText="1"/>
    </xf>
    <xf numFmtId="9" fontId="4" fillId="31" borderId="41" xfId="0" applyNumberFormat="1" applyFont="1" applyFill="1" applyBorder="1" applyAlignment="1">
      <alignment horizontal="center" vertical="center"/>
    </xf>
    <xf numFmtId="0" fontId="6" fillId="31" borderId="41" xfId="0" applyFont="1" applyFill="1" applyBorder="1" applyAlignment="1" applyProtection="1">
      <alignment horizontal="center" vertical="center" textRotation="90" wrapText="1"/>
      <protection locked="0"/>
    </xf>
    <xf numFmtId="0" fontId="0" fillId="31" borderId="62" xfId="0" applyFill="1" applyBorder="1" applyAlignment="1">
      <alignment horizontal="center" vertical="center" textRotation="90" wrapText="1"/>
    </xf>
    <xf numFmtId="9" fontId="6" fillId="31" borderId="2" xfId="68" applyFont="1" applyFill="1" applyBorder="1" applyAlignment="1" applyProtection="1">
      <alignment horizontal="center" vertical="center" wrapText="1"/>
    </xf>
    <xf numFmtId="9" fontId="5" fillId="31" borderId="2" xfId="0" applyNumberFormat="1" applyFont="1" applyFill="1" applyBorder="1" applyAlignment="1">
      <alignment horizontal="center" vertical="center" wrapText="1"/>
    </xf>
    <xf numFmtId="0" fontId="48" fillId="0" borderId="99" xfId="0" applyFont="1" applyBorder="1" applyAlignment="1" applyProtection="1">
      <alignment horizontal="center" vertical="center" wrapText="1"/>
      <protection locked="0"/>
    </xf>
    <xf numFmtId="1" fontId="4" fillId="7" borderId="91" xfId="0" applyNumberFormat="1" applyFont="1" applyFill="1" applyBorder="1" applyAlignment="1">
      <alignment horizontal="center" vertical="center" wrapText="1"/>
    </xf>
    <xf numFmtId="1" fontId="4" fillId="7" borderId="88" xfId="0" applyNumberFormat="1" applyFont="1" applyFill="1" applyBorder="1" applyAlignment="1">
      <alignment horizontal="center" vertical="center" wrapText="1"/>
    </xf>
    <xf numFmtId="0" fontId="0" fillId="31" borderId="4" xfId="0" applyFill="1" applyBorder="1" applyAlignment="1">
      <alignment horizontal="center" vertical="center" textRotation="90" wrapText="1"/>
    </xf>
    <xf numFmtId="0" fontId="6" fillId="0" borderId="106" xfId="0" applyFont="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77" fillId="0" borderId="41" xfId="0" applyFont="1" applyBorder="1" applyAlignment="1" applyProtection="1">
      <alignment horizontal="center" vertical="center" wrapText="1"/>
      <protection locked="0"/>
    </xf>
    <xf numFmtId="0" fontId="0" fillId="0" borderId="41" xfId="0" applyBorder="1" applyAlignment="1" applyProtection="1">
      <alignment horizontal="center" vertical="top" wrapText="1"/>
      <protection locked="0"/>
    </xf>
    <xf numFmtId="0" fontId="5" fillId="0" borderId="41" xfId="0" applyFont="1" applyBorder="1" applyAlignment="1" applyProtection="1">
      <alignment horizontal="center" vertical="center" wrapText="1"/>
      <protection locked="0"/>
    </xf>
    <xf numFmtId="0" fontId="6" fillId="0" borderId="41" xfId="0" applyFont="1" applyBorder="1" applyAlignment="1" applyProtection="1">
      <alignment horizontal="center" vertical="top" wrapText="1"/>
      <protection locked="0"/>
    </xf>
    <xf numFmtId="0" fontId="6" fillId="0" borderId="2" xfId="0" applyFont="1" applyBorder="1" applyAlignment="1" applyProtection="1">
      <alignment horizontal="center" vertical="top" wrapText="1"/>
      <protection locked="0"/>
    </xf>
    <xf numFmtId="0" fontId="6" fillId="0" borderId="41" xfId="0" applyFont="1" applyBorder="1" applyAlignment="1" applyProtection="1">
      <alignment horizontal="center" vertical="center"/>
      <protection locked="0"/>
    </xf>
    <xf numFmtId="0" fontId="0" fillId="0" borderId="41" xfId="0" applyBorder="1" applyAlignment="1" applyProtection="1">
      <alignment horizontal="center" vertical="center"/>
      <protection locked="0"/>
    </xf>
    <xf numFmtId="9" fontId="6" fillId="0" borderId="41" xfId="68" applyFont="1" applyBorder="1" applyAlignment="1" applyProtection="1">
      <alignment horizontal="center" vertical="center"/>
      <protection locked="0"/>
    </xf>
    <xf numFmtId="0" fontId="6" fillId="0" borderId="88" xfId="0" applyFont="1" applyBorder="1" applyAlignment="1" applyProtection="1">
      <alignment horizontal="center" vertical="center"/>
      <protection locked="0"/>
    </xf>
    <xf numFmtId="9" fontId="6" fillId="0" borderId="82" xfId="68" applyFont="1" applyBorder="1" applyAlignment="1" applyProtection="1">
      <alignment horizontal="center" vertical="center"/>
      <protection locked="0"/>
    </xf>
    <xf numFmtId="9" fontId="0" fillId="0" borderId="91" xfId="0" applyNumberFormat="1" applyBorder="1" applyAlignment="1" applyProtection="1">
      <alignment horizontal="center" vertical="center"/>
      <protection locked="0"/>
    </xf>
    <xf numFmtId="0" fontId="0" fillId="0" borderId="88" xfId="0" applyBorder="1" applyAlignment="1" applyProtection="1">
      <alignment horizontal="center" vertical="center"/>
      <protection locked="0"/>
    </xf>
    <xf numFmtId="9" fontId="0" fillId="0" borderId="91" xfId="68" applyFont="1" applyBorder="1" applyAlignment="1" applyProtection="1">
      <alignment horizontal="center" vertical="center" wrapText="1"/>
      <protection locked="0"/>
    </xf>
    <xf numFmtId="0" fontId="6" fillId="0" borderId="82" xfId="0" applyFont="1" applyBorder="1" applyAlignment="1" applyProtection="1">
      <alignment horizontal="center" vertical="center"/>
      <protection locked="0"/>
    </xf>
    <xf numFmtId="0" fontId="0" fillId="0" borderId="103" xfId="0" applyBorder="1" applyAlignment="1" applyProtection="1">
      <alignment horizontal="center" vertical="center"/>
      <protection locked="0"/>
    </xf>
    <xf numFmtId="0" fontId="74" fillId="0" borderId="91" xfId="0" applyFont="1" applyBorder="1" applyAlignment="1" applyProtection="1">
      <alignment horizontal="left" vertical="top" wrapText="1"/>
      <protection locked="0"/>
    </xf>
    <xf numFmtId="0" fontId="6" fillId="0" borderId="91" xfId="0" applyFont="1" applyBorder="1" applyAlignment="1" applyProtection="1">
      <alignment horizontal="left" wrapText="1"/>
      <protection locked="0"/>
    </xf>
    <xf numFmtId="9" fontId="6" fillId="0" borderId="81" xfId="0" applyNumberFormat="1" applyFont="1" applyBorder="1" applyAlignment="1" applyProtection="1">
      <alignment horizontal="left" vertical="center" wrapText="1"/>
      <protection locked="0"/>
    </xf>
    <xf numFmtId="9" fontId="6" fillId="7" borderId="91" xfId="0" applyNumberFormat="1" applyFont="1" applyFill="1" applyBorder="1" applyAlignment="1" applyProtection="1">
      <alignment horizontal="left" vertical="center" wrapText="1"/>
      <protection locked="0"/>
    </xf>
    <xf numFmtId="0" fontId="0" fillId="0" borderId="88" xfId="0" applyBorder="1" applyAlignment="1" applyProtection="1">
      <alignment horizontal="left" vertical="top" wrapText="1"/>
      <protection locked="0"/>
    </xf>
    <xf numFmtId="0" fontId="10" fillId="7" borderId="41" xfId="0" applyFont="1" applyFill="1" applyBorder="1" applyAlignment="1" applyProtection="1">
      <alignment horizontal="center" vertical="center" wrapText="1"/>
      <protection locked="0"/>
    </xf>
    <xf numFmtId="0" fontId="48" fillId="7" borderId="41" xfId="0" applyFont="1" applyFill="1" applyBorder="1" applyAlignment="1" applyProtection="1">
      <alignment horizontal="center" vertical="center" wrapText="1"/>
      <protection locked="0"/>
    </xf>
    <xf numFmtId="0" fontId="10" fillId="7" borderId="99" xfId="0" applyFont="1" applyFill="1" applyBorder="1" applyAlignment="1" applyProtection="1">
      <alignment horizontal="center" vertical="center" wrapText="1"/>
      <protection locked="0"/>
    </xf>
    <xf numFmtId="0" fontId="74" fillId="7" borderId="41" xfId="0" applyFont="1" applyFill="1" applyBorder="1" applyAlignment="1" applyProtection="1">
      <alignment horizontal="center" vertical="center" wrapText="1"/>
      <protection locked="0"/>
    </xf>
    <xf numFmtId="0" fontId="77" fillId="7" borderId="41" xfId="0" applyFont="1" applyFill="1" applyBorder="1" applyAlignment="1" applyProtection="1">
      <alignment horizontal="center" vertical="center" wrapText="1"/>
      <protection locked="0"/>
    </xf>
    <xf numFmtId="0" fontId="0" fillId="7" borderId="91" xfId="0" applyFill="1" applyBorder="1" applyAlignment="1" applyProtection="1">
      <alignment vertical="center" wrapText="1"/>
      <protection locked="0"/>
    </xf>
    <xf numFmtId="0" fontId="0" fillId="0" borderId="41" xfId="0" applyBorder="1" applyAlignment="1" applyProtection="1">
      <alignment horizontal="center" vertical="center" wrapText="1"/>
      <protection locked="0"/>
    </xf>
    <xf numFmtId="9" fontId="6" fillId="0" borderId="41" xfId="0" applyNumberFormat="1" applyFont="1" applyBorder="1" applyAlignment="1" applyProtection="1">
      <alignment horizontal="center" vertical="center" wrapText="1"/>
      <protection locked="0"/>
    </xf>
    <xf numFmtId="9" fontId="0" fillId="0" borderId="41" xfId="0" applyNumberFormat="1" applyBorder="1" applyAlignment="1" applyProtection="1">
      <alignment horizontal="center" vertical="center" wrapText="1"/>
      <protection locked="0"/>
    </xf>
    <xf numFmtId="0" fontId="48" fillId="0" borderId="41" xfId="0" applyFont="1" applyBorder="1" applyAlignment="1" applyProtection="1">
      <alignment vertical="center" wrapText="1"/>
      <protection locked="0"/>
    </xf>
    <xf numFmtId="0" fontId="48" fillId="0" borderId="99" xfId="0" applyFont="1" applyBorder="1" applyAlignment="1" applyProtection="1">
      <alignment vertical="center" wrapText="1"/>
      <protection locked="0"/>
    </xf>
    <xf numFmtId="9" fontId="6" fillId="0" borderId="99" xfId="0" applyNumberFormat="1" applyFont="1" applyBorder="1" applyAlignment="1" applyProtection="1">
      <alignment horizontal="center" vertical="center" wrapText="1"/>
      <protection locked="0"/>
    </xf>
    <xf numFmtId="0" fontId="48" fillId="0" borderId="105" xfId="0" applyFont="1" applyBorder="1" applyAlignment="1" applyProtection="1">
      <alignment horizontal="center" vertical="center" wrapText="1"/>
      <protection locked="0"/>
    </xf>
    <xf numFmtId="0" fontId="48" fillId="0" borderId="41" xfId="0" applyFont="1" applyBorder="1" applyAlignment="1" applyProtection="1">
      <alignment horizontal="center" vertical="center" wrapText="1"/>
      <protection locked="0"/>
    </xf>
    <xf numFmtId="9" fontId="48" fillId="0" borderId="105" xfId="0" applyNumberFormat="1" applyFont="1" applyBorder="1" applyAlignment="1" applyProtection="1">
      <alignment horizontal="center" vertical="center" wrapText="1"/>
      <protection locked="0"/>
    </xf>
    <xf numFmtId="0" fontId="6" fillId="0" borderId="41" xfId="0" applyFont="1" applyBorder="1" applyAlignment="1" applyProtection="1">
      <alignment horizontal="center" vertical="center" wrapText="1"/>
      <protection locked="0"/>
    </xf>
    <xf numFmtId="0" fontId="6" fillId="0" borderId="113" xfId="0" applyFont="1" applyBorder="1" applyAlignment="1" applyProtection="1">
      <alignment horizontal="center" vertical="center" wrapText="1"/>
      <protection locked="0"/>
    </xf>
    <xf numFmtId="0" fontId="6" fillId="0" borderId="104" xfId="0" applyFont="1" applyBorder="1" applyAlignment="1" applyProtection="1">
      <alignment horizontal="center" vertical="center" wrapText="1"/>
      <protection locked="0"/>
    </xf>
    <xf numFmtId="0" fontId="6" fillId="0" borderId="105" xfId="0" applyFont="1" applyBorder="1" applyAlignment="1" applyProtection="1">
      <alignment horizontal="center" vertical="center" wrapText="1"/>
      <protection locked="0"/>
    </xf>
    <xf numFmtId="0" fontId="75" fillId="0" borderId="114" xfId="0" applyFont="1" applyBorder="1" applyAlignment="1" applyProtection="1">
      <alignment horizontal="center" vertical="center" wrapText="1"/>
      <protection locked="0"/>
    </xf>
    <xf numFmtId="0" fontId="75" fillId="0" borderId="103" xfId="0" applyFont="1" applyBorder="1" applyAlignment="1" applyProtection="1">
      <alignment horizontal="center" vertical="center" wrapText="1"/>
      <protection locked="0"/>
    </xf>
    <xf numFmtId="9" fontId="6" fillId="0" borderId="105" xfId="0" applyNumberFormat="1" applyFont="1" applyBorder="1" applyAlignment="1" applyProtection="1">
      <alignment horizontal="center" vertical="center" wrapText="1" indent="1"/>
      <protection locked="0"/>
    </xf>
    <xf numFmtId="9" fontId="6" fillId="0" borderId="41" xfId="0" applyNumberFormat="1" applyFont="1" applyBorder="1" applyAlignment="1" applyProtection="1">
      <alignment horizontal="center" vertical="center" wrapText="1" indent="1"/>
      <protection locked="0"/>
    </xf>
    <xf numFmtId="9" fontId="0" fillId="0" borderId="105" xfId="0" applyNumberFormat="1"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9" fontId="0" fillId="0" borderId="103" xfId="0" applyNumberFormat="1" applyBorder="1" applyAlignment="1" applyProtection="1">
      <alignment horizontal="center" vertical="center" wrapText="1"/>
      <protection locked="0"/>
    </xf>
    <xf numFmtId="9" fontId="75" fillId="0" borderId="41" xfId="0" applyNumberFormat="1" applyFont="1" applyBorder="1" applyAlignment="1" applyProtection="1">
      <alignment horizontal="center" vertical="center" wrapText="1"/>
      <protection locked="0"/>
    </xf>
    <xf numFmtId="9" fontId="6" fillId="0" borderId="105" xfId="0" applyNumberFormat="1" applyFont="1" applyBorder="1" applyAlignment="1" applyProtection="1">
      <alignment horizontal="center" vertical="top" wrapText="1"/>
      <protection locked="0"/>
    </xf>
    <xf numFmtId="9" fontId="6" fillId="0" borderId="41" xfId="0" applyNumberFormat="1" applyFont="1" applyBorder="1" applyAlignment="1" applyProtection="1">
      <alignment horizontal="center" vertical="top" wrapText="1"/>
      <protection locked="0"/>
    </xf>
    <xf numFmtId="9" fontId="75" fillId="0" borderId="105" xfId="0" applyNumberFormat="1" applyFont="1" applyBorder="1" applyAlignment="1" applyProtection="1">
      <alignment horizontal="center" vertical="center" wrapText="1"/>
      <protection locked="0"/>
    </xf>
    <xf numFmtId="0" fontId="75" fillId="0" borderId="41" xfId="0" applyFont="1" applyBorder="1" applyAlignment="1" applyProtection="1">
      <alignment horizontal="center" vertical="center" wrapText="1"/>
      <protection locked="0"/>
    </xf>
    <xf numFmtId="0" fontId="75" fillId="0" borderId="105" xfId="0" applyFont="1" applyBorder="1" applyAlignment="1" applyProtection="1">
      <alignment horizontal="center" vertical="center" wrapText="1"/>
      <protection locked="0"/>
    </xf>
    <xf numFmtId="0" fontId="76" fillId="0" borderId="41" xfId="0" applyFont="1" applyBorder="1" applyAlignment="1" applyProtection="1">
      <alignment horizontal="center" vertical="center" wrapText="1"/>
      <protection locked="0"/>
    </xf>
    <xf numFmtId="14" fontId="6" fillId="0" borderId="41" xfId="0" applyNumberFormat="1" applyFont="1" applyBorder="1" applyAlignment="1" applyProtection="1">
      <alignment horizontal="center" vertical="center" wrapText="1"/>
      <protection locked="0"/>
    </xf>
    <xf numFmtId="0" fontId="6" fillId="0" borderId="99" xfId="0" applyFont="1" applyBorder="1" applyAlignment="1" applyProtection="1">
      <alignment horizontal="center" vertical="center" wrapText="1"/>
      <protection locked="0"/>
    </xf>
    <xf numFmtId="0" fontId="0" fillId="0" borderId="99" xfId="0" applyBorder="1" applyAlignment="1" applyProtection="1">
      <alignment horizontal="center" vertical="center" wrapText="1"/>
      <protection locked="0"/>
    </xf>
    <xf numFmtId="0" fontId="6" fillId="0" borderId="41" xfId="0" applyFont="1" applyBorder="1" applyAlignment="1" applyProtection="1">
      <alignment horizontal="justify" vertical="center" wrapText="1"/>
      <protection locked="0"/>
    </xf>
    <xf numFmtId="9" fontId="6" fillId="0" borderId="105" xfId="0" applyNumberFormat="1" applyFont="1" applyBorder="1" applyAlignment="1" applyProtection="1">
      <alignment horizontal="center" vertical="center" wrapText="1"/>
      <protection locked="0"/>
    </xf>
    <xf numFmtId="9" fontId="6" fillId="0" borderId="103" xfId="0" applyNumberFormat="1" applyFont="1" applyBorder="1" applyAlignment="1" applyProtection="1">
      <alignment horizontal="center" vertical="center" wrapText="1"/>
      <protection locked="0"/>
    </xf>
    <xf numFmtId="9" fontId="27" fillId="0" borderId="41" xfId="0" applyNumberFormat="1"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27" fillId="0" borderId="41" xfId="0" applyFont="1" applyBorder="1" applyAlignment="1" applyProtection="1">
      <alignment horizontal="center" vertical="center" wrapText="1"/>
      <protection locked="0"/>
    </xf>
    <xf numFmtId="0" fontId="74" fillId="0" borderId="41" xfId="0" applyFont="1" applyBorder="1" applyAlignment="1" applyProtection="1">
      <alignment horizontal="center" vertical="center" wrapText="1"/>
      <protection locked="0"/>
    </xf>
    <xf numFmtId="0" fontId="0" fillId="0" borderId="41" xfId="0" applyBorder="1" applyAlignment="1" applyProtection="1">
      <alignment horizontal="left" vertical="center" wrapText="1"/>
      <protection locked="0"/>
    </xf>
    <xf numFmtId="9" fontId="74" fillId="0" borderId="41" xfId="0" applyNumberFormat="1" applyFont="1" applyBorder="1" applyAlignment="1" applyProtection="1">
      <alignment horizontal="center" vertical="center" wrapText="1"/>
      <protection locked="0"/>
    </xf>
    <xf numFmtId="10" fontId="0" fillId="0" borderId="41" xfId="0" applyNumberFormat="1" applyBorder="1" applyAlignment="1" applyProtection="1">
      <alignment horizontal="center" vertical="center" wrapText="1"/>
      <protection locked="0"/>
    </xf>
    <xf numFmtId="2" fontId="6" fillId="0" borderId="41" xfId="0" applyNumberFormat="1" applyFont="1" applyBorder="1" applyAlignment="1" applyProtection="1">
      <alignment horizontal="center" vertical="center" wrapText="1"/>
      <protection locked="0"/>
    </xf>
    <xf numFmtId="9" fontId="0" fillId="0" borderId="99" xfId="0" applyNumberFormat="1" applyBorder="1" applyAlignment="1" applyProtection="1">
      <alignment horizontal="center" vertical="center" wrapText="1"/>
      <protection locked="0"/>
    </xf>
    <xf numFmtId="0" fontId="6" fillId="31" borderId="81" xfId="0" applyFont="1" applyFill="1" applyBorder="1" applyAlignment="1" applyProtection="1">
      <alignment horizontal="center" vertical="center" wrapText="1"/>
      <protection locked="0"/>
    </xf>
    <xf numFmtId="0" fontId="6" fillId="31" borderId="3" xfId="0" applyFont="1" applyFill="1" applyBorder="1" applyAlignment="1" applyProtection="1">
      <alignment horizontal="center" vertical="center" wrapText="1"/>
      <protection locked="0"/>
    </xf>
    <xf numFmtId="0" fontId="6" fillId="31" borderId="2" xfId="0" applyFont="1" applyFill="1" applyBorder="1" applyAlignment="1" applyProtection="1">
      <alignment horizontal="center" vertical="center" wrapText="1"/>
      <protection locked="0"/>
    </xf>
    <xf numFmtId="9" fontId="6" fillId="31" borderId="91" xfId="68" applyFont="1" applyFill="1" applyBorder="1" applyAlignment="1" applyProtection="1">
      <alignment horizontal="center" vertical="center" wrapText="1"/>
    </xf>
    <xf numFmtId="0" fontId="0" fillId="31" borderId="91" xfId="0" applyFill="1" applyBorder="1" applyAlignment="1" applyProtection="1">
      <alignment horizontal="center" vertical="center" wrapText="1"/>
      <protection locked="0"/>
    </xf>
    <xf numFmtId="9" fontId="0" fillId="31" borderId="91" xfId="68" applyFont="1" applyFill="1" applyBorder="1" applyAlignment="1" applyProtection="1">
      <alignment horizontal="center" vertical="center" wrapText="1"/>
    </xf>
    <xf numFmtId="0" fontId="0" fillId="31" borderId="91" xfId="0" applyFill="1" applyBorder="1" applyAlignment="1">
      <alignment horizontal="center" vertical="center" wrapText="1"/>
    </xf>
    <xf numFmtId="0" fontId="6" fillId="31" borderId="62" xfId="0" applyFont="1" applyFill="1" applyBorder="1" applyAlignment="1" applyProtection="1">
      <alignment horizontal="left" vertical="center" wrapText="1"/>
      <protection locked="0"/>
    </xf>
    <xf numFmtId="0" fontId="6" fillId="31" borderId="107" xfId="0" applyFont="1" applyFill="1" applyBorder="1" applyAlignment="1" applyProtection="1">
      <alignment horizontal="left" vertical="center" wrapText="1"/>
      <protection locked="0"/>
    </xf>
    <xf numFmtId="0" fontId="6" fillId="31" borderId="3" xfId="0" applyFont="1" applyFill="1" applyBorder="1" applyAlignment="1" applyProtection="1">
      <alignment horizontal="left" vertical="center" wrapText="1"/>
      <protection locked="0"/>
    </xf>
    <xf numFmtId="0" fontId="6" fillId="31" borderId="2" xfId="0" applyFont="1" applyFill="1" applyBorder="1" applyAlignment="1" applyProtection="1">
      <alignment horizontal="left" vertical="center" wrapText="1"/>
      <protection locked="0"/>
    </xf>
    <xf numFmtId="9" fontId="5" fillId="31" borderId="91" xfId="0" applyNumberFormat="1" applyFont="1" applyFill="1" applyBorder="1" applyAlignment="1">
      <alignment horizontal="center" vertical="center" wrapText="1"/>
    </xf>
    <xf numFmtId="0" fontId="5" fillId="31" borderId="91" xfId="0" applyFont="1" applyFill="1" applyBorder="1" applyAlignment="1">
      <alignment horizontal="center" vertical="center" wrapText="1"/>
    </xf>
    <xf numFmtId="0" fontId="6" fillId="31" borderId="91" xfId="0" applyFont="1" applyFill="1" applyBorder="1" applyAlignment="1">
      <alignment horizontal="center" vertical="center" wrapText="1"/>
    </xf>
    <xf numFmtId="0" fontId="4" fillId="0" borderId="81"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31" borderId="81" xfId="0" applyFont="1" applyFill="1" applyBorder="1" applyAlignment="1">
      <alignment horizontal="center" vertical="center" wrapText="1"/>
    </xf>
    <xf numFmtId="0" fontId="5" fillId="31" borderId="3" xfId="0" applyFont="1" applyFill="1" applyBorder="1" applyAlignment="1">
      <alignment horizontal="center" vertical="center" wrapText="1"/>
    </xf>
    <xf numFmtId="0" fontId="5" fillId="31" borderId="2" xfId="0" applyFont="1" applyFill="1" applyBorder="1" applyAlignment="1">
      <alignment horizontal="center" vertical="center" wrapText="1"/>
    </xf>
    <xf numFmtId="0" fontId="6" fillId="7" borderId="81"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6" fillId="31" borderId="81" xfId="0" applyFont="1" applyFill="1" applyBorder="1" applyAlignment="1">
      <alignment horizontal="left" vertical="center" wrapText="1"/>
    </xf>
    <xf numFmtId="0" fontId="6" fillId="31" borderId="3" xfId="0" applyFont="1" applyFill="1" applyBorder="1" applyAlignment="1">
      <alignment horizontal="left" vertical="center" wrapText="1"/>
    </xf>
    <xf numFmtId="0" fontId="6" fillId="31"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2" xfId="0" applyFont="1" applyFill="1" applyBorder="1" applyAlignment="1">
      <alignment horizontal="left" vertical="center" wrapText="1"/>
    </xf>
    <xf numFmtId="9" fontId="6" fillId="0" borderId="2" xfId="0" applyNumberFormat="1" applyFont="1" applyBorder="1" applyAlignment="1" applyProtection="1">
      <alignment horizontal="center" vertical="center" wrapText="1"/>
      <protection locked="0"/>
    </xf>
    <xf numFmtId="9" fontId="6" fillId="0" borderId="91" xfId="0" applyNumberFormat="1" applyFont="1" applyBorder="1" applyAlignment="1" applyProtection="1">
      <alignment horizontal="center" vertical="center" wrapText="1"/>
      <protection locked="0"/>
    </xf>
    <xf numFmtId="0" fontId="5" fillId="0" borderId="91" xfId="0" applyFont="1"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1" fontId="6" fillId="0" borderId="91" xfId="0" applyNumberFormat="1" applyFont="1" applyBorder="1" applyAlignment="1" applyProtection="1">
      <alignment horizontal="center" vertical="center" wrapText="1"/>
      <protection locked="0"/>
    </xf>
    <xf numFmtId="9" fontId="6" fillId="0" borderId="91" xfId="68" applyFont="1" applyFill="1" applyBorder="1" applyAlignment="1" applyProtection="1">
      <alignment horizontal="center" vertical="center" wrapText="1"/>
      <protection locked="0"/>
    </xf>
    <xf numFmtId="0" fontId="6" fillId="0" borderId="91" xfId="0" applyFont="1" applyBorder="1" applyAlignment="1" applyProtection="1">
      <alignment horizontal="center" vertical="center" wrapText="1"/>
      <protection locked="0"/>
    </xf>
    <xf numFmtId="0" fontId="6" fillId="31" borderId="91" xfId="0" applyFont="1" applyFill="1" applyBorder="1" applyAlignment="1" applyProtection="1">
      <alignment horizontal="center" vertical="center" wrapText="1"/>
      <protection locked="0"/>
    </xf>
    <xf numFmtId="0" fontId="6" fillId="7" borderId="41" xfId="0" applyFont="1" applyFill="1" applyBorder="1" applyAlignment="1">
      <alignment horizontal="center" vertical="center" wrapText="1"/>
    </xf>
    <xf numFmtId="9" fontId="48" fillId="0" borderId="91" xfId="0" applyNumberFormat="1" applyFont="1" applyBorder="1" applyAlignment="1" applyProtection="1">
      <alignment horizontal="center" vertical="center" wrapText="1"/>
      <protection locked="0"/>
    </xf>
    <xf numFmtId="0" fontId="48" fillId="0" borderId="91" xfId="0" applyFont="1" applyBorder="1" applyAlignment="1" applyProtection="1">
      <alignment horizontal="center" vertical="center" wrapText="1"/>
      <protection locked="0"/>
    </xf>
    <xf numFmtId="14" fontId="0" fillId="0" borderId="88" xfId="0" applyNumberFormat="1"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0" fontId="10" fillId="43" borderId="91" xfId="0" applyFont="1" applyFill="1" applyBorder="1" applyAlignment="1" applyProtection="1">
      <alignment horizontal="center" vertical="center" wrapText="1"/>
      <protection locked="0"/>
    </xf>
    <xf numFmtId="0" fontId="6" fillId="31" borderId="90" xfId="0" applyFont="1" applyFill="1" applyBorder="1" applyAlignment="1" applyProtection="1">
      <alignment horizontal="center" vertical="center" wrapText="1"/>
      <protection locked="0"/>
    </xf>
    <xf numFmtId="0" fontId="0" fillId="31" borderId="91" xfId="0" applyFill="1" applyBorder="1" applyAlignment="1">
      <alignment horizontal="left" vertical="top" wrapText="1"/>
    </xf>
    <xf numFmtId="0" fontId="4" fillId="0" borderId="91" xfId="0" applyFont="1" applyBorder="1" applyAlignment="1" applyProtection="1">
      <alignment horizontal="center" vertical="center" wrapText="1"/>
      <protection locked="0"/>
    </xf>
    <xf numFmtId="0" fontId="57" fillId="0" borderId="91" xfId="0" applyFont="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0" fontId="58" fillId="0" borderId="91" xfId="0" applyFont="1" applyBorder="1" applyAlignment="1" applyProtection="1">
      <alignment horizontal="center" vertical="center" wrapText="1"/>
      <protection locked="0"/>
    </xf>
    <xf numFmtId="14" fontId="6" fillId="0" borderId="88" xfId="0" applyNumberFormat="1"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0" fillId="31" borderId="2" xfId="0"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0" fillId="31" borderId="88" xfId="0" applyFill="1" applyBorder="1" applyAlignment="1" applyProtection="1">
      <alignment horizontal="center" vertical="center" wrapText="1"/>
      <protection locked="0"/>
    </xf>
    <xf numFmtId="0" fontId="0" fillId="31" borderId="41" xfId="0" applyFill="1" applyBorder="1" applyAlignment="1">
      <alignment horizontal="center" vertical="center" wrapText="1"/>
    </xf>
    <xf numFmtId="9" fontId="6" fillId="0" borderId="90" xfId="68" applyFont="1" applyFill="1" applyBorder="1" applyAlignment="1" applyProtection="1">
      <alignment horizontal="center" vertical="center" wrapText="1"/>
      <protection locked="0"/>
    </xf>
    <xf numFmtId="9" fontId="6" fillId="0" borderId="90" xfId="0" applyNumberFormat="1" applyFont="1" applyBorder="1" applyAlignment="1" applyProtection="1">
      <alignment horizontal="center" vertical="center" wrapText="1"/>
      <protection locked="0"/>
    </xf>
    <xf numFmtId="0" fontId="0" fillId="7" borderId="41" xfId="0" applyFill="1" applyBorder="1" applyAlignment="1" applyProtection="1">
      <alignment horizontal="center" vertical="center" wrapText="1"/>
      <protection locked="0"/>
    </xf>
    <xf numFmtId="0" fontId="0" fillId="7" borderId="17" xfId="0" applyFill="1" applyBorder="1" applyAlignment="1" applyProtection="1">
      <alignment horizontal="center" vertical="center" wrapText="1"/>
      <protection locked="0"/>
    </xf>
    <xf numFmtId="0" fontId="0" fillId="7" borderId="91" xfId="0" applyFill="1" applyBorder="1" applyAlignment="1" applyProtection="1">
      <alignment horizontal="center" vertical="center" wrapText="1"/>
      <protection locked="0"/>
    </xf>
    <xf numFmtId="0" fontId="0" fillId="7" borderId="81" xfId="0" applyFill="1" applyBorder="1" applyAlignment="1" applyProtection="1">
      <alignment horizontal="center" vertical="center" wrapText="1"/>
      <protection locked="0"/>
    </xf>
    <xf numFmtId="0" fontId="28" fillId="31" borderId="91" xfId="0" applyFont="1" applyFill="1" applyBorder="1" applyAlignment="1" applyProtection="1">
      <alignment horizontal="center" vertical="center" wrapText="1"/>
      <protection locked="0"/>
    </xf>
    <xf numFmtId="0" fontId="28" fillId="0" borderId="91" xfId="0" applyFont="1" applyBorder="1" applyAlignment="1" applyProtection="1">
      <alignment horizontal="center" vertical="center" wrapText="1"/>
      <protection locked="0"/>
    </xf>
    <xf numFmtId="0" fontId="0" fillId="31" borderId="81" xfId="0" applyFill="1" applyBorder="1" applyAlignment="1">
      <alignment horizontal="center" vertical="center" wrapText="1"/>
    </xf>
    <xf numFmtId="0" fontId="6" fillId="0" borderId="81" xfId="0" applyFont="1" applyBorder="1" applyAlignment="1" applyProtection="1">
      <alignment horizontal="center" vertical="center" wrapText="1"/>
      <protection locked="0"/>
    </xf>
    <xf numFmtId="9" fontId="28" fillId="0" borderId="41" xfId="0" applyNumberFormat="1" applyFont="1" applyBorder="1" applyAlignment="1" applyProtection="1">
      <alignment horizontal="center" vertical="center" wrapText="1"/>
      <protection locked="0"/>
    </xf>
    <xf numFmtId="0" fontId="28" fillId="0" borderId="41" xfId="0" applyFont="1"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0" fontId="33" fillId="0" borderId="91" xfId="0" applyFont="1" applyBorder="1" applyAlignment="1" applyProtection="1">
      <alignment horizontal="center" vertical="center" wrapText="1"/>
      <protection locked="0"/>
    </xf>
    <xf numFmtId="0" fontId="27" fillId="0" borderId="105" xfId="0" applyFont="1" applyBorder="1" applyAlignment="1">
      <alignment horizontal="center" vertical="center" wrapText="1"/>
    </xf>
    <xf numFmtId="0" fontId="27" fillId="0" borderId="41" xfId="0" applyFont="1" applyBorder="1" applyAlignment="1">
      <alignment horizontal="center" vertical="center" wrapText="1"/>
    </xf>
    <xf numFmtId="0" fontId="6" fillId="7" borderId="91" xfId="0" applyFont="1" applyFill="1" applyBorder="1" applyAlignment="1" applyProtection="1">
      <alignment horizontal="center" vertical="center" wrapText="1"/>
      <protection locked="0"/>
    </xf>
    <xf numFmtId="1" fontId="6" fillId="0" borderId="81" xfId="0" applyNumberFormat="1" applyFont="1" applyBorder="1" applyAlignment="1" applyProtection="1">
      <alignment horizontal="center" vertical="center" wrapText="1"/>
      <protection locked="0"/>
    </xf>
    <xf numFmtId="9" fontId="6" fillId="0" borderId="81" xfId="68" applyFont="1" applyFill="1" applyBorder="1" applyAlignment="1" applyProtection="1">
      <alignment horizontal="center" vertical="center" wrapText="1"/>
      <protection locked="0"/>
    </xf>
    <xf numFmtId="1" fontId="6" fillId="0" borderId="41" xfId="0" applyNumberFormat="1" applyFont="1" applyBorder="1" applyAlignment="1" applyProtection="1">
      <alignment horizontal="center" vertical="center" wrapText="1"/>
      <protection locked="0"/>
    </xf>
    <xf numFmtId="9" fontId="74" fillId="0" borderId="105" xfId="0" applyNumberFormat="1" applyFont="1" applyBorder="1" applyAlignment="1" applyProtection="1">
      <alignment horizontal="center" vertical="center" wrapText="1"/>
      <protection locked="0"/>
    </xf>
    <xf numFmtId="0" fontId="74" fillId="0" borderId="103" xfId="0" applyFont="1" applyBorder="1" applyAlignment="1" applyProtection="1">
      <alignment horizontal="center" vertical="center" wrapText="1"/>
      <protection locked="0"/>
    </xf>
    <xf numFmtId="0" fontId="6" fillId="31" borderId="91" xfId="0" quotePrefix="1" applyFont="1" applyFill="1" applyBorder="1" applyAlignment="1" applyProtection="1">
      <alignment horizontal="center" vertical="center" wrapText="1"/>
      <protection locked="0"/>
    </xf>
    <xf numFmtId="0" fontId="6" fillId="0" borderId="41" xfId="0" applyFont="1" applyBorder="1" applyAlignment="1">
      <alignment horizontal="center" vertical="center" wrapText="1"/>
    </xf>
    <xf numFmtId="0" fontId="6" fillId="0" borderId="108" xfId="0" applyFont="1" applyBorder="1" applyAlignment="1" applyProtection="1">
      <alignment horizontal="center" vertical="center" wrapText="1"/>
      <protection locked="0"/>
    </xf>
    <xf numFmtId="0" fontId="6" fillId="0" borderId="111" xfId="0" applyFont="1" applyBorder="1" applyAlignment="1" applyProtection="1">
      <alignment horizontal="center" vertical="center" wrapText="1"/>
      <protection locked="0"/>
    </xf>
    <xf numFmtId="0" fontId="6" fillId="0" borderId="112" xfId="0" applyFont="1" applyBorder="1" applyAlignment="1" applyProtection="1">
      <alignment horizontal="center" vertical="center" wrapText="1"/>
      <protection locked="0"/>
    </xf>
    <xf numFmtId="14" fontId="0" fillId="0" borderId="109" xfId="0" applyNumberFormat="1" applyBorder="1" applyAlignment="1" applyProtection="1">
      <alignment horizontal="center" vertical="center" wrapText="1"/>
      <protection locked="0"/>
    </xf>
    <xf numFmtId="14" fontId="0" fillId="0" borderId="110" xfId="0" applyNumberFormat="1" applyBorder="1" applyAlignment="1" applyProtection="1">
      <alignment horizontal="center" vertical="center" wrapText="1"/>
      <protection locked="0"/>
    </xf>
    <xf numFmtId="9" fontId="4" fillId="31" borderId="91" xfId="0" applyNumberFormat="1" applyFont="1" applyFill="1" applyBorder="1" applyAlignment="1">
      <alignment horizontal="center" vertical="center" wrapText="1"/>
    </xf>
    <xf numFmtId="0" fontId="4" fillId="31" borderId="91" xfId="0" applyFont="1" applyFill="1" applyBorder="1" applyAlignment="1">
      <alignment horizontal="center" vertical="center" wrapText="1"/>
    </xf>
    <xf numFmtId="9" fontId="6" fillId="7" borderId="41" xfId="0" applyNumberFormat="1" applyFont="1" applyFill="1" applyBorder="1" applyAlignment="1" applyProtection="1">
      <alignment horizontal="center" vertical="center" wrapText="1"/>
      <protection locked="0"/>
    </xf>
    <xf numFmtId="9" fontId="6" fillId="7" borderId="99" xfId="0" applyNumberFormat="1" applyFont="1" applyFill="1" applyBorder="1" applyAlignment="1" applyProtection="1">
      <alignment horizontal="center" vertical="center" wrapText="1"/>
      <protection locked="0"/>
    </xf>
    <xf numFmtId="0" fontId="6" fillId="7" borderId="81" xfId="0" applyFont="1" applyFill="1" applyBorder="1" applyAlignment="1" applyProtection="1">
      <alignment horizontal="center" vertical="center" wrapText="1"/>
      <protection locked="0"/>
    </xf>
    <xf numFmtId="14" fontId="6" fillId="7" borderId="88" xfId="0" applyNumberFormat="1" applyFont="1" applyFill="1" applyBorder="1" applyAlignment="1" applyProtection="1">
      <alignment horizontal="center" vertical="center" wrapText="1"/>
      <protection locked="0"/>
    </xf>
    <xf numFmtId="0" fontId="6" fillId="7" borderId="88" xfId="0" applyFont="1" applyFill="1" applyBorder="1" applyAlignment="1" applyProtection="1">
      <alignment horizontal="center" vertical="center" wrapText="1"/>
      <protection locked="0"/>
    </xf>
    <xf numFmtId="0" fontId="6" fillId="7" borderId="82" xfId="0" applyFont="1" applyFill="1" applyBorder="1" applyAlignment="1" applyProtection="1">
      <alignment horizontal="center" vertical="center" wrapText="1"/>
      <protection locked="0"/>
    </xf>
    <xf numFmtId="0" fontId="6" fillId="7" borderId="41" xfId="0" applyFont="1" applyFill="1" applyBorder="1" applyAlignment="1" applyProtection="1">
      <alignment horizontal="center" vertical="center" wrapText="1"/>
      <protection locked="0"/>
    </xf>
    <xf numFmtId="0" fontId="6" fillId="7" borderId="99" xfId="0" applyFont="1" applyFill="1" applyBorder="1" applyAlignment="1" applyProtection="1">
      <alignment horizontal="center" vertical="center" wrapText="1"/>
      <protection locked="0"/>
    </xf>
    <xf numFmtId="0" fontId="6" fillId="0" borderId="103" xfId="0" applyFont="1" applyBorder="1" applyAlignment="1" applyProtection="1">
      <alignment horizontal="center" vertical="center" wrapText="1"/>
      <protection locked="0"/>
    </xf>
    <xf numFmtId="0" fontId="6" fillId="31" borderId="88" xfId="0" applyFont="1" applyFill="1" applyBorder="1" applyAlignment="1" applyProtection="1">
      <alignment horizontal="center" vertical="center" wrapText="1"/>
      <protection locked="0"/>
    </xf>
    <xf numFmtId="0" fontId="27" fillId="0" borderId="108" xfId="0" applyFont="1" applyBorder="1" applyAlignment="1">
      <alignment horizontal="center" vertical="center" wrapText="1"/>
    </xf>
    <xf numFmtId="9" fontId="0" fillId="0" borderId="91" xfId="0" applyNumberFormat="1" applyBorder="1" applyAlignment="1" applyProtection="1">
      <alignment horizontal="center" vertical="center" wrapText="1"/>
      <protection locked="0"/>
    </xf>
    <xf numFmtId="9" fontId="0" fillId="0" borderId="88" xfId="0" applyNumberFormat="1" applyBorder="1" applyAlignment="1" applyProtection="1">
      <alignment horizontal="center" vertical="center" wrapText="1"/>
      <protection locked="0"/>
    </xf>
    <xf numFmtId="0" fontId="73" fillId="0" borderId="41" xfId="0" applyFont="1" applyBorder="1" applyAlignment="1" applyProtection="1">
      <alignment horizontal="center" vertical="center" wrapText="1"/>
      <protection locked="0"/>
    </xf>
    <xf numFmtId="0" fontId="74" fillId="0" borderId="41" xfId="0" applyFont="1" applyBorder="1" applyAlignment="1" applyProtection="1">
      <alignment horizontal="left" vertical="top" wrapText="1"/>
      <protection locked="0"/>
    </xf>
    <xf numFmtId="9" fontId="6" fillId="7" borderId="91" xfId="0" applyNumberFormat="1" applyFont="1" applyFill="1" applyBorder="1" applyAlignment="1" applyProtection="1">
      <alignment horizontal="center" vertical="center" wrapText="1"/>
      <protection locked="0"/>
    </xf>
    <xf numFmtId="0" fontId="0" fillId="0" borderId="0" xfId="0" applyAlignment="1">
      <alignment horizontal="center" vertical="center"/>
    </xf>
    <xf numFmtId="0" fontId="0" fillId="0" borderId="0" xfId="0" applyAlignment="1">
      <alignment horizontal="left"/>
    </xf>
    <xf numFmtId="0" fontId="6" fillId="0" borderId="3" xfId="0" applyFont="1" applyBorder="1" applyAlignment="1" applyProtection="1">
      <alignment horizontal="center" vertical="center" wrapText="1"/>
      <protection locked="0"/>
    </xf>
    <xf numFmtId="9" fontId="0" fillId="0" borderId="81" xfId="0" applyNumberFormat="1" applyBorder="1" applyAlignment="1" applyProtection="1">
      <alignment horizontal="center" vertical="center" wrapText="1"/>
      <protection locked="0"/>
    </xf>
    <xf numFmtId="9" fontId="0" fillId="0" borderId="3" xfId="0" applyNumberFormat="1" applyBorder="1" applyAlignment="1" applyProtection="1">
      <alignment horizontal="center" vertical="center" wrapText="1"/>
      <protection locked="0"/>
    </xf>
    <xf numFmtId="0" fontId="70" fillId="0" borderId="81" xfId="0" applyFont="1" applyBorder="1" applyAlignment="1" applyProtection="1">
      <alignment horizontal="center" vertical="center" wrapText="1"/>
      <protection locked="0"/>
    </xf>
    <xf numFmtId="0" fontId="70" fillId="0" borderId="3" xfId="0" applyFont="1" applyBorder="1" applyAlignment="1" applyProtection="1">
      <alignment horizontal="center" vertical="center" wrapText="1"/>
      <protection locked="0"/>
    </xf>
    <xf numFmtId="0" fontId="70" fillId="0" borderId="2" xfId="0" applyFont="1" applyBorder="1" applyAlignment="1" applyProtection="1">
      <alignment horizontal="center" vertical="center" wrapText="1"/>
      <protection locked="0"/>
    </xf>
    <xf numFmtId="9" fontId="0" fillId="0" borderId="2" xfId="0" applyNumberFormat="1" applyBorder="1" applyAlignment="1" applyProtection="1">
      <alignment horizontal="center" vertical="center" wrapText="1"/>
      <protection locked="0"/>
    </xf>
    <xf numFmtId="0" fontId="32" fillId="4" borderId="88" xfId="0" applyFont="1" applyFill="1" applyBorder="1" applyAlignment="1">
      <alignment horizontal="center" vertical="center" wrapText="1"/>
    </xf>
    <xf numFmtId="0" fontId="32" fillId="4" borderId="89" xfId="0" applyFont="1" applyFill="1" applyBorder="1" applyAlignment="1">
      <alignment horizontal="center" vertical="center" wrapText="1"/>
    </xf>
    <xf numFmtId="0" fontId="32" fillId="4" borderId="90"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5" borderId="88" xfId="0" applyFont="1" applyFill="1" applyBorder="1" applyAlignment="1">
      <alignment horizontal="left" wrapText="1"/>
    </xf>
    <xf numFmtId="0" fontId="3" fillId="5" borderId="89" xfId="0" applyFont="1" applyFill="1" applyBorder="1" applyAlignment="1">
      <alignment horizontal="left" wrapText="1"/>
    </xf>
    <xf numFmtId="0" fontId="3" fillId="5" borderId="90" xfId="0" applyFont="1" applyFill="1" applyBorder="1" applyAlignment="1">
      <alignment horizontal="left" wrapText="1"/>
    </xf>
    <xf numFmtId="0" fontId="3" fillId="2" borderId="82" xfId="0" applyFont="1" applyFill="1" applyBorder="1" applyAlignment="1">
      <alignment horizontal="center" vertical="center" wrapText="1"/>
    </xf>
    <xf numFmtId="0" fontId="3" fillId="2" borderId="62" xfId="0" applyFont="1" applyFill="1" applyBorder="1" applyAlignment="1">
      <alignment horizontal="center" vertical="center" wrapText="1"/>
    </xf>
    <xf numFmtId="0" fontId="32" fillId="2" borderId="88" xfId="0" applyFont="1" applyFill="1" applyBorder="1" applyAlignment="1">
      <alignment horizontal="center" wrapText="1"/>
    </xf>
    <xf numFmtId="0" fontId="32" fillId="2" borderId="89" xfId="0" applyFont="1" applyFill="1" applyBorder="1" applyAlignment="1">
      <alignment horizontal="center" wrapText="1"/>
    </xf>
    <xf numFmtId="0" fontId="32" fillId="2" borderId="90" xfId="0" applyFont="1" applyFill="1" applyBorder="1" applyAlignment="1">
      <alignment horizontal="center" wrapText="1"/>
    </xf>
    <xf numFmtId="0" fontId="32" fillId="5" borderId="88" xfId="0" applyFont="1" applyFill="1" applyBorder="1" applyAlignment="1">
      <alignment horizontal="center" wrapText="1"/>
    </xf>
    <xf numFmtId="0" fontId="32" fillId="5" borderId="89" xfId="0" applyFont="1" applyFill="1" applyBorder="1" applyAlignment="1">
      <alignment horizontal="center" wrapText="1"/>
    </xf>
    <xf numFmtId="0" fontId="32" fillId="5" borderId="90" xfId="0" applyFont="1" applyFill="1" applyBorder="1" applyAlignment="1">
      <alignment horizontal="center" wrapText="1"/>
    </xf>
    <xf numFmtId="0" fontId="3" fillId="4" borderId="8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38" fillId="32" borderId="82" xfId="0" applyFont="1" applyFill="1" applyBorder="1" applyAlignment="1">
      <alignment horizontal="center" vertical="center" wrapText="1"/>
    </xf>
    <xf numFmtId="0" fontId="38" fillId="32" borderId="83" xfId="0" applyFont="1" applyFill="1" applyBorder="1" applyAlignment="1">
      <alignment horizontal="center" vertical="center" wrapText="1"/>
    </xf>
    <xf numFmtId="0" fontId="38" fillId="32" borderId="62" xfId="0" applyFont="1" applyFill="1" applyBorder="1" applyAlignment="1">
      <alignment horizontal="center" vertical="center" wrapText="1"/>
    </xf>
    <xf numFmtId="0" fontId="38" fillId="32" borderId="1" xfId="0" applyFont="1" applyFill="1" applyBorder="1" applyAlignment="1">
      <alignment horizontal="center" vertical="center" wrapText="1"/>
    </xf>
    <xf numFmtId="0" fontId="38" fillId="32" borderId="14" xfId="0" applyFont="1" applyFill="1" applyBorder="1" applyAlignment="1">
      <alignment horizontal="center" vertical="center" wrapText="1"/>
    </xf>
    <xf numFmtId="0" fontId="38" fillId="32" borderId="4" xfId="0" applyFont="1" applyFill="1" applyBorder="1" applyAlignment="1">
      <alignment horizontal="center" vertical="center" wrapText="1"/>
    </xf>
    <xf numFmtId="0" fontId="3" fillId="5" borderId="82" xfId="0" applyFont="1" applyFill="1" applyBorder="1" applyAlignment="1">
      <alignment horizontal="center" vertical="center" wrapText="1"/>
    </xf>
    <xf numFmtId="0" fontId="3" fillId="5" borderId="62" xfId="0" applyFont="1" applyFill="1" applyBorder="1" applyAlignment="1">
      <alignment horizontal="center" vertical="center" wrapText="1"/>
    </xf>
    <xf numFmtId="0" fontId="3" fillId="5" borderId="82" xfId="0" applyFont="1" applyFill="1" applyBorder="1" applyAlignment="1">
      <alignment horizontal="center" vertical="center" textRotation="90" wrapText="1"/>
    </xf>
    <xf numFmtId="0" fontId="3" fillId="5" borderId="62" xfId="0" applyFont="1" applyFill="1" applyBorder="1" applyAlignment="1">
      <alignment horizontal="center" vertical="center" textRotation="90" wrapText="1"/>
    </xf>
    <xf numFmtId="0" fontId="3" fillId="3" borderId="82" xfId="0" applyFont="1" applyFill="1" applyBorder="1" applyAlignment="1">
      <alignment horizontal="center" vertical="center" wrapText="1"/>
    </xf>
    <xf numFmtId="0" fontId="3" fillId="3" borderId="62" xfId="0" applyFont="1" applyFill="1" applyBorder="1" applyAlignment="1">
      <alignment horizontal="center" vertical="center" wrapText="1"/>
    </xf>
    <xf numFmtId="0" fontId="3" fillId="3" borderId="88" xfId="0" applyFont="1" applyFill="1" applyBorder="1" applyAlignment="1">
      <alignment horizontal="center" vertical="center" wrapText="1"/>
    </xf>
    <xf numFmtId="0" fontId="3" fillId="3" borderId="89" xfId="0" applyFont="1" applyFill="1" applyBorder="1" applyAlignment="1">
      <alignment horizontal="center" vertical="center" wrapText="1"/>
    </xf>
    <xf numFmtId="0" fontId="3" fillId="3" borderId="90" xfId="0" applyFont="1" applyFill="1" applyBorder="1" applyAlignment="1">
      <alignment horizontal="center" vertical="center" wrapText="1"/>
    </xf>
    <xf numFmtId="0" fontId="3" fillId="4" borderId="88" xfId="0" applyFont="1" applyFill="1" applyBorder="1" applyAlignment="1">
      <alignment horizontal="center" vertical="center"/>
    </xf>
    <xf numFmtId="0" fontId="3" fillId="4" borderId="90" xfId="0" applyFont="1" applyFill="1" applyBorder="1" applyAlignment="1">
      <alignment horizontal="center" vertical="center"/>
    </xf>
    <xf numFmtId="0" fontId="3" fillId="4" borderId="88" xfId="0" applyFont="1" applyFill="1" applyBorder="1" applyAlignment="1">
      <alignment horizontal="center" vertical="center" wrapText="1"/>
    </xf>
    <xf numFmtId="0" fontId="3" fillId="4" borderId="89" xfId="0" applyFont="1" applyFill="1" applyBorder="1" applyAlignment="1">
      <alignment horizontal="center" vertical="center" wrapText="1"/>
    </xf>
    <xf numFmtId="0" fontId="3" fillId="4" borderId="90" xfId="0" applyFont="1" applyFill="1" applyBorder="1" applyAlignment="1">
      <alignment horizontal="center" vertical="center" wrapText="1"/>
    </xf>
    <xf numFmtId="9" fontId="6" fillId="0" borderId="81" xfId="0" applyNumberFormat="1" applyFont="1" applyBorder="1" applyAlignment="1" applyProtection="1">
      <alignment horizontal="center" vertical="center" wrapText="1"/>
      <protection locked="0"/>
    </xf>
    <xf numFmtId="9" fontId="6" fillId="0" borderId="3" xfId="0" applyNumberFormat="1" applyFont="1" applyBorder="1" applyAlignment="1" applyProtection="1">
      <alignment horizontal="center" vertical="center" wrapText="1"/>
      <protection locked="0"/>
    </xf>
    <xf numFmtId="0" fontId="6" fillId="0" borderId="91" xfId="0" applyFont="1" applyBorder="1" applyAlignment="1" applyProtection="1">
      <alignment horizontal="left" vertical="center" wrapText="1"/>
      <protection locked="0"/>
    </xf>
    <xf numFmtId="0" fontId="43" fillId="0" borderId="91" xfId="0" applyFont="1" applyBorder="1" applyAlignment="1" applyProtection="1">
      <alignment horizontal="left" vertical="center" wrapText="1"/>
      <protection locked="0"/>
    </xf>
    <xf numFmtId="0" fontId="43" fillId="0" borderId="91" xfId="0" applyFont="1" applyBorder="1" applyAlignment="1" applyProtection="1">
      <alignment horizontal="center" vertical="center" wrapText="1"/>
      <protection locked="0"/>
    </xf>
    <xf numFmtId="0" fontId="6" fillId="8" borderId="91" xfId="0" applyFont="1" applyFill="1" applyBorder="1" applyAlignment="1">
      <alignment horizontal="center" vertical="center" wrapText="1"/>
    </xf>
    <xf numFmtId="0" fontId="6" fillId="31" borderId="91" xfId="0" applyFont="1" applyFill="1" applyBorder="1" applyAlignment="1" applyProtection="1">
      <alignment horizontal="left" vertical="center" wrapText="1"/>
      <protection locked="0"/>
    </xf>
    <xf numFmtId="0" fontId="62" fillId="30" borderId="20" xfId="0" applyFont="1" applyFill="1" applyBorder="1" applyAlignment="1" applyProtection="1">
      <alignment horizontal="center" vertical="center" wrapText="1"/>
      <protection locked="0"/>
    </xf>
    <xf numFmtId="0" fontId="62" fillId="30" borderId="17" xfId="0" applyFont="1" applyFill="1" applyBorder="1" applyAlignment="1" applyProtection="1">
      <alignment horizontal="center" vertical="center" wrapText="1"/>
      <protection locked="0"/>
    </xf>
    <xf numFmtId="0" fontId="62" fillId="30" borderId="18" xfId="0" applyFont="1" applyFill="1" applyBorder="1" applyAlignment="1" applyProtection="1">
      <alignment horizontal="center" vertical="center" wrapText="1"/>
      <protection locked="0"/>
    </xf>
    <xf numFmtId="0" fontId="32" fillId="30" borderId="88" xfId="0" applyFont="1" applyFill="1" applyBorder="1" applyAlignment="1" applyProtection="1">
      <alignment horizontal="center" vertical="center" wrapText="1"/>
      <protection locked="0"/>
    </xf>
    <xf numFmtId="0" fontId="32" fillId="30" borderId="89" xfId="0" applyFont="1" applyFill="1" applyBorder="1" applyAlignment="1" applyProtection="1">
      <alignment horizontal="center" vertical="center" wrapText="1"/>
      <protection locked="0"/>
    </xf>
    <xf numFmtId="0" fontId="32" fillId="30" borderId="90" xfId="0" applyFont="1" applyFill="1" applyBorder="1" applyAlignment="1" applyProtection="1">
      <alignment horizontal="center" vertical="center" wrapText="1"/>
      <protection locked="0"/>
    </xf>
    <xf numFmtId="0" fontId="0" fillId="0" borderId="0" xfId="0" applyAlignment="1" applyProtection="1">
      <alignment horizontal="left" wrapText="1"/>
      <protection locked="0"/>
    </xf>
    <xf numFmtId="0" fontId="3" fillId="30" borderId="81" xfId="0" applyFont="1" applyFill="1" applyBorder="1" applyAlignment="1">
      <alignment horizontal="center" vertical="center" wrapText="1"/>
    </xf>
    <xf numFmtId="0" fontId="3" fillId="30" borderId="3" xfId="0" applyFont="1" applyFill="1" applyBorder="1" applyAlignment="1">
      <alignment horizontal="center" vertical="center" wrapText="1"/>
    </xf>
    <xf numFmtId="0" fontId="32" fillId="30" borderId="88" xfId="0" applyFont="1" applyFill="1" applyBorder="1" applyAlignment="1">
      <alignment horizontal="center" wrapText="1"/>
    </xf>
    <xf numFmtId="0" fontId="32" fillId="30" borderId="89" xfId="0" applyFont="1" applyFill="1" applyBorder="1" applyAlignment="1">
      <alignment horizontal="center" wrapText="1"/>
    </xf>
    <xf numFmtId="0" fontId="32" fillId="30" borderId="90" xfId="0" applyFont="1" applyFill="1" applyBorder="1" applyAlignment="1">
      <alignment horizontal="center" wrapText="1"/>
    </xf>
    <xf numFmtId="0" fontId="3" fillId="30" borderId="88" xfId="0" applyFont="1" applyFill="1" applyBorder="1" applyAlignment="1">
      <alignment horizontal="center" vertical="center" wrapText="1"/>
    </xf>
    <xf numFmtId="0" fontId="3" fillId="30" borderId="90" xfId="0" applyFont="1" applyFill="1" applyBorder="1" applyAlignment="1">
      <alignment horizontal="center" vertical="center" wrapText="1"/>
    </xf>
    <xf numFmtId="0" fontId="3" fillId="30" borderId="82" xfId="0" applyFont="1" applyFill="1" applyBorder="1" applyAlignment="1">
      <alignment horizontal="center" vertical="center" wrapText="1"/>
    </xf>
    <xf numFmtId="0" fontId="3" fillId="30" borderId="83" xfId="0" applyFont="1" applyFill="1" applyBorder="1" applyAlignment="1">
      <alignment horizontal="center" vertical="center" wrapText="1"/>
    </xf>
    <xf numFmtId="0" fontId="3" fillId="30" borderId="62" xfId="0" applyFont="1" applyFill="1" applyBorder="1" applyAlignment="1">
      <alignment horizontal="center" vertical="center" wrapText="1"/>
    </xf>
    <xf numFmtId="0" fontId="32" fillId="30" borderId="91" xfId="0" applyFont="1" applyFill="1" applyBorder="1" applyAlignment="1" applyProtection="1">
      <alignment horizontal="center" vertical="center" wrapText="1"/>
      <protection locked="0"/>
    </xf>
    <xf numFmtId="0" fontId="32" fillId="2" borderId="88" xfId="0" applyFont="1" applyFill="1" applyBorder="1" applyAlignment="1">
      <alignment horizontal="center" vertical="center" wrapText="1"/>
    </xf>
    <xf numFmtId="0" fontId="32" fillId="2" borderId="89" xfId="0" applyFont="1" applyFill="1" applyBorder="1" applyAlignment="1">
      <alignment horizontal="center" vertical="center" wrapText="1"/>
    </xf>
    <xf numFmtId="0" fontId="3" fillId="3" borderId="91" xfId="0" applyFont="1" applyFill="1" applyBorder="1" applyAlignment="1">
      <alignment horizontal="center"/>
    </xf>
    <xf numFmtId="0" fontId="3" fillId="6" borderId="83" xfId="0" applyFont="1" applyFill="1" applyBorder="1" applyAlignment="1">
      <alignment horizontal="center" vertical="center"/>
    </xf>
    <xf numFmtId="0" fontId="3" fillId="6" borderId="62" xfId="0" applyFont="1" applyFill="1" applyBorder="1" applyAlignment="1">
      <alignment horizontal="center" vertical="center"/>
    </xf>
    <xf numFmtId="0" fontId="3" fillId="6" borderId="14" xfId="0" applyFont="1" applyFill="1" applyBorder="1" applyAlignment="1">
      <alignment horizontal="center" vertical="center"/>
    </xf>
    <xf numFmtId="0" fontId="3" fillId="6" borderId="4" xfId="0" applyFont="1" applyFill="1" applyBorder="1" applyAlignment="1">
      <alignment horizontal="center" vertical="center"/>
    </xf>
    <xf numFmtId="0" fontId="3" fillId="5" borderId="83" xfId="0" applyFont="1" applyFill="1" applyBorder="1" applyAlignment="1">
      <alignment horizontal="center" vertical="center"/>
    </xf>
    <xf numFmtId="0" fontId="3" fillId="5" borderId="14" xfId="0" applyFont="1" applyFill="1" applyBorder="1" applyAlignment="1">
      <alignment horizontal="center" vertical="center"/>
    </xf>
    <xf numFmtId="0" fontId="3" fillId="2" borderId="82" xfId="0" applyFont="1" applyFill="1" applyBorder="1" applyAlignment="1">
      <alignment horizontal="center" vertical="center"/>
    </xf>
    <xf numFmtId="0" fontId="3" fillId="2" borderId="8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4" xfId="0" applyFont="1" applyFill="1" applyBorder="1" applyAlignment="1">
      <alignment horizontal="center" vertical="center"/>
    </xf>
    <xf numFmtId="0" fontId="5" fillId="0" borderId="91" xfId="0" applyFont="1" applyBorder="1" applyAlignment="1">
      <alignment horizontal="center" vertical="center" wrapText="1"/>
    </xf>
    <xf numFmtId="0" fontId="6" fillId="0" borderId="91" xfId="0" applyFont="1" applyBorder="1" applyAlignment="1">
      <alignment horizontal="center" vertical="center" wrapText="1"/>
    </xf>
    <xf numFmtId="0" fontId="3" fillId="3" borderId="88" xfId="0" applyFont="1" applyFill="1" applyBorder="1" applyAlignment="1">
      <alignment horizontal="center" vertical="center"/>
    </xf>
    <xf numFmtId="0" fontId="3" fillId="3" borderId="90" xfId="0" applyFont="1" applyFill="1" applyBorder="1" applyAlignment="1">
      <alignment horizontal="center" vertical="center"/>
    </xf>
    <xf numFmtId="0" fontId="3" fillId="3" borderId="91" xfId="0" applyFont="1" applyFill="1" applyBorder="1" applyAlignment="1">
      <alignment horizontal="center" vertical="center" wrapText="1"/>
    </xf>
    <xf numFmtId="0" fontId="4" fillId="31" borderId="81" xfId="0" applyFont="1" applyFill="1" applyBorder="1" applyAlignment="1" applyProtection="1">
      <alignment horizontal="center" vertical="center" wrapText="1"/>
      <protection locked="0"/>
    </xf>
    <xf numFmtId="0" fontId="4" fillId="31" borderId="3" xfId="0" applyFont="1" applyFill="1" applyBorder="1" applyAlignment="1" applyProtection="1">
      <alignment horizontal="center" vertical="center" wrapText="1"/>
      <protection locked="0"/>
    </xf>
    <xf numFmtId="0" fontId="4" fillId="31" borderId="2" xfId="0" applyFont="1" applyFill="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9" fontId="0" fillId="0" borderId="17" xfId="0" applyNumberFormat="1" applyBorder="1" applyAlignment="1" applyProtection="1">
      <alignment horizontal="center" vertical="center" wrapText="1"/>
      <protection locked="0"/>
    </xf>
    <xf numFmtId="9" fontId="0" fillId="0" borderId="93" xfId="0" applyNumberFormat="1" applyBorder="1" applyAlignment="1" applyProtection="1">
      <alignment horizontal="center" vertical="center" wrapText="1"/>
      <protection locked="0"/>
    </xf>
    <xf numFmtId="9" fontId="5" fillId="31" borderId="17" xfId="0" applyNumberFormat="1" applyFont="1" applyFill="1" applyBorder="1" applyAlignment="1">
      <alignment horizontal="center" vertical="center" wrapText="1"/>
    </xf>
    <xf numFmtId="0" fontId="5" fillId="31" borderId="93" xfId="0" applyFont="1" applyFill="1" applyBorder="1" applyAlignment="1">
      <alignment horizontal="center" vertical="center" wrapText="1"/>
    </xf>
    <xf numFmtId="0" fontId="6" fillId="31" borderId="17" xfId="0" applyFont="1" applyFill="1" applyBorder="1" applyAlignment="1">
      <alignment horizontal="center" vertical="center" wrapText="1"/>
    </xf>
    <xf numFmtId="0" fontId="6" fillId="31" borderId="93" xfId="0" applyFont="1" applyFill="1" applyBorder="1" applyAlignment="1">
      <alignment horizontal="center" vertical="center" wrapText="1"/>
    </xf>
    <xf numFmtId="0" fontId="6" fillId="31" borderId="17" xfId="0" applyFont="1" applyFill="1" applyBorder="1" applyAlignment="1" applyProtection="1">
      <alignment horizontal="center" vertical="center" wrapText="1"/>
      <protection locked="0"/>
    </xf>
    <xf numFmtId="0" fontId="6" fillId="31" borderId="93" xfId="0" applyFont="1" applyFill="1" applyBorder="1" applyAlignment="1" applyProtection="1">
      <alignment horizontal="center" vertical="center" wrapText="1"/>
      <protection locked="0"/>
    </xf>
    <xf numFmtId="14" fontId="0" fillId="0" borderId="17" xfId="0" applyNumberFormat="1" applyBorder="1" applyAlignment="1" applyProtection="1">
      <alignment horizontal="center" vertical="center" wrapText="1"/>
      <protection locked="0"/>
    </xf>
    <xf numFmtId="14" fontId="0" fillId="0" borderId="91" xfId="0" applyNumberFormat="1" applyBorder="1" applyAlignment="1" applyProtection="1">
      <alignment horizontal="center" vertical="center" wrapText="1"/>
      <protection locked="0"/>
    </xf>
    <xf numFmtId="14" fontId="0" fillId="0" borderId="93" xfId="0" applyNumberFormat="1" applyBorder="1" applyAlignment="1" applyProtection="1">
      <alignment horizontal="center" vertical="center" wrapText="1"/>
      <protection locked="0"/>
    </xf>
    <xf numFmtId="0" fontId="6" fillId="31" borderId="19" xfId="0" applyFont="1" applyFill="1" applyBorder="1" applyAlignment="1" applyProtection="1">
      <alignment horizontal="center" vertical="center" wrapText="1"/>
      <protection locked="0"/>
    </xf>
    <xf numFmtId="9" fontId="6" fillId="31" borderId="17" xfId="68" applyFont="1" applyFill="1" applyBorder="1" applyAlignment="1" applyProtection="1">
      <alignment horizontal="center" vertical="center" wrapText="1"/>
    </xf>
    <xf numFmtId="9" fontId="6" fillId="31" borderId="93" xfId="68" applyFont="1" applyFill="1" applyBorder="1" applyAlignment="1" applyProtection="1">
      <alignment horizontal="center" vertical="center" wrapText="1"/>
    </xf>
    <xf numFmtId="0" fontId="0" fillId="31" borderId="17" xfId="0" applyFill="1" applyBorder="1" applyAlignment="1">
      <alignment horizontal="center" vertical="center" wrapText="1"/>
    </xf>
    <xf numFmtId="0" fontId="0" fillId="31" borderId="93" xfId="0" applyFill="1" applyBorder="1" applyAlignment="1">
      <alignment horizontal="center" vertical="center" wrapText="1"/>
    </xf>
    <xf numFmtId="0" fontId="6" fillId="0" borderId="17" xfId="0" applyFont="1" applyBorder="1" applyAlignment="1" applyProtection="1">
      <alignment horizontal="center" vertical="center" wrapText="1"/>
      <protection locked="0"/>
    </xf>
    <xf numFmtId="0" fontId="6" fillId="0" borderId="93" xfId="0" applyFont="1" applyBorder="1" applyAlignment="1" applyProtection="1">
      <alignment horizontal="center" vertical="center" wrapText="1"/>
      <protection locked="0"/>
    </xf>
    <xf numFmtId="1" fontId="6" fillId="0" borderId="17" xfId="0" applyNumberFormat="1" applyFont="1" applyBorder="1" applyAlignment="1" applyProtection="1">
      <alignment horizontal="center" vertical="center" wrapText="1"/>
      <protection locked="0"/>
    </xf>
    <xf numFmtId="1" fontId="6" fillId="0" borderId="93" xfId="0" applyNumberFormat="1" applyFont="1" applyBorder="1" applyAlignment="1" applyProtection="1">
      <alignment horizontal="center" vertical="center" wrapText="1"/>
      <protection locked="0"/>
    </xf>
    <xf numFmtId="0" fontId="5" fillId="31" borderId="17" xfId="0" applyFont="1" applyFill="1" applyBorder="1" applyAlignment="1">
      <alignment horizontal="center" vertical="center" wrapText="1"/>
    </xf>
    <xf numFmtId="0" fontId="6" fillId="31" borderId="16" xfId="0" applyFont="1" applyFill="1" applyBorder="1" applyAlignment="1" applyProtection="1">
      <alignment horizontal="center" vertical="center" wrapText="1"/>
      <protection locked="0"/>
    </xf>
    <xf numFmtId="0" fontId="6" fillId="31" borderId="16" xfId="0" applyFont="1" applyFill="1" applyBorder="1" applyAlignment="1">
      <alignment horizontal="center" vertical="center" wrapText="1"/>
    </xf>
    <xf numFmtId="0" fontId="6" fillId="31" borderId="3" xfId="0" applyFont="1" applyFill="1" applyBorder="1" applyAlignment="1">
      <alignment horizontal="center" vertical="center" wrapText="1"/>
    </xf>
    <xf numFmtId="0" fontId="6" fillId="31" borderId="19" xfId="0" applyFont="1" applyFill="1" applyBorder="1" applyAlignment="1">
      <alignment horizontal="center" vertical="center" wrapText="1"/>
    </xf>
    <xf numFmtId="0" fontId="5" fillId="31" borderId="15" xfId="0" applyFont="1" applyFill="1" applyBorder="1" applyAlignment="1" applyProtection="1">
      <alignment horizontal="center" vertical="center" wrapText="1"/>
      <protection locked="0"/>
    </xf>
    <xf numFmtId="0" fontId="5" fillId="31" borderId="90" xfId="0" applyFont="1" applyFill="1" applyBorder="1" applyAlignment="1" applyProtection="1">
      <alignment horizontal="center" vertical="center" wrapText="1"/>
      <protection locked="0"/>
    </xf>
    <xf numFmtId="0" fontId="5" fillId="31" borderId="94" xfId="0" applyFont="1" applyFill="1" applyBorder="1" applyAlignment="1" applyProtection="1">
      <alignment horizontal="center" vertical="center" wrapText="1"/>
      <protection locked="0"/>
    </xf>
    <xf numFmtId="0" fontId="5" fillId="31" borderId="16" xfId="0" applyFont="1" applyFill="1" applyBorder="1" applyAlignment="1" applyProtection="1">
      <alignment horizontal="center" vertical="center" wrapText="1"/>
      <protection locked="0"/>
    </xf>
    <xf numFmtId="0" fontId="5" fillId="31" borderId="3" xfId="0" applyFont="1" applyFill="1" applyBorder="1" applyAlignment="1" applyProtection="1">
      <alignment horizontal="center" vertical="center" wrapText="1"/>
      <protection locked="0"/>
    </xf>
    <xf numFmtId="0" fontId="5" fillId="31" borderId="19" xfId="0" applyFont="1" applyFill="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93" xfId="0" applyFont="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31" borderId="16" xfId="0" applyFill="1" applyBorder="1" applyAlignment="1" applyProtection="1">
      <alignment horizontal="center" vertical="center" wrapText="1"/>
      <protection locked="0"/>
    </xf>
    <xf numFmtId="0" fontId="0" fillId="31" borderId="3" xfId="0" applyFill="1" applyBorder="1" applyAlignment="1" applyProtection="1">
      <alignment horizontal="center" vertical="center" wrapText="1"/>
      <protection locked="0"/>
    </xf>
    <xf numFmtId="0" fontId="0" fillId="31" borderId="19" xfId="0" applyFill="1" applyBorder="1" applyAlignment="1" applyProtection="1">
      <alignment horizontal="center" vertical="center" wrapText="1"/>
      <protection locked="0"/>
    </xf>
    <xf numFmtId="0" fontId="4" fillId="31" borderId="91" xfId="0" applyFont="1" applyFill="1" applyBorder="1" applyAlignment="1" applyProtection="1">
      <alignment horizontal="center" vertical="center" wrapText="1"/>
      <protection locked="0"/>
    </xf>
    <xf numFmtId="0" fontId="6" fillId="0" borderId="17" xfId="68" applyNumberFormat="1" applyFont="1" applyFill="1" applyBorder="1" applyAlignment="1" applyProtection="1">
      <alignment horizontal="center" vertical="center" wrapText="1"/>
      <protection locked="0"/>
    </xf>
    <xf numFmtId="0" fontId="6" fillId="0" borderId="91" xfId="68" applyNumberFormat="1" applyFont="1" applyFill="1" applyBorder="1" applyAlignment="1" applyProtection="1">
      <alignment horizontal="center" vertical="center" wrapText="1"/>
      <protection locked="0"/>
    </xf>
    <xf numFmtId="0" fontId="6" fillId="0" borderId="93" xfId="68" applyNumberFormat="1" applyFont="1" applyFill="1" applyBorder="1" applyAlignment="1" applyProtection="1">
      <alignment horizontal="center" vertical="center" wrapText="1"/>
      <protection locked="0"/>
    </xf>
    <xf numFmtId="0" fontId="5" fillId="31" borderId="91" xfId="0" applyFont="1" applyFill="1" applyBorder="1" applyAlignment="1" applyProtection="1">
      <alignment horizontal="center" vertical="center" wrapText="1"/>
      <protection locked="0"/>
    </xf>
    <xf numFmtId="0" fontId="6" fillId="0" borderId="100" xfId="0" applyFont="1" applyBorder="1" applyAlignment="1" applyProtection="1">
      <alignment horizontal="center" vertical="center" wrapText="1"/>
      <protection locked="0"/>
    </xf>
    <xf numFmtId="0" fontId="6" fillId="0" borderId="101" xfId="0" applyFont="1" applyBorder="1" applyAlignment="1" applyProtection="1">
      <alignment horizontal="center" vertical="center" wrapText="1"/>
      <protection locked="0"/>
    </xf>
    <xf numFmtId="0" fontId="6" fillId="0" borderId="102" xfId="0" applyFont="1" applyBorder="1" applyAlignment="1" applyProtection="1">
      <alignment horizontal="center" vertical="center" wrapText="1"/>
      <protection locked="0"/>
    </xf>
    <xf numFmtId="1" fontId="6" fillId="0" borderId="2" xfId="0" applyNumberFormat="1" applyFont="1" applyBorder="1" applyAlignment="1" applyProtection="1">
      <alignment horizontal="center" vertical="center" wrapText="1"/>
      <protection locked="0"/>
    </xf>
    <xf numFmtId="0" fontId="6" fillId="0" borderId="2" xfId="0" quotePrefix="1" applyFont="1" applyBorder="1" applyAlignment="1" applyProtection="1">
      <alignment horizontal="center" vertical="center" wrapText="1"/>
      <protection locked="0"/>
    </xf>
    <xf numFmtId="9" fontId="6" fillId="0" borderId="16" xfId="0" applyNumberFormat="1" applyFont="1" applyBorder="1" applyAlignment="1" applyProtection="1">
      <alignment horizontal="center" vertical="center" wrapText="1"/>
      <protection locked="0"/>
    </xf>
    <xf numFmtId="9" fontId="6" fillId="0" borderId="19" xfId="0" applyNumberFormat="1" applyFont="1" applyBorder="1" applyAlignment="1" applyProtection="1">
      <alignment horizontal="center" vertical="center" wrapText="1"/>
      <protection locked="0"/>
    </xf>
    <xf numFmtId="0" fontId="27" fillId="0" borderId="17" xfId="0" applyFont="1" applyBorder="1" applyAlignment="1" applyProtection="1">
      <alignment horizontal="center" vertical="center" wrapText="1"/>
      <protection locked="0"/>
    </xf>
    <xf numFmtId="0" fontId="27" fillId="0" borderId="91" xfId="0" applyFont="1" applyBorder="1" applyAlignment="1" applyProtection="1">
      <alignment horizontal="center" vertical="center" wrapText="1"/>
      <protection locked="0"/>
    </xf>
    <xf numFmtId="0" fontId="27" fillId="0" borderId="93"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92" xfId="0" applyFont="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5" fillId="31" borderId="62" xfId="0" applyFont="1" applyFill="1" applyBorder="1" applyAlignment="1" applyProtection="1">
      <alignment horizontal="center" vertical="center" wrapText="1"/>
      <protection locked="0"/>
    </xf>
    <xf numFmtId="9" fontId="6" fillId="0" borderId="17" xfId="0" applyNumberFormat="1" applyFont="1" applyBorder="1" applyAlignment="1" applyProtection="1">
      <alignment horizontal="center" vertical="center" wrapText="1"/>
      <protection locked="0"/>
    </xf>
    <xf numFmtId="9" fontId="6" fillId="0" borderId="93" xfId="0" applyNumberFormat="1" applyFont="1" applyBorder="1" applyAlignment="1" applyProtection="1">
      <alignment horizontal="center" vertical="center" wrapText="1"/>
      <protection locked="0"/>
    </xf>
    <xf numFmtId="9" fontId="27" fillId="0" borderId="17" xfId="0" applyNumberFormat="1" applyFont="1" applyBorder="1" applyAlignment="1" applyProtection="1">
      <alignment horizontal="center" vertical="center" wrapText="1"/>
      <protection locked="0"/>
    </xf>
    <xf numFmtId="9" fontId="27" fillId="0" borderId="91" xfId="0" applyNumberFormat="1" applyFont="1" applyBorder="1" applyAlignment="1" applyProtection="1">
      <alignment horizontal="center" vertical="center" wrapText="1"/>
      <protection locked="0"/>
    </xf>
    <xf numFmtId="9" fontId="27" fillId="0" borderId="93" xfId="0" applyNumberFormat="1"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31" borderId="81" xfId="0" applyFont="1" applyFill="1" applyBorder="1" applyAlignment="1" applyProtection="1">
      <alignment horizontal="left" vertical="center" wrapText="1"/>
      <protection locked="0"/>
    </xf>
    <xf numFmtId="0" fontId="6" fillId="31" borderId="19" xfId="0" applyFont="1" applyFill="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6" fillId="7" borderId="17" xfId="0" applyFont="1" applyFill="1" applyBorder="1" applyAlignment="1" applyProtection="1">
      <alignment horizontal="left" vertical="center" wrapText="1"/>
      <protection locked="0"/>
    </xf>
    <xf numFmtId="0" fontId="6" fillId="7" borderId="91" xfId="0" applyFont="1" applyFill="1" applyBorder="1" applyAlignment="1" applyProtection="1">
      <alignment horizontal="left" vertical="center" wrapText="1"/>
      <protection locked="0"/>
    </xf>
    <xf numFmtId="0" fontId="6" fillId="7" borderId="93" xfId="0" applyFont="1" applyFill="1" applyBorder="1" applyAlignment="1" applyProtection="1">
      <alignment horizontal="left" vertical="center" wrapText="1"/>
      <protection locked="0"/>
    </xf>
    <xf numFmtId="0" fontId="5" fillId="31" borderId="16" xfId="0" applyFont="1" applyFill="1" applyBorder="1" applyAlignment="1">
      <alignment horizontal="center" vertical="center" wrapText="1"/>
    </xf>
    <xf numFmtId="0" fontId="5" fillId="31" borderId="19" xfId="0" applyFont="1" applyFill="1" applyBorder="1" applyAlignment="1">
      <alignment horizontal="center" vertical="center" wrapText="1"/>
    </xf>
    <xf numFmtId="0" fontId="0" fillId="31" borderId="16" xfId="0" applyFill="1" applyBorder="1" applyAlignment="1">
      <alignment horizontal="center" vertical="center" wrapText="1"/>
    </xf>
    <xf numFmtId="0" fontId="0" fillId="31" borderId="3" xfId="0" applyFill="1" applyBorder="1" applyAlignment="1">
      <alignment horizontal="center" vertical="center" wrapText="1"/>
    </xf>
    <xf numFmtId="0" fontId="0" fillId="31" borderId="19" xfId="0" applyFill="1" applyBorder="1" applyAlignment="1">
      <alignment horizontal="center" vertical="center" wrapText="1"/>
    </xf>
    <xf numFmtId="0" fontId="3" fillId="5" borderId="85" xfId="0" applyFont="1" applyFill="1" applyBorder="1" applyAlignment="1">
      <alignment horizontal="center" vertical="center" textRotation="90" wrapText="1"/>
    </xf>
    <xf numFmtId="0" fontId="3" fillId="5" borderId="94" xfId="0" applyFont="1" applyFill="1" applyBorder="1" applyAlignment="1">
      <alignment horizontal="center" vertical="center" textRotation="90" wrapText="1"/>
    </xf>
    <xf numFmtId="0" fontId="3" fillId="3" borderId="85" xfId="0" applyFont="1" applyFill="1" applyBorder="1" applyAlignment="1">
      <alignment horizontal="center" vertical="center" wrapText="1"/>
    </xf>
    <xf numFmtId="0" fontId="3" fillId="3" borderId="94" xfId="0" applyFont="1" applyFill="1" applyBorder="1" applyAlignment="1">
      <alignment horizontal="center" vertical="center" wrapText="1"/>
    </xf>
    <xf numFmtId="0" fontId="48" fillId="0" borderId="17" xfId="0" applyFont="1" applyBorder="1" applyAlignment="1" applyProtection="1">
      <alignment horizontal="center" vertical="center" wrapText="1"/>
      <protection locked="0"/>
    </xf>
    <xf numFmtId="0" fontId="3" fillId="30" borderId="85" xfId="0" applyFont="1" applyFill="1" applyBorder="1" applyAlignment="1">
      <alignment horizontal="center" vertical="center" wrapText="1"/>
    </xf>
    <xf numFmtId="0" fontId="3" fillId="30" borderId="86" xfId="0" applyFont="1" applyFill="1" applyBorder="1" applyAlignment="1">
      <alignment horizontal="center" vertical="center" wrapText="1"/>
    </xf>
    <xf numFmtId="0" fontId="3" fillId="30" borderId="94" xfId="0" applyFont="1" applyFill="1" applyBorder="1" applyAlignment="1">
      <alignment horizontal="center" vertical="center" wrapText="1"/>
    </xf>
    <xf numFmtId="0" fontId="3" fillId="2" borderId="85"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3" fillId="5" borderId="85" xfId="0" applyFont="1" applyFill="1" applyBorder="1" applyAlignment="1">
      <alignment horizontal="center" vertical="center" wrapText="1"/>
    </xf>
    <xf numFmtId="0" fontId="3" fillId="5" borderId="94"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88" xfId="0" applyFont="1" applyFill="1" applyBorder="1" applyAlignment="1">
      <alignment horizontal="center" vertical="center" wrapText="1"/>
    </xf>
    <xf numFmtId="0" fontId="3" fillId="5" borderId="89" xfId="0" applyFont="1" applyFill="1" applyBorder="1" applyAlignment="1">
      <alignment horizontal="center" vertical="center" wrapText="1"/>
    </xf>
    <xf numFmtId="0" fontId="3" fillId="5" borderId="90" xfId="0" applyFont="1" applyFill="1" applyBorder="1" applyAlignment="1">
      <alignment horizontal="center" vertical="center" wrapText="1"/>
    </xf>
    <xf numFmtId="0" fontId="32" fillId="2" borderId="90" xfId="0" applyFont="1" applyFill="1" applyBorder="1" applyAlignment="1">
      <alignment horizontal="center" vertical="center" wrapText="1"/>
    </xf>
    <xf numFmtId="0" fontId="32" fillId="5" borderId="88" xfId="0" applyFont="1" applyFill="1" applyBorder="1" applyAlignment="1">
      <alignment horizontal="center" vertical="center" wrapText="1"/>
    </xf>
    <xf numFmtId="0" fontId="32" fillId="5" borderId="89" xfId="0" applyFont="1" applyFill="1" applyBorder="1" applyAlignment="1">
      <alignment horizontal="center" vertical="center" wrapText="1"/>
    </xf>
    <xf numFmtId="0" fontId="32" fillId="5" borderId="90" xfId="0" applyFont="1" applyFill="1" applyBorder="1" applyAlignment="1">
      <alignment horizontal="center" vertical="center" wrapText="1"/>
    </xf>
    <xf numFmtId="14" fontId="6" fillId="0" borderId="17" xfId="0" applyNumberFormat="1" applyFont="1" applyBorder="1" applyAlignment="1" applyProtection="1">
      <alignment horizontal="center" vertical="center" wrapText="1"/>
      <protection locked="0"/>
    </xf>
    <xf numFmtId="14" fontId="6" fillId="0" borderId="91" xfId="0" applyNumberFormat="1" applyFont="1" applyBorder="1" applyAlignment="1" applyProtection="1">
      <alignment horizontal="center" vertical="center" wrapText="1"/>
      <protection locked="0"/>
    </xf>
    <xf numFmtId="14" fontId="6" fillId="0" borderId="93" xfId="0" applyNumberFormat="1" applyFont="1" applyBorder="1" applyAlignment="1" applyProtection="1">
      <alignment horizontal="center" vertical="center" wrapText="1"/>
      <protection locked="0"/>
    </xf>
    <xf numFmtId="0" fontId="32" fillId="3" borderId="88" xfId="0" applyFont="1" applyFill="1" applyBorder="1" applyAlignment="1" applyProtection="1">
      <alignment horizontal="center" vertical="center" wrapText="1"/>
      <protection locked="0"/>
    </xf>
    <xf numFmtId="0" fontId="32" fillId="3" borderId="89" xfId="0" applyFont="1" applyFill="1" applyBorder="1" applyAlignment="1" applyProtection="1">
      <alignment horizontal="center" vertical="center" wrapText="1"/>
      <protection locked="0"/>
    </xf>
    <xf numFmtId="0" fontId="32" fillId="3" borderId="90" xfId="0" applyFont="1" applyFill="1" applyBorder="1" applyAlignment="1" applyProtection="1">
      <alignment horizontal="center" vertical="center" wrapText="1"/>
      <protection locked="0"/>
    </xf>
    <xf numFmtId="0" fontId="3" fillId="30" borderId="2" xfId="0" applyFont="1" applyFill="1" applyBorder="1" applyAlignment="1">
      <alignment horizontal="center" vertical="center" wrapText="1"/>
    </xf>
    <xf numFmtId="0" fontId="32" fillId="30" borderId="88" xfId="0" applyFont="1" applyFill="1" applyBorder="1" applyAlignment="1">
      <alignment horizontal="center" vertical="center" wrapText="1"/>
    </xf>
    <xf numFmtId="0" fontId="32" fillId="30" borderId="89" xfId="0" applyFont="1" applyFill="1" applyBorder="1" applyAlignment="1">
      <alignment horizontal="center" vertical="center" wrapText="1"/>
    </xf>
    <xf numFmtId="0" fontId="32" fillId="30" borderId="90" xfId="0" applyFont="1" applyFill="1" applyBorder="1" applyAlignment="1">
      <alignment horizontal="center" vertical="center" wrapText="1"/>
    </xf>
    <xf numFmtId="1" fontId="6" fillId="0" borderId="17" xfId="68" applyNumberFormat="1" applyFont="1" applyBorder="1" applyAlignment="1" applyProtection="1">
      <alignment horizontal="center" vertical="center" wrapText="1"/>
      <protection locked="0"/>
    </xf>
    <xf numFmtId="1" fontId="6" fillId="0" borderId="91" xfId="68" applyNumberFormat="1" applyFont="1" applyBorder="1" applyAlignment="1" applyProtection="1">
      <alignment horizontal="center" vertical="center" wrapText="1"/>
      <protection locked="0"/>
    </xf>
    <xf numFmtId="1" fontId="6" fillId="0" borderId="93" xfId="68" applyNumberFormat="1" applyFont="1" applyBorder="1" applyAlignment="1" applyProtection="1">
      <alignment horizontal="center" vertical="center" wrapText="1"/>
      <protection locked="0"/>
    </xf>
    <xf numFmtId="0" fontId="27" fillId="31" borderId="91" xfId="0" applyFont="1" applyFill="1" applyBorder="1" applyAlignment="1" applyProtection="1">
      <alignment horizontal="center" vertical="center" wrapText="1"/>
      <protection locked="0"/>
    </xf>
    <xf numFmtId="14" fontId="27" fillId="0" borderId="91" xfId="0" applyNumberFormat="1" applyFont="1" applyBorder="1" applyAlignment="1" applyProtection="1">
      <alignment horizontal="center" vertical="center" wrapText="1"/>
      <protection locked="0"/>
    </xf>
    <xf numFmtId="0" fontId="27" fillId="31" borderId="91" xfId="0" applyFont="1" applyFill="1" applyBorder="1" applyAlignment="1" applyProtection="1">
      <alignment horizontal="left" vertical="center" wrapText="1"/>
      <protection locked="0"/>
    </xf>
    <xf numFmtId="0" fontId="47" fillId="31" borderId="91" xfId="0" applyFont="1" applyFill="1" applyBorder="1" applyAlignment="1" applyProtection="1">
      <alignment horizontal="center" vertical="center" wrapText="1"/>
      <protection locked="0"/>
    </xf>
    <xf numFmtId="0" fontId="47" fillId="0" borderId="91" xfId="0" applyFont="1" applyBorder="1" applyAlignment="1" applyProtection="1">
      <alignment horizontal="center" vertical="center" wrapText="1"/>
      <protection locked="0"/>
    </xf>
    <xf numFmtId="0" fontId="10" fillId="31" borderId="91" xfId="0" applyFont="1" applyFill="1" applyBorder="1" applyAlignment="1" applyProtection="1">
      <alignment horizontal="left" vertical="center" wrapText="1"/>
      <protection locked="0"/>
    </xf>
    <xf numFmtId="0" fontId="10" fillId="31" borderId="91" xfId="0" applyFont="1" applyFill="1" applyBorder="1" applyAlignment="1" applyProtection="1">
      <alignment horizontal="left" vertical="top" wrapText="1"/>
      <protection locked="0"/>
    </xf>
    <xf numFmtId="0" fontId="27" fillId="31" borderId="91" xfId="0" applyFont="1" applyFill="1" applyBorder="1" applyAlignment="1" applyProtection="1">
      <alignment horizontal="left" vertical="top" wrapText="1"/>
      <protection locked="0"/>
    </xf>
    <xf numFmtId="0" fontId="0" fillId="0" borderId="95" xfId="0" applyBorder="1" applyAlignment="1" applyProtection="1">
      <alignment horizontal="center" vertical="center" wrapText="1"/>
      <protection locked="0"/>
    </xf>
    <xf numFmtId="0" fontId="4" fillId="31" borderId="20" xfId="0" applyFont="1" applyFill="1" applyBorder="1" applyAlignment="1" applyProtection="1">
      <alignment horizontal="center" vertical="top" wrapText="1"/>
      <protection locked="0"/>
    </xf>
    <xf numFmtId="0" fontId="4" fillId="31" borderId="96" xfId="0" applyFont="1" applyFill="1" applyBorder="1" applyAlignment="1" applyProtection="1">
      <alignment horizontal="center" vertical="top" wrapText="1"/>
      <protection locked="0"/>
    </xf>
    <xf numFmtId="0" fontId="4" fillId="31" borderId="98" xfId="0" applyFont="1" applyFill="1" applyBorder="1" applyAlignment="1" applyProtection="1">
      <alignment horizontal="center" vertical="top" wrapText="1"/>
      <protection locked="0"/>
    </xf>
    <xf numFmtId="0" fontId="6" fillId="0" borderId="17" xfId="0" applyFont="1" applyBorder="1" applyAlignment="1" applyProtection="1">
      <alignment horizontal="center" vertical="top" wrapText="1"/>
      <protection locked="0"/>
    </xf>
    <xf numFmtId="0" fontId="6" fillId="0" borderId="91" xfId="0" applyFont="1" applyBorder="1" applyAlignment="1" applyProtection="1">
      <alignment horizontal="center" vertical="top" wrapText="1"/>
      <protection locked="0"/>
    </xf>
    <xf numFmtId="0" fontId="6" fillId="0" borderId="93" xfId="0" applyFont="1" applyBorder="1" applyAlignment="1" applyProtection="1">
      <alignment horizontal="center" vertical="top" wrapText="1"/>
      <protection locked="0"/>
    </xf>
    <xf numFmtId="0" fontId="0" fillId="0" borderId="17" xfId="0" applyBorder="1" applyAlignment="1" applyProtection="1">
      <alignment horizontal="center" vertical="top" wrapText="1"/>
      <protection locked="0"/>
    </xf>
    <xf numFmtId="0" fontId="0" fillId="0" borderId="91" xfId="0" applyBorder="1" applyAlignment="1" applyProtection="1">
      <alignment horizontal="center" vertical="top" wrapText="1"/>
      <protection locked="0"/>
    </xf>
    <xf numFmtId="0" fontId="0" fillId="0" borderId="93" xfId="0" applyBorder="1" applyAlignment="1" applyProtection="1">
      <alignment horizontal="center" vertical="top" wrapText="1"/>
      <protection locked="0"/>
    </xf>
    <xf numFmtId="0" fontId="6" fillId="31" borderId="81" xfId="0" applyFont="1" applyFill="1" applyBorder="1" applyAlignment="1">
      <alignment horizontal="center" vertical="center" wrapText="1"/>
    </xf>
    <xf numFmtId="0" fontId="27" fillId="31" borderId="81" xfId="0" applyFont="1" applyFill="1" applyBorder="1" applyAlignment="1" applyProtection="1">
      <alignment horizontal="center" vertical="center" wrapText="1"/>
      <protection locked="0"/>
    </xf>
    <xf numFmtId="0" fontId="10" fillId="31" borderId="91" xfId="0" applyFont="1" applyFill="1" applyBorder="1" applyAlignment="1" applyProtection="1">
      <alignment horizontal="center" vertical="center" wrapText="1"/>
      <protection locked="0"/>
    </xf>
    <xf numFmtId="0" fontId="28" fillId="31" borderId="81" xfId="0" applyFont="1" applyFill="1" applyBorder="1" applyAlignment="1" applyProtection="1">
      <alignment horizontal="center" vertical="center" wrapText="1"/>
      <protection locked="0"/>
    </xf>
    <xf numFmtId="9" fontId="6" fillId="31" borderId="81" xfId="68" applyFont="1" applyFill="1" applyBorder="1" applyAlignment="1" applyProtection="1">
      <alignment horizontal="center" vertical="center" wrapText="1"/>
    </xf>
    <xf numFmtId="0" fontId="5" fillId="31" borderId="81" xfId="0" applyFont="1" applyFill="1" applyBorder="1" applyAlignment="1" applyProtection="1">
      <alignment horizontal="center" vertical="center" wrapText="1"/>
      <protection locked="0"/>
    </xf>
    <xf numFmtId="0" fontId="27" fillId="31" borderId="17" xfId="0" applyFont="1" applyFill="1" applyBorder="1" applyAlignment="1" applyProtection="1">
      <alignment horizontal="center" vertical="center" wrapText="1"/>
      <protection locked="0"/>
    </xf>
    <xf numFmtId="14" fontId="27" fillId="0" borderId="17" xfId="0" applyNumberFormat="1" applyFont="1" applyBorder="1" applyAlignment="1" applyProtection="1">
      <alignment horizontal="center" vertical="center" wrapText="1"/>
      <protection locked="0"/>
    </xf>
    <xf numFmtId="0" fontId="0" fillId="31" borderId="17" xfId="0" applyFill="1" applyBorder="1" applyAlignment="1" applyProtection="1">
      <alignment horizontal="center" vertical="center" wrapText="1"/>
      <protection locked="0"/>
    </xf>
    <xf numFmtId="0" fontId="4" fillId="31" borderId="97" xfId="0" applyFont="1" applyFill="1" applyBorder="1" applyAlignment="1" applyProtection="1">
      <alignment horizontal="center" vertical="top" wrapText="1"/>
      <protection locked="0"/>
    </xf>
    <xf numFmtId="0" fontId="6" fillId="0" borderId="81" xfId="0" applyFont="1" applyBorder="1" applyAlignment="1" applyProtection="1">
      <alignment horizontal="center" vertical="top" wrapText="1"/>
      <protection locked="0"/>
    </xf>
    <xf numFmtId="0" fontId="5" fillId="31" borderId="17" xfId="0" applyFont="1" applyFill="1" applyBorder="1" applyAlignment="1" applyProtection="1">
      <alignment horizontal="center" vertical="center" wrapText="1"/>
      <protection locked="0"/>
    </xf>
    <xf numFmtId="0" fontId="49" fillId="0" borderId="91" xfId="0" applyFont="1" applyBorder="1" applyAlignment="1" applyProtection="1">
      <alignment horizontal="center" vertical="center" wrapText="1"/>
      <protection locked="0"/>
    </xf>
    <xf numFmtId="9" fontId="5" fillId="0" borderId="91" xfId="0" applyNumberFormat="1" applyFont="1" applyBorder="1" applyAlignment="1">
      <alignment horizontal="center" vertical="center" wrapText="1"/>
    </xf>
    <xf numFmtId="9" fontId="6" fillId="0" borderId="91" xfId="68" applyFont="1" applyFill="1" applyBorder="1" applyAlignment="1" applyProtection="1">
      <alignment horizontal="center" vertical="center" wrapText="1"/>
    </xf>
    <xf numFmtId="0" fontId="0" fillId="0" borderId="91" xfId="0" applyBorder="1" applyAlignment="1">
      <alignment horizontal="center" vertical="center" wrapText="1"/>
    </xf>
    <xf numFmtId="0" fontId="50" fillId="0" borderId="91" xfId="0" applyFont="1" applyBorder="1" applyAlignment="1" applyProtection="1">
      <alignment horizontal="center" vertical="center" wrapText="1"/>
      <protection locked="0"/>
    </xf>
    <xf numFmtId="0" fontId="6" fillId="35" borderId="91" xfId="0" applyFont="1" applyFill="1" applyBorder="1" applyAlignment="1" applyProtection="1">
      <alignment horizontal="center" vertical="center" wrapText="1"/>
      <protection locked="0"/>
    </xf>
    <xf numFmtId="14" fontId="0" fillId="0" borderId="81" xfId="0" applyNumberFormat="1" applyBorder="1" applyAlignment="1" applyProtection="1">
      <alignment horizontal="center" vertical="center" wrapText="1"/>
      <protection locked="0"/>
    </xf>
    <xf numFmtId="0" fontId="0" fillId="31" borderId="81" xfId="0" applyFill="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6" fillId="0" borderId="95" xfId="0" applyFont="1" applyBorder="1" applyAlignment="1" applyProtection="1">
      <alignment horizontal="center" vertical="center" wrapText="1"/>
      <protection locked="0"/>
    </xf>
    <xf numFmtId="0" fontId="27" fillId="0" borderId="17" xfId="0" applyFont="1" applyBorder="1" applyAlignment="1" applyProtection="1">
      <alignment horizontal="center" vertical="top" wrapText="1"/>
      <protection locked="0"/>
    </xf>
    <xf numFmtId="0" fontId="27" fillId="0" borderId="91" xfId="0" applyFont="1" applyBorder="1" applyAlignment="1" applyProtection="1">
      <alignment horizontal="center" vertical="top" wrapText="1"/>
      <protection locked="0"/>
    </xf>
    <xf numFmtId="0" fontId="27" fillId="0" borderId="81" xfId="0" applyFont="1" applyBorder="1" applyAlignment="1" applyProtection="1">
      <alignment horizontal="center" vertical="top" wrapText="1"/>
      <protection locked="0"/>
    </xf>
    <xf numFmtId="0" fontId="6" fillId="0" borderId="81" xfId="0" applyFont="1" applyBorder="1" applyAlignment="1" applyProtection="1">
      <alignment horizontal="left" vertical="center" wrapText="1"/>
      <protection locked="0"/>
    </xf>
    <xf numFmtId="0" fontId="5" fillId="31" borderId="20" xfId="0" applyFont="1" applyFill="1" applyBorder="1" applyAlignment="1" applyProtection="1">
      <alignment horizontal="center" vertical="top" wrapText="1"/>
      <protection locked="0"/>
    </xf>
    <xf numFmtId="0" fontId="5" fillId="31" borderId="96" xfId="0" applyFont="1" applyFill="1" applyBorder="1" applyAlignment="1" applyProtection="1">
      <alignment horizontal="center" vertical="top" wrapText="1"/>
      <protection locked="0"/>
    </xf>
    <xf numFmtId="0" fontId="5" fillId="31" borderId="97" xfId="0" applyFont="1" applyFill="1" applyBorder="1" applyAlignment="1" applyProtection="1">
      <alignment horizontal="center" vertical="top" wrapText="1"/>
      <protection locked="0"/>
    </xf>
    <xf numFmtId="0" fontId="10" fillId="0" borderId="17" xfId="0" applyFont="1" applyBorder="1" applyAlignment="1" applyProtection="1">
      <alignment horizontal="center" vertical="center" wrapText="1"/>
      <protection locked="0"/>
    </xf>
    <xf numFmtId="0" fontId="0" fillId="0" borderId="81" xfId="0" applyBorder="1" applyAlignment="1" applyProtection="1">
      <alignment horizontal="center" vertical="top" wrapText="1"/>
      <protection locked="0"/>
    </xf>
    <xf numFmtId="0" fontId="0" fillId="0" borderId="81" xfId="0" applyBorder="1" applyAlignment="1" applyProtection="1">
      <alignment horizontal="left" vertical="center" wrapText="1"/>
      <protection locked="0"/>
    </xf>
    <xf numFmtId="0" fontId="6" fillId="11" borderId="91" xfId="0" applyFont="1" applyFill="1" applyBorder="1" applyAlignment="1" applyProtection="1">
      <alignment horizontal="center" vertical="center" wrapText="1"/>
      <protection locked="0"/>
    </xf>
    <xf numFmtId="0" fontId="27" fillId="36" borderId="91" xfId="0" applyFont="1" applyFill="1" applyBorder="1" applyAlignment="1">
      <alignment horizontal="center" vertical="center" wrapText="1"/>
    </xf>
    <xf numFmtId="0" fontId="43" fillId="0" borderId="81" xfId="0" applyFont="1" applyBorder="1" applyAlignment="1" applyProtection="1">
      <alignment horizontal="center" vertical="center" wrapText="1"/>
      <protection locked="0"/>
    </xf>
    <xf numFmtId="0" fontId="43" fillId="31" borderId="91" xfId="0" applyFont="1" applyFill="1" applyBorder="1" applyAlignment="1" applyProtection="1">
      <alignment horizontal="center" vertical="center" wrapText="1"/>
      <protection locked="0"/>
    </xf>
    <xf numFmtId="0" fontId="43" fillId="31" borderId="81" xfId="0" applyFont="1" applyFill="1" applyBorder="1" applyAlignment="1" applyProtection="1">
      <alignment horizontal="center" vertical="center" wrapText="1"/>
      <protection locked="0"/>
    </xf>
    <xf numFmtId="0" fontId="27" fillId="0" borderId="81" xfId="0" applyFont="1" applyBorder="1" applyAlignment="1" applyProtection="1">
      <alignment horizontal="center" vertical="center" wrapText="1"/>
      <protection locked="0"/>
    </xf>
    <xf numFmtId="0" fontId="43" fillId="0" borderId="81" xfId="0" applyFont="1" applyBorder="1" applyAlignment="1" applyProtection="1">
      <alignment horizontal="left" vertical="center" wrapText="1"/>
      <protection locked="0"/>
    </xf>
    <xf numFmtId="0" fontId="54" fillId="31" borderId="91" xfId="0" applyFont="1" applyFill="1" applyBorder="1" applyAlignment="1" applyProtection="1">
      <alignment horizontal="center" vertical="center" wrapText="1"/>
      <protection locked="0"/>
    </xf>
    <xf numFmtId="0" fontId="54" fillId="31" borderId="81" xfId="0" applyFont="1" applyFill="1" applyBorder="1" applyAlignment="1" applyProtection="1">
      <alignment horizontal="center" vertical="center" wrapText="1"/>
      <protection locked="0"/>
    </xf>
    <xf numFmtId="0" fontId="54" fillId="0" borderId="91" xfId="0" applyFont="1" applyBorder="1" applyAlignment="1" applyProtection="1">
      <alignment horizontal="center" vertical="center" wrapText="1"/>
      <protection locked="0"/>
    </xf>
    <xf numFmtId="0" fontId="54" fillId="0" borderId="81" xfId="0" applyFont="1" applyBorder="1" applyAlignment="1" applyProtection="1">
      <alignment horizontal="center" vertical="center" wrapText="1"/>
      <protection locked="0"/>
    </xf>
    <xf numFmtId="0" fontId="43" fillId="7" borderId="91" xfId="0" applyFont="1" applyFill="1" applyBorder="1" applyAlignment="1" applyProtection="1">
      <alignment horizontal="center" vertical="center" wrapText="1"/>
      <protection locked="0"/>
    </xf>
    <xf numFmtId="0" fontId="43" fillId="7" borderId="81" xfId="0" applyFont="1" applyFill="1" applyBorder="1" applyAlignment="1" applyProtection="1">
      <alignment horizontal="center" vertical="center" wrapText="1"/>
      <protection locked="0"/>
    </xf>
    <xf numFmtId="0" fontId="55" fillId="0" borderId="91" xfId="0" applyFont="1" applyBorder="1" applyAlignment="1" applyProtection="1">
      <alignment horizontal="center" vertical="center" wrapText="1"/>
      <protection locked="0"/>
    </xf>
    <xf numFmtId="14" fontId="55" fillId="0" borderId="91" xfId="0" applyNumberFormat="1" applyFont="1" applyBorder="1" applyAlignment="1" applyProtection="1">
      <alignment horizontal="center" vertical="center" wrapText="1"/>
      <protection locked="0"/>
    </xf>
    <xf numFmtId="0" fontId="39" fillId="0" borderId="91" xfId="0" applyFont="1" applyBorder="1" applyAlignment="1" applyProtection="1">
      <alignment horizontal="center" vertical="center" wrapText="1"/>
      <protection locked="0"/>
    </xf>
    <xf numFmtId="0" fontId="43" fillId="0" borderId="17" xfId="0" applyFont="1" applyBorder="1" applyAlignment="1" applyProtection="1">
      <alignment horizontal="center" vertical="center" wrapText="1"/>
      <protection locked="0"/>
    </xf>
    <xf numFmtId="0" fontId="43" fillId="31" borderId="17" xfId="0" applyFont="1" applyFill="1" applyBorder="1" applyAlignment="1" applyProtection="1">
      <alignment horizontal="center" vertical="center" wrapText="1"/>
      <protection locked="0"/>
    </xf>
    <xf numFmtId="0" fontId="39" fillId="0" borderId="17" xfId="0" applyFont="1" applyBorder="1" applyAlignment="1" applyProtection="1">
      <alignment horizontal="center" vertical="center" wrapText="1"/>
      <protection locked="0"/>
    </xf>
    <xf numFmtId="0" fontId="56" fillId="0" borderId="17" xfId="0" applyFont="1" applyBorder="1" applyAlignment="1" applyProtection="1">
      <alignment horizontal="center" vertical="center" wrapText="1"/>
      <protection locked="0"/>
    </xf>
    <xf numFmtId="0" fontId="56" fillId="0" borderId="91" xfId="0" applyFont="1" applyBorder="1" applyAlignment="1" applyProtection="1">
      <alignment horizontal="center" vertical="center" wrapText="1"/>
      <protection locked="0"/>
    </xf>
    <xf numFmtId="0" fontId="43" fillId="0" borderId="17" xfId="0" applyFont="1" applyBorder="1" applyAlignment="1" applyProtection="1">
      <alignment horizontal="center" vertical="top" wrapText="1"/>
      <protection locked="0"/>
    </xf>
    <xf numFmtId="0" fontId="43" fillId="0" borderId="91" xfId="0" applyFont="1" applyBorder="1" applyAlignment="1" applyProtection="1">
      <alignment horizontal="center" vertical="top" wrapText="1"/>
      <protection locked="0"/>
    </xf>
    <xf numFmtId="0" fontId="43" fillId="0" borderId="81" xfId="0" applyFont="1" applyBorder="1" applyAlignment="1" applyProtection="1">
      <alignment horizontal="center" vertical="top" wrapText="1"/>
      <protection locked="0"/>
    </xf>
    <xf numFmtId="0" fontId="54" fillId="31" borderId="17" xfId="0" applyFont="1" applyFill="1" applyBorder="1" applyAlignment="1" applyProtection="1">
      <alignment horizontal="center" vertical="center" wrapText="1"/>
      <protection locked="0"/>
    </xf>
    <xf numFmtId="0" fontId="54" fillId="0" borderId="17" xfId="0" applyFont="1" applyBorder="1" applyAlignment="1" applyProtection="1">
      <alignment horizontal="center" vertical="center" wrapText="1"/>
      <protection locked="0"/>
    </xf>
    <xf numFmtId="0" fontId="59" fillId="0" borderId="91" xfId="0" applyFont="1" applyBorder="1" applyAlignment="1" applyProtection="1">
      <alignment horizontal="center" vertical="center" wrapText="1"/>
      <protection locked="0"/>
    </xf>
    <xf numFmtId="0" fontId="59" fillId="0" borderId="17" xfId="0" applyFont="1" applyBorder="1" applyAlignment="1" applyProtection="1">
      <alignment horizontal="center" vertical="center" wrapText="1"/>
      <protection locked="0"/>
    </xf>
    <xf numFmtId="0" fontId="27" fillId="0" borderId="92" xfId="0" applyFont="1" applyBorder="1" applyAlignment="1" applyProtection="1">
      <alignment horizontal="center" vertical="center" wrapText="1"/>
      <protection locked="0"/>
    </xf>
    <xf numFmtId="0" fontId="27" fillId="0" borderId="95" xfId="0" applyFont="1" applyBorder="1" applyAlignment="1" applyProtection="1">
      <alignment horizontal="center" vertical="center" wrapText="1"/>
      <protection locked="0"/>
    </xf>
    <xf numFmtId="9" fontId="27" fillId="0" borderId="81" xfId="0" applyNumberFormat="1" applyFont="1" applyBorder="1" applyAlignment="1" applyProtection="1">
      <alignment horizontal="center" vertical="center" wrapText="1"/>
      <protection locked="0"/>
    </xf>
    <xf numFmtId="0" fontId="27" fillId="31" borderId="91" xfId="0" applyFont="1" applyFill="1" applyBorder="1" applyAlignment="1">
      <alignment horizontal="center" vertical="center" wrapText="1"/>
    </xf>
    <xf numFmtId="0" fontId="27" fillId="31" borderId="81" xfId="0" applyFont="1" applyFill="1" applyBorder="1" applyAlignment="1">
      <alignment horizontal="center" vertical="center" wrapText="1"/>
    </xf>
    <xf numFmtId="9" fontId="47" fillId="31" borderId="91" xfId="0" applyNumberFormat="1" applyFont="1" applyFill="1" applyBorder="1" applyAlignment="1">
      <alignment horizontal="center" vertical="center" wrapText="1"/>
    </xf>
    <xf numFmtId="0" fontId="47" fillId="31" borderId="91" xfId="0" applyFont="1" applyFill="1" applyBorder="1" applyAlignment="1">
      <alignment horizontal="center" vertical="center" wrapText="1"/>
    </xf>
    <xf numFmtId="0" fontId="47" fillId="31" borderId="81" xfId="0" applyFont="1" applyFill="1" applyBorder="1" applyAlignment="1">
      <alignment horizontal="center" vertical="center" wrapText="1"/>
    </xf>
    <xf numFmtId="9" fontId="27" fillId="31" borderId="91" xfId="68" applyFont="1" applyFill="1" applyBorder="1" applyAlignment="1" applyProtection="1">
      <alignment horizontal="center" vertical="center" wrapText="1"/>
    </xf>
    <xf numFmtId="9" fontId="27" fillId="31" borderId="81" xfId="68" applyFont="1" applyFill="1" applyBorder="1" applyAlignment="1" applyProtection="1">
      <alignment horizontal="center" vertical="center" wrapText="1"/>
    </xf>
    <xf numFmtId="0" fontId="27" fillId="0" borderId="91" xfId="0" applyFont="1" applyBorder="1" applyAlignment="1" applyProtection="1">
      <alignment horizontal="left" vertical="center" wrapText="1"/>
      <protection locked="0"/>
    </xf>
    <xf numFmtId="0" fontId="27" fillId="0" borderId="81" xfId="0" applyFont="1" applyBorder="1" applyAlignment="1" applyProtection="1">
      <alignment horizontal="left" vertical="center" wrapText="1"/>
      <protection locked="0"/>
    </xf>
    <xf numFmtId="0" fontId="27" fillId="0" borderId="18" xfId="0" applyFont="1" applyBorder="1" applyAlignment="1" applyProtection="1">
      <alignment horizontal="center" vertical="center" wrapText="1"/>
      <protection locked="0"/>
    </xf>
    <xf numFmtId="0" fontId="47" fillId="31" borderId="81" xfId="0" applyFont="1" applyFill="1" applyBorder="1" applyAlignment="1" applyProtection="1">
      <alignment horizontal="center" vertical="center" wrapText="1"/>
      <protection locked="0"/>
    </xf>
    <xf numFmtId="0" fontId="47" fillId="0" borderId="81" xfId="0" applyFont="1" applyBorder="1" applyAlignment="1" applyProtection="1">
      <alignment horizontal="center" vertical="center" wrapText="1"/>
      <protection locked="0"/>
    </xf>
    <xf numFmtId="0" fontId="27" fillId="31" borderId="17" xfId="0" applyFont="1" applyFill="1" applyBorder="1" applyAlignment="1">
      <alignment horizontal="center" vertical="center" wrapText="1"/>
    </xf>
    <xf numFmtId="9" fontId="47" fillId="31" borderId="17" xfId="0" applyNumberFormat="1" applyFont="1" applyFill="1" applyBorder="1" applyAlignment="1">
      <alignment horizontal="center" vertical="center" wrapText="1"/>
    </xf>
    <xf numFmtId="9" fontId="27" fillId="31" borderId="17" xfId="68" applyFont="1" applyFill="1" applyBorder="1" applyAlignment="1" applyProtection="1">
      <alignment horizontal="center" vertical="center" wrapText="1"/>
    </xf>
    <xf numFmtId="0" fontId="27" fillId="0" borderId="17" xfId="0" applyFont="1" applyBorder="1" applyAlignment="1" applyProtection="1">
      <alignment horizontal="left" vertical="center" wrapText="1"/>
      <protection locked="0"/>
    </xf>
    <xf numFmtId="0" fontId="47" fillId="31" borderId="17" xfId="0" applyFont="1" applyFill="1" applyBorder="1" applyAlignment="1">
      <alignment horizontal="center" vertical="center" wrapText="1"/>
    </xf>
    <xf numFmtId="0" fontId="47" fillId="31" borderId="20" xfId="0" applyFont="1" applyFill="1" applyBorder="1" applyAlignment="1" applyProtection="1">
      <alignment horizontal="center" vertical="top" wrapText="1"/>
      <protection locked="0"/>
    </xf>
    <xf numFmtId="0" fontId="47" fillId="31" borderId="96" xfId="0" applyFont="1" applyFill="1" applyBorder="1" applyAlignment="1" applyProtection="1">
      <alignment horizontal="center" vertical="top" wrapText="1"/>
      <protection locked="0"/>
    </xf>
    <xf numFmtId="0" fontId="47" fillId="31" borderId="97" xfId="0" applyFont="1" applyFill="1" applyBorder="1" applyAlignment="1" applyProtection="1">
      <alignment horizontal="center" vertical="top" wrapText="1"/>
      <protection locked="0"/>
    </xf>
    <xf numFmtId="0" fontId="10" fillId="0" borderId="17" xfId="0" applyFont="1" applyBorder="1" applyAlignment="1" applyProtection="1">
      <alignment vertical="top" wrapText="1"/>
      <protection locked="0"/>
    </xf>
    <xf numFmtId="0" fontId="10" fillId="0" borderId="91" xfId="0" applyFont="1" applyBorder="1" applyAlignment="1" applyProtection="1">
      <alignment vertical="top" wrapText="1"/>
      <protection locked="0"/>
    </xf>
    <xf numFmtId="0" fontId="10" fillId="0" borderId="81" xfId="0" applyFont="1" applyBorder="1" applyAlignment="1" applyProtection="1">
      <alignment vertical="top" wrapText="1"/>
      <protection locked="0"/>
    </xf>
    <xf numFmtId="0" fontId="47" fillId="31" borderId="17" xfId="0" applyFont="1" applyFill="1" applyBorder="1" applyAlignment="1" applyProtection="1">
      <alignment horizontal="center" vertical="center" wrapText="1"/>
      <protection locked="0"/>
    </xf>
    <xf numFmtId="0" fontId="47" fillId="0" borderId="17" xfId="0" applyFont="1" applyBorder="1" applyAlignment="1" applyProtection="1">
      <alignment horizontal="center" vertical="center" wrapText="1"/>
      <protection locked="0"/>
    </xf>
    <xf numFmtId="0" fontId="6" fillId="8" borderId="91" xfId="0" applyFont="1" applyFill="1" applyBorder="1" applyAlignment="1" applyProtection="1">
      <alignment horizontal="center" vertical="center" wrapText="1"/>
      <protection locked="0"/>
    </xf>
    <xf numFmtId="0" fontId="6" fillId="8" borderId="81" xfId="0" applyFont="1" applyFill="1" applyBorder="1" applyAlignment="1" applyProtection="1">
      <alignment horizontal="center" vertical="center" wrapText="1"/>
      <protection locked="0"/>
    </xf>
    <xf numFmtId="0" fontId="6" fillId="31" borderId="17" xfId="0" applyFont="1" applyFill="1" applyBorder="1" applyAlignment="1" applyProtection="1">
      <alignment horizontal="left" vertical="center" wrapText="1"/>
      <protection locked="0"/>
    </xf>
    <xf numFmtId="0" fontId="3" fillId="42" borderId="81" xfId="0" applyFont="1" applyFill="1" applyBorder="1" applyAlignment="1">
      <alignment horizontal="center" vertical="center" wrapText="1"/>
    </xf>
    <xf numFmtId="0" fontId="3" fillId="42" borderId="81" xfId="0" applyFont="1" applyFill="1" applyBorder="1" applyAlignment="1">
      <alignment horizontal="center" vertical="center" textRotation="90" wrapText="1"/>
    </xf>
    <xf numFmtId="0" fontId="3" fillId="40" borderId="82" xfId="0" applyFont="1" applyFill="1" applyBorder="1" applyAlignment="1">
      <alignment horizontal="center" vertical="center" wrapText="1"/>
    </xf>
    <xf numFmtId="0" fontId="3" fillId="40" borderId="62" xfId="0" applyFont="1" applyFill="1" applyBorder="1" applyAlignment="1">
      <alignment horizontal="center" vertical="center" wrapText="1"/>
    </xf>
    <xf numFmtId="0" fontId="0" fillId="0" borderId="17" xfId="0" applyBorder="1" applyAlignment="1" applyProtection="1">
      <alignment horizontal="left" vertical="top" wrapText="1"/>
      <protection locked="0"/>
    </xf>
    <xf numFmtId="0" fontId="0" fillId="0" borderId="91" xfId="0" applyBorder="1" applyAlignment="1" applyProtection="1">
      <alignment horizontal="left" vertical="top" wrapText="1"/>
      <protection locked="0"/>
    </xf>
    <xf numFmtId="0" fontId="0" fillId="0" borderId="81" xfId="0" applyBorder="1" applyAlignment="1" applyProtection="1">
      <alignment horizontal="left" vertical="top" wrapText="1"/>
      <protection locked="0"/>
    </xf>
    <xf numFmtId="0" fontId="3" fillId="40" borderId="89" xfId="0" applyFont="1" applyFill="1" applyBorder="1" applyAlignment="1">
      <alignment horizontal="center" vertical="center" wrapText="1"/>
    </xf>
    <xf numFmtId="0" fontId="3" fillId="40" borderId="91" xfId="0" applyFont="1" applyFill="1" applyBorder="1" applyAlignment="1">
      <alignment horizontal="center" vertical="center" wrapText="1"/>
    </xf>
    <xf numFmtId="0" fontId="3" fillId="37" borderId="81" xfId="0" applyFont="1" applyFill="1" applyBorder="1" applyAlignment="1">
      <alignment horizontal="center" vertical="center"/>
    </xf>
    <xf numFmtId="0" fontId="3" fillId="37" borderId="81" xfId="0" applyFont="1" applyFill="1" applyBorder="1" applyAlignment="1">
      <alignment horizontal="center" vertical="center" wrapText="1"/>
    </xf>
    <xf numFmtId="0" fontId="3" fillId="37" borderId="95" xfId="0" applyFont="1" applyFill="1" applyBorder="1" applyAlignment="1">
      <alignment horizontal="center" vertical="center" wrapText="1"/>
    </xf>
    <xf numFmtId="0" fontId="3" fillId="41" borderId="81" xfId="0" applyFont="1" applyFill="1" applyBorder="1" applyAlignment="1">
      <alignment horizontal="center" vertical="center" wrapText="1"/>
    </xf>
    <xf numFmtId="0" fontId="32" fillId="41" borderId="17" xfId="0" applyFont="1" applyFill="1" applyBorder="1" applyAlignment="1">
      <alignment horizontal="center" vertical="center" wrapText="1"/>
    </xf>
    <xf numFmtId="0" fontId="32" fillId="42" borderId="21" xfId="0" applyFont="1" applyFill="1" applyBorder="1" applyAlignment="1">
      <alignment horizontal="center" vertical="center" wrapText="1"/>
    </xf>
    <xf numFmtId="0" fontId="32" fillId="42" borderId="22"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2" fillId="40" borderId="22" xfId="0" applyFont="1" applyFill="1" applyBorder="1" applyAlignment="1">
      <alignment horizontal="center" vertical="center" wrapText="1"/>
    </xf>
    <xf numFmtId="0" fontId="32" fillId="40" borderId="15" xfId="0" applyFont="1" applyFill="1" applyBorder="1" applyAlignment="1">
      <alignment horizontal="center" vertical="center" wrapText="1"/>
    </xf>
    <xf numFmtId="0" fontId="38" fillId="39" borderId="23" xfId="0" applyFont="1" applyFill="1" applyBorder="1" applyAlignment="1">
      <alignment horizontal="center" vertical="center" wrapText="1"/>
    </xf>
    <xf numFmtId="0" fontId="38" fillId="39" borderId="24" xfId="0" applyFont="1" applyFill="1" applyBorder="1" applyAlignment="1">
      <alignment horizontal="center" vertical="center" wrapText="1"/>
    </xf>
    <xf numFmtId="0" fontId="38" fillId="39" borderId="25" xfId="0" applyFont="1" applyFill="1" applyBorder="1" applyAlignment="1">
      <alignment horizontal="center" vertical="center" wrapText="1"/>
    </xf>
    <xf numFmtId="0" fontId="38" fillId="39" borderId="1" xfId="0" applyFont="1" applyFill="1" applyBorder="1" applyAlignment="1">
      <alignment horizontal="center" vertical="center" wrapText="1"/>
    </xf>
    <xf numFmtId="0" fontId="38" fillId="39" borderId="14" xfId="0" applyFont="1" applyFill="1" applyBorder="1" applyAlignment="1">
      <alignment horizontal="center" vertical="center" wrapText="1"/>
    </xf>
    <xf numFmtId="0" fontId="38" fillId="39" borderId="4" xfId="0" applyFont="1" applyFill="1" applyBorder="1" applyAlignment="1">
      <alignment horizontal="center" vertical="center" wrapText="1"/>
    </xf>
    <xf numFmtId="0" fontId="32" fillId="37" borderId="17" xfId="0" applyFont="1" applyFill="1" applyBorder="1" applyAlignment="1">
      <alignment horizontal="center" vertical="center" wrapText="1"/>
    </xf>
    <xf numFmtId="0" fontId="32" fillId="37" borderId="18" xfId="0" applyFont="1" applyFill="1" applyBorder="1" applyAlignment="1">
      <alignment horizontal="center" vertical="center" wrapText="1"/>
    </xf>
    <xf numFmtId="0" fontId="3" fillId="41" borderId="91" xfId="0" applyFont="1" applyFill="1" applyBorder="1" applyAlignment="1">
      <alignment horizontal="center" vertical="center" wrapText="1"/>
    </xf>
    <xf numFmtId="0" fontId="3" fillId="42" borderId="88" xfId="0" applyFont="1" applyFill="1" applyBorder="1" applyAlignment="1">
      <alignment horizontal="center" vertical="center" wrapText="1"/>
    </xf>
    <xf numFmtId="0" fontId="3" fillId="42" borderId="89" xfId="0" applyFont="1" applyFill="1" applyBorder="1" applyAlignment="1">
      <alignment horizontal="center" vertical="center" wrapText="1"/>
    </xf>
    <xf numFmtId="0" fontId="3" fillId="42" borderId="91" xfId="0" applyFont="1" applyFill="1" applyBorder="1" applyAlignment="1">
      <alignment horizontal="center" vertical="center" wrapText="1"/>
    </xf>
    <xf numFmtId="0" fontId="32" fillId="44" borderId="91" xfId="0" applyFont="1" applyFill="1" applyBorder="1" applyAlignment="1" applyProtection="1">
      <alignment horizontal="center" vertical="center" wrapText="1"/>
      <protection locked="0"/>
    </xf>
    <xf numFmtId="0" fontId="3" fillId="30" borderId="20" xfId="0" applyFont="1" applyFill="1" applyBorder="1" applyAlignment="1">
      <alignment horizontal="center" vertical="center" wrapText="1"/>
    </xf>
    <xf numFmtId="0" fontId="3" fillId="30" borderId="96" xfId="0" applyFont="1" applyFill="1" applyBorder="1" applyAlignment="1">
      <alignment horizontal="center" vertical="center" wrapText="1"/>
    </xf>
    <xf numFmtId="0" fontId="3" fillId="30" borderId="97" xfId="0" applyFont="1" applyFill="1" applyBorder="1" applyAlignment="1">
      <alignment horizontal="center" vertical="center" wrapText="1"/>
    </xf>
    <xf numFmtId="0" fontId="3" fillId="30" borderId="17" xfId="0" applyFont="1" applyFill="1" applyBorder="1" applyAlignment="1">
      <alignment horizontal="center" vertical="center" wrapText="1"/>
    </xf>
    <xf numFmtId="0" fontId="3" fillId="30" borderId="91" xfId="0" applyFont="1" applyFill="1" applyBorder="1" applyAlignment="1">
      <alignment horizontal="center" vertical="center" wrapText="1"/>
    </xf>
    <xf numFmtId="0" fontId="32" fillId="30" borderId="21" xfId="0" applyFont="1" applyFill="1" applyBorder="1" applyAlignment="1">
      <alignment horizontal="center" vertical="center" wrapText="1"/>
    </xf>
    <xf numFmtId="0" fontId="32" fillId="30" borderId="22" xfId="0" applyFont="1" applyFill="1" applyBorder="1" applyAlignment="1">
      <alignment horizontal="center" vertical="center" wrapText="1"/>
    </xf>
    <xf numFmtId="0" fontId="32" fillId="30" borderId="15" xfId="0" applyFont="1" applyFill="1" applyBorder="1" applyAlignment="1">
      <alignment horizontal="center" vertical="center" wrapText="1"/>
    </xf>
    <xf numFmtId="0" fontId="4" fillId="9" borderId="91" xfId="0" applyFont="1" applyFill="1" applyBorder="1" applyAlignment="1">
      <alignment horizontal="center" vertical="center"/>
    </xf>
    <xf numFmtId="0" fontId="5" fillId="9" borderId="88" xfId="0" applyFont="1" applyFill="1" applyBorder="1" applyAlignment="1">
      <alignment horizontal="center" vertical="center" wrapText="1"/>
    </xf>
    <xf numFmtId="0" fontId="5" fillId="9" borderId="89" xfId="0" applyFont="1" applyFill="1" applyBorder="1" applyAlignment="1">
      <alignment horizontal="center" vertical="center" wrapText="1"/>
    </xf>
    <xf numFmtId="0" fontId="3" fillId="6" borderId="91" xfId="0" applyFont="1" applyFill="1" applyBorder="1" applyAlignment="1">
      <alignment horizontal="center" vertical="center" wrapText="1"/>
    </xf>
    <xf numFmtId="0" fontId="5" fillId="9" borderId="91" xfId="0" applyFont="1" applyFill="1" applyBorder="1" applyAlignment="1">
      <alignment horizontal="center" vertical="center" wrapText="1"/>
    </xf>
    <xf numFmtId="0" fontId="0" fillId="0" borderId="0" xfId="0" applyAlignment="1">
      <alignment horizontal="center"/>
    </xf>
    <xf numFmtId="0" fontId="0" fillId="0" borderId="14" xfId="0" applyBorder="1" applyAlignment="1">
      <alignment horizontal="center"/>
    </xf>
    <xf numFmtId="0" fontId="62" fillId="6" borderId="88" xfId="0" applyFont="1" applyFill="1" applyBorder="1" applyAlignment="1">
      <alignment horizontal="center"/>
    </xf>
    <xf numFmtId="0" fontId="62" fillId="6" borderId="89" xfId="0" applyFont="1" applyFill="1" applyBorder="1" applyAlignment="1">
      <alignment horizontal="center"/>
    </xf>
    <xf numFmtId="0" fontId="62" fillId="6" borderId="88" xfId="0" applyFont="1" applyFill="1" applyBorder="1" applyAlignment="1">
      <alignment horizontal="center" vertical="center"/>
    </xf>
    <xf numFmtId="0" fontId="62" fillId="6" borderId="89" xfId="0" applyFont="1" applyFill="1" applyBorder="1" applyAlignment="1">
      <alignment horizontal="center" vertical="center"/>
    </xf>
    <xf numFmtId="0" fontId="0" fillId="0" borderId="88" xfId="0" applyBorder="1" applyAlignment="1">
      <alignment horizontal="center" vertical="center" wrapText="1"/>
    </xf>
    <xf numFmtId="0" fontId="0" fillId="0" borderId="90" xfId="0" applyBorder="1" applyAlignment="1">
      <alignment horizontal="center" vertical="center" wrapText="1"/>
    </xf>
    <xf numFmtId="0" fontId="3" fillId="6" borderId="88" xfId="0" applyFont="1" applyFill="1" applyBorder="1" applyAlignment="1">
      <alignment horizontal="center" vertical="center" wrapText="1"/>
    </xf>
    <xf numFmtId="0" fontId="73" fillId="7" borderId="85" xfId="0" applyFont="1" applyFill="1" applyBorder="1" applyAlignment="1" applyProtection="1">
      <alignment horizontal="left" vertical="center" wrapText="1"/>
      <protection locked="0"/>
    </xf>
    <xf numFmtId="0" fontId="0" fillId="7" borderId="86" xfId="0" applyFill="1" applyBorder="1" applyAlignment="1" applyProtection="1">
      <alignment horizontal="left" vertical="center" wrapText="1"/>
      <protection locked="0"/>
    </xf>
    <xf numFmtId="0" fontId="0" fillId="7" borderId="87" xfId="0" applyFill="1" applyBorder="1" applyAlignment="1" applyProtection="1">
      <alignment horizontal="left" vertical="center" wrapText="1"/>
      <protection locked="0"/>
    </xf>
    <xf numFmtId="0" fontId="1" fillId="0" borderId="41" xfId="0" applyFont="1" applyBorder="1" applyAlignment="1" applyProtection="1">
      <alignment horizontal="center" vertical="center" wrapText="1"/>
      <protection locked="0"/>
    </xf>
  </cellXfs>
  <cellStyles count="155">
    <cellStyle name="Bueno 2" xfId="3" xr:uid="{00000000-0005-0000-0000-000000000000}"/>
    <cellStyle name="Cálculo 2" xfId="4" xr:uid="{00000000-0005-0000-0000-000001000000}"/>
    <cellStyle name="Cálculo 2 10" xfId="103" xr:uid="{00000000-0005-0000-0000-000002000000}"/>
    <cellStyle name="Cálculo 2 2" xfId="69" xr:uid="{00000000-0005-0000-0000-000003000000}"/>
    <cellStyle name="Cálculo 2 2 2" xfId="111" xr:uid="{00000000-0005-0000-0000-000004000000}"/>
    <cellStyle name="Cálculo 2 2 3" xfId="124" xr:uid="{00000000-0005-0000-0000-000005000000}"/>
    <cellStyle name="Cálculo 2 2 4" xfId="136" xr:uid="{00000000-0005-0000-0000-000006000000}"/>
    <cellStyle name="Cálculo 2 2 5" xfId="146" xr:uid="{00000000-0005-0000-0000-000007000000}"/>
    <cellStyle name="Cálculo 2 3" xfId="78" xr:uid="{00000000-0005-0000-0000-000008000000}"/>
    <cellStyle name="Cálculo 2 3 2" xfId="120" xr:uid="{00000000-0005-0000-0000-000009000000}"/>
    <cellStyle name="Cálculo 2 3 3" xfId="133" xr:uid="{00000000-0005-0000-0000-00000A000000}"/>
    <cellStyle name="Cálculo 2 3 4" xfId="145" xr:uid="{00000000-0005-0000-0000-00000B000000}"/>
    <cellStyle name="Cálculo 2 4" xfId="80" xr:uid="{00000000-0005-0000-0000-00000C000000}"/>
    <cellStyle name="Cálculo 2 5" xfId="86" xr:uid="{00000000-0005-0000-0000-00000D000000}"/>
    <cellStyle name="Cálculo 2 6" xfId="89" xr:uid="{00000000-0005-0000-0000-00000E000000}"/>
    <cellStyle name="Cálculo 2 7" xfId="109" xr:uid="{00000000-0005-0000-0000-00000F000000}"/>
    <cellStyle name="Cálculo 2 8" xfId="104" xr:uid="{00000000-0005-0000-0000-000010000000}"/>
    <cellStyle name="Cálculo 2 9" xfId="110" xr:uid="{00000000-0005-0000-0000-000011000000}"/>
    <cellStyle name="Celda de comprobación 2" xfId="5" xr:uid="{00000000-0005-0000-0000-000012000000}"/>
    <cellStyle name="Celda vinculada 2" xfId="6" xr:uid="{00000000-0005-0000-0000-000013000000}"/>
    <cellStyle name="Encabezado 1 2" xfId="41" xr:uid="{00000000-0005-0000-0000-000014000000}"/>
    <cellStyle name="Encabezado 4 2" xfId="7" xr:uid="{00000000-0005-0000-0000-000015000000}"/>
    <cellStyle name="Énfasis 1" xfId="8" xr:uid="{00000000-0005-0000-0000-000016000000}"/>
    <cellStyle name="Énfasis 2" xfId="9" xr:uid="{00000000-0005-0000-0000-000017000000}"/>
    <cellStyle name="Énfasis 3" xfId="10" xr:uid="{00000000-0005-0000-0000-000018000000}"/>
    <cellStyle name="Énfasis1 - 20%" xfId="12" xr:uid="{00000000-0005-0000-0000-000019000000}"/>
    <cellStyle name="Énfasis1 - 40%" xfId="13" xr:uid="{00000000-0005-0000-0000-00001A000000}"/>
    <cellStyle name="Énfasis1 - 60%" xfId="14" xr:uid="{00000000-0005-0000-0000-00001B000000}"/>
    <cellStyle name="Énfasis1 2" xfId="11" xr:uid="{00000000-0005-0000-0000-00001C000000}"/>
    <cellStyle name="Énfasis1 3" xfId="60" xr:uid="{00000000-0005-0000-0000-00001D000000}"/>
    <cellStyle name="Énfasis2 - 20%" xfId="16" xr:uid="{00000000-0005-0000-0000-00001E000000}"/>
    <cellStyle name="Énfasis2 - 40%" xfId="17" xr:uid="{00000000-0005-0000-0000-00001F000000}"/>
    <cellStyle name="Énfasis2 - 60%" xfId="18" xr:uid="{00000000-0005-0000-0000-000020000000}"/>
    <cellStyle name="Énfasis2 2" xfId="15" xr:uid="{00000000-0005-0000-0000-000021000000}"/>
    <cellStyle name="Énfasis2 3" xfId="61" xr:uid="{00000000-0005-0000-0000-000022000000}"/>
    <cellStyle name="Énfasis3 - 20%" xfId="20" xr:uid="{00000000-0005-0000-0000-000023000000}"/>
    <cellStyle name="Énfasis3 - 40%" xfId="21" xr:uid="{00000000-0005-0000-0000-000024000000}"/>
    <cellStyle name="Énfasis3 - 60%" xfId="22" xr:uid="{00000000-0005-0000-0000-000025000000}"/>
    <cellStyle name="Énfasis3 2" xfId="19" xr:uid="{00000000-0005-0000-0000-000026000000}"/>
    <cellStyle name="Énfasis3 3" xfId="62" xr:uid="{00000000-0005-0000-0000-000027000000}"/>
    <cellStyle name="Énfasis4 - 20%" xfId="24" xr:uid="{00000000-0005-0000-0000-000028000000}"/>
    <cellStyle name="Énfasis4 - 40%" xfId="25" xr:uid="{00000000-0005-0000-0000-000029000000}"/>
    <cellStyle name="Énfasis4 - 60%" xfId="26" xr:uid="{00000000-0005-0000-0000-00002A000000}"/>
    <cellStyle name="Énfasis4 2" xfId="23" xr:uid="{00000000-0005-0000-0000-00002B000000}"/>
    <cellStyle name="Énfasis4 3" xfId="63" xr:uid="{00000000-0005-0000-0000-00002C000000}"/>
    <cellStyle name="Énfasis5 - 20%" xfId="28" xr:uid="{00000000-0005-0000-0000-00002D000000}"/>
    <cellStyle name="Énfasis5 - 40%" xfId="29" xr:uid="{00000000-0005-0000-0000-00002E000000}"/>
    <cellStyle name="Énfasis5 - 60%" xfId="30" xr:uid="{00000000-0005-0000-0000-00002F000000}"/>
    <cellStyle name="Énfasis5 2" xfId="27" xr:uid="{00000000-0005-0000-0000-000030000000}"/>
    <cellStyle name="Énfasis5 3" xfId="64" xr:uid="{00000000-0005-0000-0000-000031000000}"/>
    <cellStyle name="Énfasis6 - 20%" xfId="32" xr:uid="{00000000-0005-0000-0000-000032000000}"/>
    <cellStyle name="Énfasis6 - 40%" xfId="33" xr:uid="{00000000-0005-0000-0000-000033000000}"/>
    <cellStyle name="Énfasis6 - 60%" xfId="34" xr:uid="{00000000-0005-0000-0000-000034000000}"/>
    <cellStyle name="Énfasis6 2" xfId="31" xr:uid="{00000000-0005-0000-0000-000035000000}"/>
    <cellStyle name="Énfasis6 3" xfId="65" xr:uid="{00000000-0005-0000-0000-000036000000}"/>
    <cellStyle name="Entrada 2" xfId="35" xr:uid="{00000000-0005-0000-0000-000037000000}"/>
    <cellStyle name="Entrada 2 10" xfId="152" xr:uid="{00000000-0005-0000-0000-000038000000}"/>
    <cellStyle name="Entrada 2 2" xfId="74" xr:uid="{00000000-0005-0000-0000-000039000000}"/>
    <cellStyle name="Entrada 2 2 2" xfId="115" xr:uid="{00000000-0005-0000-0000-00003A000000}"/>
    <cellStyle name="Entrada 2 2 3" xfId="128" xr:uid="{00000000-0005-0000-0000-00003B000000}"/>
    <cellStyle name="Entrada 2 2 4" xfId="140" xr:uid="{00000000-0005-0000-0000-00003C000000}"/>
    <cellStyle name="Entrada 2 2 5" xfId="147" xr:uid="{00000000-0005-0000-0000-00003D000000}"/>
    <cellStyle name="Entrada 2 3" xfId="73" xr:uid="{00000000-0005-0000-0000-00003E000000}"/>
    <cellStyle name="Entrada 2 3 2" xfId="113" xr:uid="{00000000-0005-0000-0000-00003F000000}"/>
    <cellStyle name="Entrada 2 3 3" xfId="126" xr:uid="{00000000-0005-0000-0000-000040000000}"/>
    <cellStyle name="Entrada 2 3 4" xfId="138" xr:uid="{00000000-0005-0000-0000-000041000000}"/>
    <cellStyle name="Entrada 2 4" xfId="81" xr:uid="{00000000-0005-0000-0000-000042000000}"/>
    <cellStyle name="Entrada 2 5" xfId="96" xr:uid="{00000000-0005-0000-0000-000043000000}"/>
    <cellStyle name="Entrada 2 6" xfId="92" xr:uid="{00000000-0005-0000-0000-000044000000}"/>
    <cellStyle name="Entrada 2 7" xfId="102" xr:uid="{00000000-0005-0000-0000-000045000000}"/>
    <cellStyle name="Entrada 2 8" xfId="134" xr:uid="{00000000-0005-0000-0000-000046000000}"/>
    <cellStyle name="Entrada 2 9" xfId="93" xr:uid="{00000000-0005-0000-0000-000047000000}"/>
    <cellStyle name="Incorrecto 2" xfId="36" xr:uid="{00000000-0005-0000-0000-000048000000}"/>
    <cellStyle name="Millares [0] 2" xfId="66" xr:uid="{00000000-0005-0000-0000-000049000000}"/>
    <cellStyle name="Millares [0] 2 2" xfId="121" xr:uid="{00000000-0005-0000-0000-00004A000000}"/>
    <cellStyle name="Millares [0] 3" xfId="79" xr:uid="{00000000-0005-0000-0000-00004B000000}"/>
    <cellStyle name="Millares [0] 4" xfId="85" xr:uid="{00000000-0005-0000-0000-00004C000000}"/>
    <cellStyle name="Millares [0] 5" xfId="101" xr:uid="{00000000-0005-0000-0000-00004D000000}"/>
    <cellStyle name="Neutral 2" xfId="37" xr:uid="{00000000-0005-0000-0000-00004E000000}"/>
    <cellStyle name="Normal" xfId="0" builtinId="0"/>
    <cellStyle name="Normal 2" xfId="2" xr:uid="{00000000-0005-0000-0000-000050000000}"/>
    <cellStyle name="Normal 2 2" xfId="49" xr:uid="{00000000-0005-0000-0000-000051000000}"/>
    <cellStyle name="Normal 2 2 2" xfId="67" xr:uid="{00000000-0005-0000-0000-000052000000}"/>
    <cellStyle name="Normal 2 3" xfId="46" xr:uid="{00000000-0005-0000-0000-000053000000}"/>
    <cellStyle name="Normal 3" xfId="1" xr:uid="{00000000-0005-0000-0000-000054000000}"/>
    <cellStyle name="Normal 3 2" xfId="52" xr:uid="{00000000-0005-0000-0000-000055000000}"/>
    <cellStyle name="Normal 3 2 2" xfId="58" xr:uid="{00000000-0005-0000-0000-000056000000}"/>
    <cellStyle name="Normal 3 3" xfId="54" xr:uid="{00000000-0005-0000-0000-000057000000}"/>
    <cellStyle name="Normal 3 4" xfId="47" xr:uid="{00000000-0005-0000-0000-000058000000}"/>
    <cellStyle name="Normal 4" xfId="48" xr:uid="{00000000-0005-0000-0000-000059000000}"/>
    <cellStyle name="Normal 4 2" xfId="51" xr:uid="{00000000-0005-0000-0000-00005A000000}"/>
    <cellStyle name="Normal 4 2 2" xfId="57" xr:uid="{00000000-0005-0000-0000-00005B000000}"/>
    <cellStyle name="Normal 4 3" xfId="55" xr:uid="{00000000-0005-0000-0000-00005C000000}"/>
    <cellStyle name="Normal 5" xfId="50" xr:uid="{00000000-0005-0000-0000-00005D000000}"/>
    <cellStyle name="Normal 5 2" xfId="56" xr:uid="{00000000-0005-0000-0000-00005E000000}"/>
    <cellStyle name="Normal 6" xfId="53" xr:uid="{00000000-0005-0000-0000-00005F000000}"/>
    <cellStyle name="Normal 6 2" xfId="59" xr:uid="{00000000-0005-0000-0000-000060000000}"/>
    <cellStyle name="Notas 2" xfId="38" xr:uid="{00000000-0005-0000-0000-000061000000}"/>
    <cellStyle name="Notas 2 10" xfId="100" xr:uid="{00000000-0005-0000-0000-000062000000}"/>
    <cellStyle name="Notas 2 2" xfId="75" xr:uid="{00000000-0005-0000-0000-000063000000}"/>
    <cellStyle name="Notas 2 2 2" xfId="116" xr:uid="{00000000-0005-0000-0000-000064000000}"/>
    <cellStyle name="Notas 2 2 3" xfId="129" xr:uid="{00000000-0005-0000-0000-000065000000}"/>
    <cellStyle name="Notas 2 2 4" xfId="141" xr:uid="{00000000-0005-0000-0000-000066000000}"/>
    <cellStyle name="Notas 2 2 5" xfId="148" xr:uid="{00000000-0005-0000-0000-000067000000}"/>
    <cellStyle name="Notas 2 3" xfId="71" xr:uid="{00000000-0005-0000-0000-000068000000}"/>
    <cellStyle name="Notas 2 3 2" xfId="114" xr:uid="{00000000-0005-0000-0000-000069000000}"/>
    <cellStyle name="Notas 2 3 3" xfId="127" xr:uid="{00000000-0005-0000-0000-00006A000000}"/>
    <cellStyle name="Notas 2 3 4" xfId="139" xr:uid="{00000000-0005-0000-0000-00006B000000}"/>
    <cellStyle name="Notas 2 4" xfId="82" xr:uid="{00000000-0005-0000-0000-00006C000000}"/>
    <cellStyle name="Notas 2 5" xfId="97" xr:uid="{00000000-0005-0000-0000-00006D000000}"/>
    <cellStyle name="Notas 2 6" xfId="95" xr:uid="{00000000-0005-0000-0000-00006E000000}"/>
    <cellStyle name="Notas 2 7" xfId="108" xr:uid="{00000000-0005-0000-0000-00006F000000}"/>
    <cellStyle name="Notas 2 8" xfId="122" xr:uid="{00000000-0005-0000-0000-000070000000}"/>
    <cellStyle name="Notas 2 9" xfId="106" xr:uid="{00000000-0005-0000-0000-000071000000}"/>
    <cellStyle name="Porcentaje" xfId="68" builtinId="5"/>
    <cellStyle name="Salida 2" xfId="39" xr:uid="{00000000-0005-0000-0000-000073000000}"/>
    <cellStyle name="Salida 2 10" xfId="151" xr:uid="{00000000-0005-0000-0000-000074000000}"/>
    <cellStyle name="Salida 2 11" xfId="154" xr:uid="{00000000-0005-0000-0000-000075000000}"/>
    <cellStyle name="Salida 2 2" xfId="76" xr:uid="{00000000-0005-0000-0000-000076000000}"/>
    <cellStyle name="Salida 2 2 2" xfId="117" xr:uid="{00000000-0005-0000-0000-000077000000}"/>
    <cellStyle name="Salida 2 2 3" xfId="130" xr:uid="{00000000-0005-0000-0000-000078000000}"/>
    <cellStyle name="Salida 2 2 4" xfId="142" xr:uid="{00000000-0005-0000-0000-000079000000}"/>
    <cellStyle name="Salida 2 2 5" xfId="149" xr:uid="{00000000-0005-0000-0000-00007A000000}"/>
    <cellStyle name="Salida 2 3" xfId="72" xr:uid="{00000000-0005-0000-0000-00007B000000}"/>
    <cellStyle name="Salida 2 3 2" xfId="119" xr:uid="{00000000-0005-0000-0000-00007C000000}"/>
    <cellStyle name="Salida 2 3 3" xfId="132" xr:uid="{00000000-0005-0000-0000-00007D000000}"/>
    <cellStyle name="Salida 2 3 4" xfId="144" xr:uid="{00000000-0005-0000-0000-00007E000000}"/>
    <cellStyle name="Salida 2 4" xfId="83" xr:uid="{00000000-0005-0000-0000-00007F000000}"/>
    <cellStyle name="Salida 2 5" xfId="98" xr:uid="{00000000-0005-0000-0000-000080000000}"/>
    <cellStyle name="Salida 2 6" xfId="91" xr:uid="{00000000-0005-0000-0000-000081000000}"/>
    <cellStyle name="Salida 2 7" xfId="123" xr:uid="{00000000-0005-0000-0000-000082000000}"/>
    <cellStyle name="Salida 2 8" xfId="90" xr:uid="{00000000-0005-0000-0000-000083000000}"/>
    <cellStyle name="Salida 2 9" xfId="87" xr:uid="{00000000-0005-0000-0000-000084000000}"/>
    <cellStyle name="Texto de advertencia 2" xfId="40" xr:uid="{00000000-0005-0000-0000-000085000000}"/>
    <cellStyle name="Título 2 2" xfId="42" xr:uid="{00000000-0005-0000-0000-000086000000}"/>
    <cellStyle name="Título 3 2" xfId="43" xr:uid="{00000000-0005-0000-0000-000087000000}"/>
    <cellStyle name="Título de hoja" xfId="44" xr:uid="{00000000-0005-0000-0000-000088000000}"/>
    <cellStyle name="Total 2" xfId="45" xr:uid="{00000000-0005-0000-0000-000089000000}"/>
    <cellStyle name="Total 2 10" xfId="153" xr:uid="{00000000-0005-0000-0000-00008A000000}"/>
    <cellStyle name="Total 2 11" xfId="105" xr:uid="{00000000-0005-0000-0000-00008B000000}"/>
    <cellStyle name="Total 2 2" xfId="77" xr:uid="{00000000-0005-0000-0000-00008C000000}"/>
    <cellStyle name="Total 2 2 2" xfId="118" xr:uid="{00000000-0005-0000-0000-00008D000000}"/>
    <cellStyle name="Total 2 2 3" xfId="131" xr:uid="{00000000-0005-0000-0000-00008E000000}"/>
    <cellStyle name="Total 2 2 4" xfId="143" xr:uid="{00000000-0005-0000-0000-00008F000000}"/>
    <cellStyle name="Total 2 2 5" xfId="150" xr:uid="{00000000-0005-0000-0000-000090000000}"/>
    <cellStyle name="Total 2 3" xfId="70" xr:uid="{00000000-0005-0000-0000-000091000000}"/>
    <cellStyle name="Total 2 3 2" xfId="112" xr:uid="{00000000-0005-0000-0000-000092000000}"/>
    <cellStyle name="Total 2 3 3" xfId="125" xr:uid="{00000000-0005-0000-0000-000093000000}"/>
    <cellStyle name="Total 2 3 4" xfId="137" xr:uid="{00000000-0005-0000-0000-000094000000}"/>
    <cellStyle name="Total 2 4" xfId="84" xr:uid="{00000000-0005-0000-0000-000095000000}"/>
    <cellStyle name="Total 2 5" xfId="99" xr:uid="{00000000-0005-0000-0000-000096000000}"/>
    <cellStyle name="Total 2 6" xfId="94" xr:uid="{00000000-0005-0000-0000-000097000000}"/>
    <cellStyle name="Total 2 7" xfId="107" xr:uid="{00000000-0005-0000-0000-000098000000}"/>
    <cellStyle name="Total 2 8" xfId="88" xr:uid="{00000000-0005-0000-0000-000099000000}"/>
    <cellStyle name="Total 2 9" xfId="135" xr:uid="{00000000-0005-0000-0000-00009A000000}"/>
  </cellStyles>
  <dxfs count="164">
    <dxf>
      <font>
        <b val="0"/>
        <i val="0"/>
        <strike val="0"/>
        <condense val="0"/>
        <extend val="0"/>
        <outline val="0"/>
        <shadow val="0"/>
        <u val="none"/>
        <vertAlign val="baseline"/>
        <sz val="11"/>
        <color theme="1"/>
        <name val="Calibri"/>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rgb="FF92D050"/>
        </patternFill>
      </fill>
    </dxf>
    <dxf>
      <fill>
        <patternFill>
          <bgColor rgb="FFE26B0A"/>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7</xdr:col>
      <xdr:colOff>0</xdr:colOff>
      <xdr:row>0</xdr:row>
      <xdr:rowOff>61060</xdr:rowOff>
    </xdr:from>
    <xdr:ext cx="1994241" cy="854808"/>
    <xdr:pic>
      <xdr:nvPicPr>
        <xdr:cNvPr id="2" name="Imagen 1">
          <a:extLst>
            <a:ext uri="{FF2B5EF4-FFF2-40B4-BE49-F238E27FC236}">
              <a16:creationId xmlns:a16="http://schemas.microsoft.com/office/drawing/2014/main" id="{4943D2BF-179A-444C-BDCB-0328A533EB29}"/>
            </a:ext>
          </a:extLst>
        </xdr:cNvPr>
        <xdr:cNvPicPr>
          <a:picLocks noChangeAspect="1"/>
        </xdr:cNvPicPr>
      </xdr:nvPicPr>
      <xdr:blipFill>
        <a:blip xmlns:r="http://schemas.openxmlformats.org/officeDocument/2006/relationships" r:embed="rId1"/>
        <a:stretch>
          <a:fillRect/>
        </a:stretch>
      </xdr:blipFill>
      <xdr:spPr>
        <a:xfrm>
          <a:off x="9146442" y="61060"/>
          <a:ext cx="1994241" cy="85480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8</xdr:col>
      <xdr:colOff>536862</xdr:colOff>
      <xdr:row>1</xdr:row>
      <xdr:rowOff>0</xdr:rowOff>
    </xdr:from>
    <xdr:to>
      <xdr:col>9</xdr:col>
      <xdr:colOff>979517</xdr:colOff>
      <xdr:row>3</xdr:row>
      <xdr:rowOff>112485</xdr:rowOff>
    </xdr:to>
    <xdr:pic>
      <xdr:nvPicPr>
        <xdr:cNvPr id="2" name="Imagen 1">
          <a:extLst>
            <a:ext uri="{FF2B5EF4-FFF2-40B4-BE49-F238E27FC236}">
              <a16:creationId xmlns:a16="http://schemas.microsoft.com/office/drawing/2014/main" id="{B9CB069A-58B0-42EE-824B-F954BCB30D80}"/>
            </a:ext>
          </a:extLst>
        </xdr:cNvPr>
        <xdr:cNvPicPr>
          <a:picLocks noChangeAspect="1"/>
        </xdr:cNvPicPr>
      </xdr:nvPicPr>
      <xdr:blipFill>
        <a:blip xmlns:r="http://schemas.openxmlformats.org/officeDocument/2006/relationships" r:embed="rId1"/>
        <a:stretch>
          <a:fillRect/>
        </a:stretch>
      </xdr:blipFill>
      <xdr:spPr>
        <a:xfrm>
          <a:off x="24141544" y="440871"/>
          <a:ext cx="1991767" cy="666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9</xdr:col>
      <xdr:colOff>610658</xdr:colOff>
      <xdr:row>0</xdr:row>
      <xdr:rowOff>65617</xdr:rowOff>
    </xdr:from>
    <xdr:ext cx="1994241" cy="680508"/>
    <xdr:pic>
      <xdr:nvPicPr>
        <xdr:cNvPr id="2" name="Imagen 1">
          <a:extLst>
            <a:ext uri="{FF2B5EF4-FFF2-40B4-BE49-F238E27FC236}">
              <a16:creationId xmlns:a16="http://schemas.microsoft.com/office/drawing/2014/main" id="{E9F8E076-1F76-425A-9C6E-7DC165228782}"/>
            </a:ext>
          </a:extLst>
        </xdr:cNvPr>
        <xdr:cNvPicPr>
          <a:picLocks noChangeAspect="1"/>
        </xdr:cNvPicPr>
      </xdr:nvPicPr>
      <xdr:blipFill>
        <a:blip xmlns:r="http://schemas.openxmlformats.org/officeDocument/2006/relationships" r:embed="rId1"/>
        <a:stretch>
          <a:fillRect/>
        </a:stretch>
      </xdr:blipFill>
      <xdr:spPr>
        <a:xfrm>
          <a:off x="11294533" y="65617"/>
          <a:ext cx="1994241" cy="68050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140469</xdr:colOff>
      <xdr:row>0</xdr:row>
      <xdr:rowOff>6446</xdr:rowOff>
    </xdr:from>
    <xdr:to>
      <xdr:col>9</xdr:col>
      <xdr:colOff>437171</xdr:colOff>
      <xdr:row>2</xdr:row>
      <xdr:rowOff>389659</xdr:rowOff>
    </xdr:to>
    <xdr:pic>
      <xdr:nvPicPr>
        <xdr:cNvPr id="2" name="Imagen 1">
          <a:extLst>
            <a:ext uri="{FF2B5EF4-FFF2-40B4-BE49-F238E27FC236}">
              <a16:creationId xmlns:a16="http://schemas.microsoft.com/office/drawing/2014/main" id="{550CC7B1-AC33-4DE8-A59C-2A377BC1C144}"/>
            </a:ext>
          </a:extLst>
        </xdr:cNvPr>
        <xdr:cNvPicPr>
          <a:picLocks noChangeAspect="1"/>
        </xdr:cNvPicPr>
      </xdr:nvPicPr>
      <xdr:blipFill>
        <a:blip xmlns:r="http://schemas.openxmlformats.org/officeDocument/2006/relationships" r:embed="rId1"/>
        <a:stretch>
          <a:fillRect/>
        </a:stretch>
      </xdr:blipFill>
      <xdr:spPr>
        <a:xfrm>
          <a:off x="8398644" y="6446"/>
          <a:ext cx="2611277" cy="9261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69272</xdr:colOff>
      <xdr:row>0</xdr:row>
      <xdr:rowOff>17318</xdr:rowOff>
    </xdr:from>
    <xdr:to>
      <xdr:col>1</xdr:col>
      <xdr:colOff>2412422</xdr:colOff>
      <xdr:row>2</xdr:row>
      <xdr:rowOff>160193</xdr:rowOff>
    </xdr:to>
    <xdr:pic>
      <xdr:nvPicPr>
        <xdr:cNvPr id="2" name="Imagen 1">
          <a:extLst>
            <a:ext uri="{FF2B5EF4-FFF2-40B4-BE49-F238E27FC236}">
              <a16:creationId xmlns:a16="http://schemas.microsoft.com/office/drawing/2014/main" id="{165EF4CC-4127-4D67-8A24-2518EABBB50A}"/>
            </a:ext>
          </a:extLst>
        </xdr:cNvPr>
        <xdr:cNvPicPr>
          <a:picLocks noChangeAspect="1"/>
        </xdr:cNvPicPr>
      </xdr:nvPicPr>
      <xdr:blipFill>
        <a:blip xmlns:r="http://schemas.openxmlformats.org/officeDocument/2006/relationships" r:embed="rId1"/>
        <a:stretch>
          <a:fillRect/>
        </a:stretch>
      </xdr:blipFill>
      <xdr:spPr>
        <a:xfrm>
          <a:off x="345497" y="17318"/>
          <a:ext cx="2343150" cy="523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SIDOC/Planear/Activos/2011/ValoracionActivosSGSIUENRP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DT_2024_def2.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FI_2024_def.xls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IG_2024_def.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JU_2024_def.xlsb"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PS_2024_def2.xlsb"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SA_2024_def.xlsb"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SC_2024_def.xlsb"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TH_2024_def.xlsb"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PCE_2024_def.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Contenedor\Users\jlinares\OneDrive%20-%20Unidad%20Administrativa%20Especial%20De%20Catastro%20Distrital%20(1)\FileServer_OAP\78_MIPG\78.5_Adm_Riesgos\2024\Formulaciones\MR_GCA_2024_version2_def_px%20institucional%202-202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personal/oficina_asesora_planeacion_catastrobogota_gov_co/Documents/FileServer_OAP/78_MIPG/78.5_Adm_Riesgos/2024/MR_Institucional/MR_PCE_2024_V2.xlsb"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10.35.116.242\Fileserver\OAP\78_MIPG\78.5_Adm_Riesgos\2024\MR_COM_2024_def.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Contenedor\Users\jlinares\Desktop\Formulaciones\MR_COM_2024_def.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DIE_2024_def.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A_2024_def.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I_2024_def.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O_2024_def.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DO_2024%20_def.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exto"/>
      <sheetName val="Árbol_GF"/>
      <sheetName val="MR_Ges_Seg_Fis"/>
      <sheetName val="Árbol_Corr"/>
      <sheetName val="MR_Corr1"/>
      <sheetName val="MR_Corr2"/>
      <sheetName val="MR_Corr3"/>
      <sheetName val="Amenazas_SI"/>
      <sheetName val="Vulnerabilidades_SI"/>
      <sheetName val="Controles_SI"/>
      <sheetName val="Catalogo_FIS"/>
      <sheetName val="Tablas_GSF"/>
      <sheetName val="Lista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s_GSF"/>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row r="12">
          <cell r="A12" t="str">
            <v>Gestión de Comunicaciones</v>
          </cell>
        </row>
      </sheetData>
      <sheetData sheetId="4"/>
      <sheetData sheetId="5">
        <row r="12">
          <cell r="D12" t="str">
            <v>PREVENTIVO</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Tablas_GSF"/>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 displayName="Tabla13" ref="A4:D18" totalsRowShown="0" headerRowDxfId="8" dataDxfId="7" headerRowBorderDxfId="5" tableBorderDxfId="6" totalsRowBorderDxfId="4">
  <tableColumns count="4">
    <tableColumn id="1" xr3:uid="{00000000-0010-0000-0000-000001000000}" name="No" dataDxfId="3"/>
    <tableColumn id="2" xr3:uid="{00000000-0010-0000-0000-000002000000}" name="TRÁMITE" dataDxfId="2"/>
    <tableColumn id="3" xr3:uid="{00000000-0010-0000-0000-000003000000}" name="RIESGO DE CORRUPCIÓN ASOCIADO" dataDxfId="1"/>
    <tableColumn id="4" xr3:uid="{00000000-0010-0000-0000-000004000000}" name="PROCESO" dataDxfId="0"/>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S359"/>
  <sheetViews>
    <sheetView tabSelected="1" zoomScale="82" zoomScaleNormal="82" workbookViewId="0"/>
  </sheetViews>
  <sheetFormatPr defaultColWidth="11.42578125" defaultRowHeight="15"/>
  <cols>
    <col min="1" max="1" width="19.140625" style="72" customWidth="1"/>
    <col min="2" max="2" width="24.85546875" style="72" customWidth="1"/>
    <col min="3" max="3" width="16.5703125" style="72" customWidth="1"/>
    <col min="4" max="4" width="8.140625" style="72" customWidth="1"/>
    <col min="5" max="5" width="7.140625" style="72" customWidth="1"/>
    <col min="6" max="6" width="7.5703125" style="72" customWidth="1"/>
    <col min="7" max="7" width="43.28515625" style="72" customWidth="1"/>
    <col min="8" max="8" width="20.7109375" style="72" hidden="1" customWidth="1"/>
    <col min="9" max="9" width="17.140625" style="72" hidden="1" customWidth="1"/>
    <col min="10" max="10" width="36.42578125" style="72" customWidth="1"/>
    <col min="11" max="11" width="11.42578125" style="72" customWidth="1"/>
    <col min="12" max="12" width="13.7109375" style="72" customWidth="1"/>
    <col min="13" max="13" width="33.5703125" style="72" customWidth="1"/>
    <col min="14" max="15" width="21" style="72" hidden="1" customWidth="1"/>
    <col min="16" max="16" width="33.140625" style="72" customWidth="1"/>
    <col min="17" max="17" width="11.42578125" style="72" customWidth="1"/>
    <col min="18" max="18" width="12" style="72" customWidth="1"/>
    <col min="19" max="25" width="9.85546875" style="72" customWidth="1"/>
    <col min="26" max="26" width="9.85546875" style="72" hidden="1" customWidth="1"/>
    <col min="27" max="27" width="18.85546875" style="72" customWidth="1"/>
    <col min="28" max="28" width="7.28515625" style="72" customWidth="1"/>
    <col min="29" max="29" width="115.85546875" style="72" customWidth="1"/>
    <col min="30" max="30" width="11.42578125" style="72" customWidth="1"/>
    <col min="31" max="31" width="38" style="72" customWidth="1"/>
    <col min="32" max="33" width="6.7109375" style="72" customWidth="1"/>
    <col min="34" max="34" width="5" style="72" customWidth="1"/>
    <col min="35" max="35" width="6.7109375" style="72" customWidth="1"/>
    <col min="36" max="37" width="5" style="72" customWidth="1"/>
    <col min="38" max="38" width="12.42578125" style="72" customWidth="1"/>
    <col min="39" max="39" width="8.7109375" style="72" customWidth="1"/>
    <col min="40" max="40" width="7.140625" style="72" customWidth="1"/>
    <col min="41" max="41" width="4.5703125" style="72" customWidth="1"/>
    <col min="42" max="42" width="7.140625" style="72" customWidth="1"/>
    <col min="43" max="43" width="34" style="72" customWidth="1"/>
    <col min="44" max="44" width="15.28515625" style="72" customWidth="1"/>
    <col min="45" max="46" width="11.42578125" style="72" customWidth="1"/>
    <col min="47" max="47" width="15.85546875" style="72" customWidth="1"/>
    <col min="48" max="49" width="11.42578125" style="72" customWidth="1"/>
    <col min="50" max="50" width="17.140625" style="72" customWidth="1"/>
    <col min="51" max="51" width="11.42578125" style="72" customWidth="1"/>
    <col min="52" max="52" width="13.7109375" style="72" customWidth="1"/>
    <col min="53" max="53" width="53.42578125" style="72" customWidth="1"/>
    <col min="54" max="56" width="37.140625" style="72" customWidth="1"/>
    <col min="57" max="57" width="16" style="72" customWidth="1"/>
    <col min="58" max="58" width="69.42578125" style="72" customWidth="1"/>
    <col min="59" max="59" width="72" style="72" customWidth="1"/>
    <col min="60" max="60" width="6.85546875" style="72" bestFit="1" customWidth="1"/>
    <col min="61" max="61" width="7.42578125" style="72" bestFit="1" customWidth="1"/>
    <col min="62" max="63" width="6.140625" style="72" customWidth="1"/>
    <col min="64" max="64" width="73" style="72" customWidth="1"/>
    <col min="65" max="65" width="18.7109375" style="72" customWidth="1"/>
    <col min="66" max="66" width="14.7109375" style="72" customWidth="1"/>
    <col min="67" max="67" width="48" style="72" customWidth="1"/>
    <col min="68" max="68" width="2.28515625" style="72" customWidth="1"/>
    <col min="69" max="175" width="1" style="72" customWidth="1"/>
    <col min="176" max="16384" width="11.42578125" style="72"/>
  </cols>
  <sheetData>
    <row r="1" spans="1:70" s="59" customFormat="1" ht="26.25" customHeight="1">
      <c r="A1" s="644" t="s">
        <v>0</v>
      </c>
      <c r="B1" s="645"/>
      <c r="C1" s="645"/>
      <c r="D1" s="645"/>
      <c r="E1" s="645"/>
      <c r="F1" s="645"/>
      <c r="G1" s="646"/>
      <c r="I1" s="66"/>
      <c r="J1" s="650"/>
      <c r="K1" s="66"/>
      <c r="L1" s="67"/>
      <c r="M1" s="67"/>
      <c r="N1" s="67"/>
      <c r="O1" s="67"/>
      <c r="P1" s="67"/>
      <c r="Q1" s="67"/>
      <c r="R1" s="117"/>
      <c r="S1" s="117"/>
      <c r="T1" s="67"/>
      <c r="U1" s="60"/>
      <c r="V1" s="60"/>
      <c r="W1" s="60"/>
      <c r="X1" s="61"/>
      <c r="Y1" s="62"/>
      <c r="AA1" s="63"/>
      <c r="AG1" s="62"/>
      <c r="AH1" s="62"/>
      <c r="AI1" s="62"/>
      <c r="AJ1" s="62"/>
      <c r="AK1" s="62"/>
      <c r="AL1" s="62"/>
      <c r="AM1" s="62"/>
    </row>
    <row r="2" spans="1:70" s="59" customFormat="1" ht="15" customHeight="1">
      <c r="A2" s="122" t="s">
        <v>1</v>
      </c>
      <c r="B2" s="11">
        <v>2024</v>
      </c>
      <c r="C2" s="375"/>
      <c r="G2" s="374"/>
      <c r="I2" s="66"/>
      <c r="J2" s="650"/>
      <c r="K2" s="66"/>
      <c r="L2" s="67"/>
      <c r="M2" s="115" t="s">
        <v>2</v>
      </c>
      <c r="N2" s="67"/>
      <c r="O2" s="67"/>
      <c r="P2" s="67"/>
      <c r="Q2" s="67"/>
      <c r="R2" s="117"/>
      <c r="S2" s="117"/>
      <c r="T2" s="67"/>
      <c r="U2" s="60"/>
      <c r="V2" s="60"/>
      <c r="W2" s="60"/>
      <c r="X2" s="61"/>
      <c r="Y2" s="62"/>
      <c r="AA2" s="63"/>
      <c r="AD2" s="64"/>
      <c r="AG2" s="62"/>
      <c r="AH2" s="62"/>
      <c r="AI2" s="62"/>
      <c r="AJ2" s="62"/>
      <c r="AK2" s="62"/>
      <c r="AL2" s="62"/>
      <c r="AM2" s="62"/>
    </row>
    <row r="3" spans="1:70" s="59" customFormat="1" ht="22.5" customHeight="1">
      <c r="A3" s="122" t="s">
        <v>3</v>
      </c>
      <c r="B3" s="127">
        <v>3</v>
      </c>
      <c r="G3" s="374"/>
      <c r="H3" s="66"/>
      <c r="I3" s="66"/>
      <c r="J3" s="650"/>
      <c r="K3" s="66"/>
      <c r="L3" s="67"/>
      <c r="M3" s="115" t="s">
        <v>4</v>
      </c>
      <c r="N3" s="67"/>
      <c r="O3" s="67"/>
      <c r="P3" s="67"/>
      <c r="Q3" s="67"/>
      <c r="R3" s="117"/>
      <c r="S3" s="117"/>
      <c r="T3" s="67"/>
      <c r="U3" s="60"/>
      <c r="V3" s="60"/>
      <c r="W3" s="60"/>
      <c r="X3" s="61"/>
      <c r="Y3" s="62"/>
      <c r="AA3" s="63"/>
      <c r="AD3" s="64"/>
      <c r="AG3" s="62"/>
      <c r="AH3" s="62"/>
      <c r="AI3" s="62"/>
      <c r="AJ3" s="62"/>
      <c r="AK3" s="62"/>
      <c r="AL3" s="62"/>
      <c r="AM3" s="62"/>
    </row>
    <row r="4" spans="1:70" s="59" customFormat="1" ht="153.75" customHeight="1" thickBot="1">
      <c r="A4" s="135" t="s">
        <v>5</v>
      </c>
      <c r="B4" s="959" t="s">
        <v>6</v>
      </c>
      <c r="C4" s="960"/>
      <c r="D4" s="960"/>
      <c r="E4" s="960"/>
      <c r="F4" s="960"/>
      <c r="G4" s="961"/>
      <c r="H4" s="62"/>
      <c r="I4" s="67"/>
      <c r="J4" s="650"/>
      <c r="K4" s="66"/>
      <c r="L4" s="118"/>
      <c r="M4" s="119"/>
      <c r="N4" s="67"/>
      <c r="O4" s="66"/>
      <c r="P4" s="66"/>
      <c r="Q4" s="67"/>
      <c r="R4" s="120"/>
      <c r="S4" s="117"/>
      <c r="T4" s="67"/>
      <c r="U4" s="60"/>
      <c r="V4" s="60"/>
      <c r="W4" s="60"/>
      <c r="X4" s="61"/>
      <c r="Y4" s="62"/>
      <c r="AA4" s="63"/>
      <c r="AD4" s="64"/>
      <c r="AG4" s="62"/>
      <c r="AH4" s="62"/>
      <c r="AI4" s="62"/>
      <c r="AJ4" s="62"/>
      <c r="AK4" s="62"/>
      <c r="AL4" s="62"/>
      <c r="AM4" s="62"/>
      <c r="BE4" s="65"/>
    </row>
    <row r="5" spans="1:70" s="59" customFormat="1">
      <c r="A5" s="112"/>
      <c r="B5" s="113"/>
      <c r="C5" s="113"/>
      <c r="D5" s="113"/>
      <c r="E5" s="113"/>
      <c r="F5" s="113"/>
      <c r="G5" s="113"/>
      <c r="H5" s="114"/>
      <c r="I5" s="67"/>
      <c r="J5" s="66"/>
      <c r="K5" s="66"/>
      <c r="L5" s="67"/>
      <c r="M5" s="115"/>
      <c r="N5" s="67"/>
      <c r="O5" s="66"/>
      <c r="P5" s="66"/>
      <c r="Q5" s="67"/>
      <c r="R5" s="120"/>
      <c r="S5" s="117"/>
      <c r="T5" s="67"/>
      <c r="U5" s="60"/>
      <c r="V5" s="60"/>
      <c r="W5" s="60"/>
      <c r="X5" s="61"/>
      <c r="Y5" s="62"/>
      <c r="AA5" s="63"/>
      <c r="AD5" s="64"/>
      <c r="AG5" s="62"/>
      <c r="AH5" s="62"/>
      <c r="AI5" s="62"/>
      <c r="AJ5" s="62"/>
      <c r="AK5" s="62"/>
      <c r="AL5" s="62"/>
      <c r="AM5" s="62"/>
      <c r="BE5" s="65"/>
    </row>
    <row r="6" spans="1:70" s="59" customFormat="1" ht="35.25" customHeight="1">
      <c r="A6" s="647" t="s">
        <v>7</v>
      </c>
      <c r="B6" s="648"/>
      <c r="C6" s="648"/>
      <c r="D6" s="648"/>
      <c r="E6" s="648"/>
      <c r="F6" s="648"/>
      <c r="G6" s="649"/>
      <c r="H6" s="62"/>
      <c r="I6" s="67"/>
      <c r="K6" s="66"/>
      <c r="L6" s="67"/>
      <c r="M6" s="115"/>
      <c r="N6" s="67"/>
      <c r="O6" s="66"/>
      <c r="P6" s="66"/>
      <c r="Q6" s="67"/>
      <c r="R6" s="120"/>
      <c r="S6" s="117"/>
      <c r="T6" s="67"/>
      <c r="U6" s="60"/>
      <c r="V6" s="60"/>
      <c r="W6" s="60"/>
      <c r="X6" s="61"/>
      <c r="Y6" s="62"/>
      <c r="AA6" s="63"/>
      <c r="AD6" s="64"/>
      <c r="AG6" s="62"/>
      <c r="AH6" s="62"/>
      <c r="AI6" s="62"/>
      <c r="AJ6" s="62"/>
      <c r="AK6" s="62"/>
      <c r="AL6" s="62"/>
      <c r="AM6" s="62"/>
      <c r="BE6" s="65"/>
    </row>
    <row r="7" spans="1:70" s="59" customFormat="1">
      <c r="A7" s="66"/>
      <c r="B7" s="66"/>
      <c r="C7" s="66"/>
      <c r="D7" s="116"/>
      <c r="E7" s="66"/>
      <c r="F7" s="66"/>
      <c r="G7" s="66"/>
      <c r="H7" s="66"/>
      <c r="I7" s="66"/>
      <c r="J7" s="123"/>
      <c r="K7" s="114"/>
      <c r="L7" s="67"/>
      <c r="M7" s="67"/>
      <c r="N7" s="67"/>
      <c r="O7" s="121"/>
      <c r="P7" s="67"/>
      <c r="Q7" s="67"/>
      <c r="R7" s="67"/>
      <c r="S7" s="117"/>
      <c r="T7" s="67"/>
      <c r="U7" s="60"/>
      <c r="V7" s="60"/>
      <c r="W7" s="60"/>
      <c r="X7" s="61"/>
      <c r="Y7" s="62"/>
      <c r="AA7" s="63"/>
      <c r="AC7" s="60"/>
      <c r="AG7" s="69"/>
      <c r="AH7" s="69"/>
      <c r="AI7" s="69"/>
      <c r="AJ7" s="69"/>
      <c r="AK7" s="69"/>
      <c r="AL7" s="69"/>
      <c r="AM7" s="69"/>
      <c r="AZ7" s="70"/>
      <c r="BA7" s="68"/>
      <c r="BM7" s="60"/>
      <c r="BN7" s="60"/>
    </row>
    <row r="8" spans="1:70" s="71" customFormat="1" ht="15.75" customHeight="1">
      <c r="A8" s="651" t="s">
        <v>8</v>
      </c>
      <c r="B8" s="651" t="s">
        <v>9</v>
      </c>
      <c r="C8" s="651" t="s">
        <v>10</v>
      </c>
      <c r="D8" s="653" t="s">
        <v>11</v>
      </c>
      <c r="E8" s="654"/>
      <c r="F8" s="654"/>
      <c r="G8" s="654"/>
      <c r="H8" s="654"/>
      <c r="I8" s="654"/>
      <c r="J8" s="654"/>
      <c r="K8" s="654"/>
      <c r="L8" s="654"/>
      <c r="M8" s="654"/>
      <c r="N8" s="654"/>
      <c r="O8" s="654"/>
      <c r="P8" s="654"/>
      <c r="Q8" s="655"/>
      <c r="R8" s="606" t="s">
        <v>12</v>
      </c>
      <c r="S8" s="607"/>
      <c r="T8" s="607"/>
      <c r="U8" s="607"/>
      <c r="V8" s="607"/>
      <c r="W8" s="607"/>
      <c r="X8" s="607"/>
      <c r="Y8" s="607"/>
      <c r="Z8" s="607"/>
      <c r="AA8" s="608"/>
      <c r="AB8" s="609" t="s">
        <v>13</v>
      </c>
      <c r="AC8" s="610"/>
      <c r="AD8" s="610"/>
      <c r="AE8" s="610"/>
      <c r="AF8" s="610"/>
      <c r="AG8" s="610"/>
      <c r="AH8" s="610"/>
      <c r="AI8" s="610"/>
      <c r="AJ8" s="610"/>
      <c r="AK8" s="610"/>
      <c r="AL8" s="610"/>
      <c r="AM8" s="610"/>
      <c r="AN8" s="610"/>
      <c r="AO8" s="610"/>
      <c r="AP8" s="611"/>
      <c r="AQ8" s="612" t="s">
        <v>14</v>
      </c>
      <c r="AR8" s="614" t="s">
        <v>15</v>
      </c>
      <c r="AS8" s="615"/>
      <c r="AT8" s="615"/>
      <c r="AU8" s="615"/>
      <c r="AV8" s="615"/>
      <c r="AW8" s="615"/>
      <c r="AX8" s="615"/>
      <c r="AY8" s="615"/>
      <c r="AZ8" s="616"/>
      <c r="BA8" s="617" t="s">
        <v>16</v>
      </c>
      <c r="BB8" s="618"/>
      <c r="BC8" s="618"/>
      <c r="BD8" s="618"/>
      <c r="BE8" s="619"/>
      <c r="BF8" s="595" t="s">
        <v>17</v>
      </c>
      <c r="BG8" s="596"/>
      <c r="BH8" s="596"/>
      <c r="BI8" s="596"/>
      <c r="BJ8" s="596"/>
      <c r="BK8" s="596"/>
      <c r="BL8" s="596"/>
      <c r="BM8" s="596"/>
      <c r="BN8" s="596"/>
      <c r="BO8" s="597"/>
    </row>
    <row r="9" spans="1:70" s="59" customFormat="1" ht="51" customHeight="1">
      <c r="A9" s="652"/>
      <c r="B9" s="652"/>
      <c r="C9" s="652"/>
      <c r="D9" s="136"/>
      <c r="E9" s="137"/>
      <c r="F9" s="137"/>
      <c r="G9" s="137"/>
      <c r="H9" s="137"/>
      <c r="I9" s="137"/>
      <c r="J9" s="137"/>
      <c r="K9" s="137"/>
      <c r="L9" s="137"/>
      <c r="M9" s="137"/>
      <c r="N9" s="137"/>
      <c r="O9" s="137"/>
      <c r="P9" s="656" t="s">
        <v>18</v>
      </c>
      <c r="Q9" s="657"/>
      <c r="R9" s="598" t="s">
        <v>19</v>
      </c>
      <c r="S9" s="599"/>
      <c r="T9" s="598" t="s">
        <v>20</v>
      </c>
      <c r="U9" s="600"/>
      <c r="V9" s="600"/>
      <c r="W9" s="600"/>
      <c r="X9" s="600"/>
      <c r="Y9" s="599"/>
      <c r="Z9" s="24"/>
      <c r="AA9" s="25"/>
      <c r="AB9" s="601"/>
      <c r="AC9" s="602"/>
      <c r="AD9" s="602"/>
      <c r="AE9" s="602"/>
      <c r="AF9" s="138"/>
      <c r="AG9" s="601"/>
      <c r="AH9" s="602"/>
      <c r="AI9" s="602"/>
      <c r="AJ9" s="602"/>
      <c r="AK9" s="602"/>
      <c r="AL9" s="602"/>
      <c r="AM9" s="602"/>
      <c r="AN9" s="602"/>
      <c r="AO9" s="602"/>
      <c r="AP9" s="603"/>
      <c r="AQ9" s="613"/>
      <c r="AR9" s="629" t="s">
        <v>21</v>
      </c>
      <c r="AS9" s="630"/>
      <c r="AT9" s="631"/>
      <c r="AU9" s="629" t="s">
        <v>22</v>
      </c>
      <c r="AV9" s="630"/>
      <c r="AW9" s="631"/>
      <c r="AX9" s="139"/>
      <c r="AY9" s="139"/>
      <c r="AZ9" s="140"/>
      <c r="BA9" s="620"/>
      <c r="BB9" s="621"/>
      <c r="BC9" s="621"/>
      <c r="BD9" s="621"/>
      <c r="BE9" s="622"/>
      <c r="BF9" s="632" t="s">
        <v>23</v>
      </c>
      <c r="BG9" s="633"/>
      <c r="BH9" s="634" t="s">
        <v>24</v>
      </c>
      <c r="BI9" s="635"/>
      <c r="BJ9" s="635"/>
      <c r="BK9" s="636"/>
      <c r="BL9" s="141" t="s">
        <v>25</v>
      </c>
      <c r="BM9" s="634" t="s">
        <v>26</v>
      </c>
      <c r="BN9" s="635"/>
      <c r="BO9" s="636"/>
    </row>
    <row r="10" spans="1:70" s="59" customFormat="1" ht="168.75" customHeight="1">
      <c r="A10" s="652"/>
      <c r="B10" s="652"/>
      <c r="C10" s="652"/>
      <c r="D10" s="658" t="s">
        <v>27</v>
      </c>
      <c r="E10" s="659"/>
      <c r="F10" s="660"/>
      <c r="G10" s="142" t="s">
        <v>28</v>
      </c>
      <c r="H10" s="143" t="s">
        <v>29</v>
      </c>
      <c r="I10" s="143" t="s">
        <v>30</v>
      </c>
      <c r="J10" s="142" t="s">
        <v>31</v>
      </c>
      <c r="K10" s="144" t="s">
        <v>32</v>
      </c>
      <c r="L10" s="142" t="s">
        <v>33</v>
      </c>
      <c r="M10" s="142" t="s">
        <v>34</v>
      </c>
      <c r="N10" s="143" t="s">
        <v>35</v>
      </c>
      <c r="O10" s="143" t="s">
        <v>36</v>
      </c>
      <c r="P10" s="142" t="s">
        <v>37</v>
      </c>
      <c r="Q10" s="142" t="s">
        <v>38</v>
      </c>
      <c r="R10" s="604" t="s">
        <v>39</v>
      </c>
      <c r="S10" s="605"/>
      <c r="T10" s="604" t="s">
        <v>40</v>
      </c>
      <c r="U10" s="605"/>
      <c r="V10" s="604" t="s">
        <v>41</v>
      </c>
      <c r="W10" s="605"/>
      <c r="X10" s="604" t="s">
        <v>42</v>
      </c>
      <c r="Y10" s="605"/>
      <c r="Z10" s="145"/>
      <c r="AA10" s="145" t="s">
        <v>43</v>
      </c>
      <c r="AB10" s="146" t="s">
        <v>44</v>
      </c>
      <c r="AC10" s="146" t="s">
        <v>45</v>
      </c>
      <c r="AD10" s="147" t="s">
        <v>46</v>
      </c>
      <c r="AE10" s="146" t="s">
        <v>47</v>
      </c>
      <c r="AF10" s="147" t="s">
        <v>48</v>
      </c>
      <c r="AG10" s="623" t="s">
        <v>49</v>
      </c>
      <c r="AH10" s="624"/>
      <c r="AI10" s="625" t="s">
        <v>50</v>
      </c>
      <c r="AJ10" s="626"/>
      <c r="AK10" s="147" t="s">
        <v>51</v>
      </c>
      <c r="AL10" s="146" t="s">
        <v>52</v>
      </c>
      <c r="AM10" s="146" t="s">
        <v>53</v>
      </c>
      <c r="AN10" s="147" t="s">
        <v>54</v>
      </c>
      <c r="AO10" s="147" t="s">
        <v>55</v>
      </c>
      <c r="AP10" s="129" t="s">
        <v>56</v>
      </c>
      <c r="AQ10" s="613"/>
      <c r="AR10" s="128" t="s">
        <v>57</v>
      </c>
      <c r="AS10" s="627" t="s">
        <v>58</v>
      </c>
      <c r="AT10" s="628"/>
      <c r="AU10" s="145" t="s">
        <v>59</v>
      </c>
      <c r="AV10" s="627" t="s">
        <v>60</v>
      </c>
      <c r="AW10" s="628"/>
      <c r="AX10" s="145" t="s">
        <v>61</v>
      </c>
      <c r="AY10" s="148" t="s">
        <v>62</v>
      </c>
      <c r="AZ10" s="148" t="s">
        <v>63</v>
      </c>
      <c r="BA10" s="143" t="s">
        <v>64</v>
      </c>
      <c r="BB10" s="143" t="s">
        <v>65</v>
      </c>
      <c r="BC10" s="143" t="s">
        <v>66</v>
      </c>
      <c r="BD10" s="143" t="s">
        <v>67</v>
      </c>
      <c r="BE10" s="143" t="s">
        <v>68</v>
      </c>
      <c r="BF10" s="149" t="s">
        <v>69</v>
      </c>
      <c r="BG10" s="149" t="s">
        <v>70</v>
      </c>
      <c r="BH10" s="149" t="s">
        <v>71</v>
      </c>
      <c r="BI10" s="149" t="s">
        <v>72</v>
      </c>
      <c r="BJ10" s="149" t="s">
        <v>73</v>
      </c>
      <c r="BK10" s="149" t="s">
        <v>74</v>
      </c>
      <c r="BL10" s="150" t="s">
        <v>75</v>
      </c>
      <c r="BM10" s="149" t="s">
        <v>76</v>
      </c>
      <c r="BN10" s="149" t="s">
        <v>77</v>
      </c>
      <c r="BO10" s="149" t="s">
        <v>78</v>
      </c>
    </row>
    <row r="11" spans="1:70" ht="126.75" customHeight="1">
      <c r="A11" s="529" t="s">
        <v>79</v>
      </c>
      <c r="B11" s="519" t="s">
        <v>80</v>
      </c>
      <c r="C11" s="516" t="s">
        <v>81</v>
      </c>
      <c r="D11" s="515" t="s">
        <v>82</v>
      </c>
      <c r="E11" s="515" t="s">
        <v>83</v>
      </c>
      <c r="F11" s="515">
        <v>1</v>
      </c>
      <c r="G11" s="519" t="s">
        <v>84</v>
      </c>
      <c r="H11" s="520"/>
      <c r="I11" s="520"/>
      <c r="J11" s="491" t="s">
        <v>85</v>
      </c>
      <c r="K11" s="483" t="s">
        <v>86</v>
      </c>
      <c r="L11" s="516" t="s">
        <v>87</v>
      </c>
      <c r="M11" s="485" t="s">
        <v>88</v>
      </c>
      <c r="N11" s="516"/>
      <c r="O11" s="516"/>
      <c r="P11" s="519" t="s">
        <v>89</v>
      </c>
      <c r="Q11" s="514">
        <v>0</v>
      </c>
      <c r="R11" s="520" t="s">
        <v>90</v>
      </c>
      <c r="S11" s="482">
        <f>IF(R11="Muy Alta",100%,IF(R11="Alta",80%,IF(R11="Media",60%,IF(R11="Baja",40%,IF(R11="Muy Baja",20%,"")))))</f>
        <v>0.6</v>
      </c>
      <c r="T11" s="520"/>
      <c r="U11" s="482" t="str">
        <f>IF(T11="Catastrófico",100%,IF(T11="Mayor",80%,IF(T11="Moderado",60%,IF(T11="Menor",40%,IF(T11="Leve",20%,"")))))</f>
        <v/>
      </c>
      <c r="V11" s="520" t="s">
        <v>91</v>
      </c>
      <c r="W11" s="482">
        <f>IF(V11="Catastrófico",100%,IF(V11="Mayor",80%,IF(V11="Moderado",60%,IF(V11="Menor",40%,IF(V11="Leve",20%,"")))))</f>
        <v>0.8</v>
      </c>
      <c r="X11" s="485" t="str">
        <f>IF(Y11=100%,"Catastrófico",IF(Y11=80%,"Mayor",IF(Y11=60%,"Moderado",IF(Y11=40%,"Menor",IF(Y11=20%,"Leve","")))))</f>
        <v>Mayor</v>
      </c>
      <c r="Y11" s="482">
        <f>IF(AND(U11="",W11=""),"",MAX(U11,W11))</f>
        <v>0.8</v>
      </c>
      <c r="Z11" s="482" t="str">
        <f>CONCATENATE(R11,X11)</f>
        <v>MediaMayor</v>
      </c>
      <c r="AA11" s="642"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Alto</v>
      </c>
      <c r="AB11" s="151">
        <v>1</v>
      </c>
      <c r="AC11" s="152" t="s">
        <v>92</v>
      </c>
      <c r="AD11" s="152" t="s">
        <v>93</v>
      </c>
      <c r="AE11" s="152" t="s">
        <v>94</v>
      </c>
      <c r="AF11" s="153" t="s">
        <v>95</v>
      </c>
      <c r="AG11" s="154" t="s">
        <v>96</v>
      </c>
      <c r="AH11" s="155">
        <v>0.25</v>
      </c>
      <c r="AI11" s="154" t="s">
        <v>97</v>
      </c>
      <c r="AJ11" s="155">
        <v>0.15</v>
      </c>
      <c r="AK11" s="156">
        <v>0.4</v>
      </c>
      <c r="AL11" s="157">
        <v>0.36</v>
      </c>
      <c r="AM11" s="157">
        <v>0.8</v>
      </c>
      <c r="AN11" s="158" t="s">
        <v>98</v>
      </c>
      <c r="AO11" s="158" t="s">
        <v>99</v>
      </c>
      <c r="AP11" s="158" t="s">
        <v>100</v>
      </c>
      <c r="AQ11" s="643" t="s">
        <v>101</v>
      </c>
      <c r="AR11" s="490">
        <v>0.6</v>
      </c>
      <c r="AS11" s="490">
        <v>7.7759999999999996E-2</v>
      </c>
      <c r="AT11" s="492" t="s">
        <v>102</v>
      </c>
      <c r="AU11" s="490">
        <v>0.8</v>
      </c>
      <c r="AV11" s="490">
        <v>0.8</v>
      </c>
      <c r="AW11" s="492" t="s">
        <v>91</v>
      </c>
      <c r="AX11" s="492" t="s">
        <v>103</v>
      </c>
      <c r="AY11" s="492" t="s">
        <v>103</v>
      </c>
      <c r="AZ11" s="520" t="s">
        <v>104</v>
      </c>
      <c r="BA11" s="639" t="s">
        <v>105</v>
      </c>
      <c r="BB11" s="640" t="s">
        <v>106</v>
      </c>
      <c r="BC11" s="641" t="s">
        <v>107</v>
      </c>
      <c r="BD11" s="641" t="s">
        <v>108</v>
      </c>
      <c r="BE11" s="519" t="s">
        <v>109</v>
      </c>
      <c r="BF11" s="591"/>
      <c r="BG11" s="591"/>
      <c r="BH11" s="589"/>
      <c r="BI11" s="589"/>
      <c r="BJ11" s="496"/>
      <c r="BK11" s="496"/>
      <c r="BL11" s="637"/>
      <c r="BM11" s="548"/>
      <c r="BN11" s="548"/>
      <c r="BO11" s="548"/>
      <c r="BP11" s="586"/>
      <c r="BQ11" s="587"/>
      <c r="BR11" s="587"/>
    </row>
    <row r="12" spans="1:70" ht="201" customHeight="1">
      <c r="A12" s="529"/>
      <c r="B12" s="519"/>
      <c r="C12" s="516"/>
      <c r="D12" s="515"/>
      <c r="E12" s="515"/>
      <c r="F12" s="515"/>
      <c r="G12" s="519"/>
      <c r="H12" s="520"/>
      <c r="I12" s="520"/>
      <c r="J12" s="491"/>
      <c r="K12" s="483"/>
      <c r="L12" s="516"/>
      <c r="M12" s="485"/>
      <c r="N12" s="516"/>
      <c r="O12" s="516"/>
      <c r="P12" s="519"/>
      <c r="Q12" s="514"/>
      <c r="R12" s="520"/>
      <c r="S12" s="482"/>
      <c r="T12" s="520"/>
      <c r="U12" s="482"/>
      <c r="V12" s="520"/>
      <c r="W12" s="482"/>
      <c r="X12" s="485"/>
      <c r="Y12" s="482"/>
      <c r="Z12" s="482"/>
      <c r="AA12" s="642"/>
      <c r="AB12" s="151">
        <v>2</v>
      </c>
      <c r="AC12" s="159" t="s">
        <v>110</v>
      </c>
      <c r="AD12" s="159" t="s">
        <v>111</v>
      </c>
      <c r="AE12" s="152" t="s">
        <v>112</v>
      </c>
      <c r="AF12" s="153" t="s">
        <v>95</v>
      </c>
      <c r="AG12" s="154" t="s">
        <v>96</v>
      </c>
      <c r="AH12" s="155">
        <v>0.25</v>
      </c>
      <c r="AI12" s="154" t="s">
        <v>97</v>
      </c>
      <c r="AJ12" s="155">
        <v>0.15</v>
      </c>
      <c r="AK12" s="156">
        <v>0.4</v>
      </c>
      <c r="AL12" s="157">
        <v>0.216</v>
      </c>
      <c r="AM12" s="157">
        <v>0.8</v>
      </c>
      <c r="AN12" s="158" t="s">
        <v>98</v>
      </c>
      <c r="AO12" s="158" t="s">
        <v>99</v>
      </c>
      <c r="AP12" s="158" t="s">
        <v>100</v>
      </c>
      <c r="AQ12" s="643"/>
      <c r="AR12" s="490"/>
      <c r="AS12" s="490"/>
      <c r="AT12" s="492"/>
      <c r="AU12" s="490"/>
      <c r="AV12" s="490"/>
      <c r="AW12" s="492"/>
      <c r="AX12" s="492"/>
      <c r="AY12" s="492"/>
      <c r="AZ12" s="520"/>
      <c r="BA12" s="639"/>
      <c r="BB12" s="640"/>
      <c r="BC12" s="641"/>
      <c r="BD12" s="641"/>
      <c r="BE12" s="519"/>
      <c r="BF12" s="592"/>
      <c r="BG12" s="592"/>
      <c r="BH12" s="590"/>
      <c r="BI12" s="590"/>
      <c r="BJ12" s="497"/>
      <c r="BK12" s="497"/>
      <c r="BL12" s="638"/>
      <c r="BM12" s="588"/>
      <c r="BN12" s="588"/>
      <c r="BO12" s="588"/>
      <c r="BP12" s="586"/>
      <c r="BQ12" s="587"/>
      <c r="BR12" s="587"/>
    </row>
    <row r="13" spans="1:70" ht="158.25" customHeight="1">
      <c r="A13" s="529"/>
      <c r="B13" s="519"/>
      <c r="C13" s="516"/>
      <c r="D13" s="515"/>
      <c r="E13" s="515"/>
      <c r="F13" s="515"/>
      <c r="G13" s="519"/>
      <c r="H13" s="520"/>
      <c r="I13" s="520"/>
      <c r="J13" s="491"/>
      <c r="K13" s="483"/>
      <c r="L13" s="516"/>
      <c r="M13" s="485"/>
      <c r="N13" s="516"/>
      <c r="O13" s="516"/>
      <c r="P13" s="519"/>
      <c r="Q13" s="514"/>
      <c r="R13" s="520"/>
      <c r="S13" s="482"/>
      <c r="T13" s="520"/>
      <c r="U13" s="482"/>
      <c r="V13" s="520"/>
      <c r="W13" s="482"/>
      <c r="X13" s="485"/>
      <c r="Y13" s="482"/>
      <c r="Z13" s="482"/>
      <c r="AA13" s="642"/>
      <c r="AB13" s="151">
        <v>3</v>
      </c>
      <c r="AC13" s="159" t="s">
        <v>113</v>
      </c>
      <c r="AD13" s="159" t="s">
        <v>111</v>
      </c>
      <c r="AE13" s="159" t="s">
        <v>114</v>
      </c>
      <c r="AF13" s="153" t="s">
        <v>95</v>
      </c>
      <c r="AG13" s="154" t="s">
        <v>96</v>
      </c>
      <c r="AH13" s="155">
        <v>0.25</v>
      </c>
      <c r="AI13" s="154" t="s">
        <v>97</v>
      </c>
      <c r="AJ13" s="155">
        <v>0.15</v>
      </c>
      <c r="AK13" s="156">
        <v>0.4</v>
      </c>
      <c r="AL13" s="157">
        <v>0.12959999999999999</v>
      </c>
      <c r="AM13" s="157">
        <v>0.8</v>
      </c>
      <c r="AN13" s="158" t="s">
        <v>98</v>
      </c>
      <c r="AO13" s="158" t="s">
        <v>99</v>
      </c>
      <c r="AP13" s="158" t="s">
        <v>100</v>
      </c>
      <c r="AQ13" s="643"/>
      <c r="AR13" s="490"/>
      <c r="AS13" s="490"/>
      <c r="AT13" s="492"/>
      <c r="AU13" s="490"/>
      <c r="AV13" s="490"/>
      <c r="AW13" s="492"/>
      <c r="AX13" s="492"/>
      <c r="AY13" s="492"/>
      <c r="AZ13" s="520"/>
      <c r="BA13" s="639"/>
      <c r="BB13" s="640"/>
      <c r="BC13" s="641"/>
      <c r="BD13" s="641"/>
      <c r="BE13" s="519"/>
      <c r="BF13" s="592"/>
      <c r="BG13" s="592"/>
      <c r="BH13" s="590"/>
      <c r="BI13" s="590"/>
      <c r="BJ13" s="497"/>
      <c r="BK13" s="497"/>
      <c r="BL13" s="638"/>
      <c r="BM13" s="588"/>
      <c r="BN13" s="588"/>
      <c r="BO13" s="588"/>
      <c r="BP13" s="586"/>
      <c r="BQ13" s="587"/>
      <c r="BR13" s="587"/>
    </row>
    <row r="14" spans="1:70" ht="97.5" customHeight="1">
      <c r="A14" s="529"/>
      <c r="B14" s="519"/>
      <c r="C14" s="516"/>
      <c r="D14" s="515"/>
      <c r="E14" s="515"/>
      <c r="F14" s="515"/>
      <c r="G14" s="519"/>
      <c r="H14" s="520"/>
      <c r="I14" s="520"/>
      <c r="J14" s="491"/>
      <c r="K14" s="483"/>
      <c r="L14" s="516"/>
      <c r="M14" s="485"/>
      <c r="N14" s="516"/>
      <c r="O14" s="516"/>
      <c r="P14" s="519"/>
      <c r="Q14" s="514"/>
      <c r="R14" s="520"/>
      <c r="S14" s="482"/>
      <c r="T14" s="520"/>
      <c r="U14" s="482"/>
      <c r="V14" s="520"/>
      <c r="W14" s="482"/>
      <c r="X14" s="485"/>
      <c r="Y14" s="482"/>
      <c r="Z14" s="482"/>
      <c r="AA14" s="642"/>
      <c r="AB14" s="151">
        <v>4</v>
      </c>
      <c r="AC14" s="152" t="s">
        <v>115</v>
      </c>
      <c r="AD14" s="159" t="s">
        <v>111</v>
      </c>
      <c r="AE14" s="152" t="s">
        <v>116</v>
      </c>
      <c r="AF14" s="153" t="s">
        <v>95</v>
      </c>
      <c r="AG14" s="154" t="s">
        <v>96</v>
      </c>
      <c r="AH14" s="155">
        <v>0.25</v>
      </c>
      <c r="AI14" s="154" t="s">
        <v>97</v>
      </c>
      <c r="AJ14" s="155">
        <v>0.15</v>
      </c>
      <c r="AK14" s="156">
        <v>0.4</v>
      </c>
      <c r="AL14" s="157">
        <v>7.7759999999999996E-2</v>
      </c>
      <c r="AM14" s="157">
        <v>0.8</v>
      </c>
      <c r="AN14" s="158" t="s">
        <v>98</v>
      </c>
      <c r="AO14" s="158" t="s">
        <v>99</v>
      </c>
      <c r="AP14" s="158" t="s">
        <v>100</v>
      </c>
      <c r="AQ14" s="643"/>
      <c r="AR14" s="490"/>
      <c r="AS14" s="490"/>
      <c r="AT14" s="492"/>
      <c r="AU14" s="490"/>
      <c r="AV14" s="490"/>
      <c r="AW14" s="492"/>
      <c r="AX14" s="492"/>
      <c r="AY14" s="492"/>
      <c r="AZ14" s="520"/>
      <c r="BA14" s="639"/>
      <c r="BB14" s="640"/>
      <c r="BC14" s="641"/>
      <c r="BD14" s="641"/>
      <c r="BE14" s="519"/>
      <c r="BF14" s="593"/>
      <c r="BG14" s="593"/>
      <c r="BH14" s="594"/>
      <c r="BI14" s="594"/>
      <c r="BJ14" s="498"/>
      <c r="BK14" s="498"/>
      <c r="BL14" s="513"/>
      <c r="BM14" s="536"/>
      <c r="BN14" s="536"/>
      <c r="BO14" s="536"/>
      <c r="BP14" s="586"/>
      <c r="BQ14" s="587"/>
      <c r="BR14" s="587"/>
    </row>
    <row r="15" spans="1:70" ht="121.5">
      <c r="A15" s="529"/>
      <c r="B15" s="519"/>
      <c r="C15" s="516"/>
      <c r="D15" s="515" t="s">
        <v>82</v>
      </c>
      <c r="E15" s="515" t="s">
        <v>83</v>
      </c>
      <c r="F15" s="515">
        <v>2</v>
      </c>
      <c r="G15" s="516" t="s">
        <v>84</v>
      </c>
      <c r="H15" s="520"/>
      <c r="I15" s="520"/>
      <c r="J15" s="491" t="s">
        <v>117</v>
      </c>
      <c r="K15" s="483" t="s">
        <v>86</v>
      </c>
      <c r="L15" s="516" t="s">
        <v>87</v>
      </c>
      <c r="M15" s="485" t="s">
        <v>118</v>
      </c>
      <c r="N15" s="516"/>
      <c r="O15" s="516"/>
      <c r="P15" s="519" t="s">
        <v>119</v>
      </c>
      <c r="Q15" s="514">
        <v>0.9</v>
      </c>
      <c r="R15" s="520" t="s">
        <v>90</v>
      </c>
      <c r="S15" s="482">
        <f>IF(R15="Muy Alta",100%,IF(R15="Alta",80%,IF(R15="Media",60%,IF(R15="Baja",40%,IF(R15="Muy Baja",20%,"")))))</f>
        <v>0.6</v>
      </c>
      <c r="T15" s="520"/>
      <c r="U15" s="482" t="str">
        <f>IF(T15="Catastrófico",100%,IF(T15="Mayor",80%,IF(T15="Moderado",60%,IF(T15="Menor",40%,IF(T15="Leve",20%,"")))))</f>
        <v/>
      </c>
      <c r="V15" s="520" t="s">
        <v>120</v>
      </c>
      <c r="W15" s="482">
        <f>IF(V15="Catastrófico",100%,IF(V15="Mayor",80%,IF(V15="Moderado",60%,IF(V15="Menor",40%,IF(V15="Leve",20%,"")))))</f>
        <v>0.2</v>
      </c>
      <c r="X15" s="485" t="str">
        <f>IF(Y15=100%,"Catastrófico",IF(Y15=80%,"Mayor",IF(Y15=60%,"Moderado",IF(Y15=40%,"Menor",IF(Y15=20%,"Leve","")))))</f>
        <v>Leve</v>
      </c>
      <c r="Y15" s="482">
        <f>IF(AND(U15="",W15=""),"",MAX(U15,W15))</f>
        <v>0.2</v>
      </c>
      <c r="Z15" s="482" t="str">
        <f>CONCATENATE(R15,X15)</f>
        <v>MediaLeve</v>
      </c>
      <c r="AA15" s="492" t="str">
        <f>IF(Z15="Muy AltaLeve","Alto",IF(Z15="Muy AltaMenor","Alto",IF(Z15="Muy AltaModerado","Alto",IF(Z15="Muy AltaMayor","Alto",IF(Z15="Muy AltaCatastrófico","Extremo",IF(Z15="AltaLeve","Moderado",IF(Z15="AltaMenor","Moderado",IF(Z15="AltaModerado","Alto",IF(Z15="AltaMayor","Alto",IF(Z15="AltaCatastrófico","Extremo",IF(Z15="MediaLeve","Moderado",IF(Z15="MediaMenor","Moderado",IF(Z15="MediaModerado","Moderado",IF(Z15="MediaMayor","Alto",IF(Z15="MediaCatastrófico","Extremo",IF(Z15="BajaLeve","Bajo",IF(Z15="BajaMenor","Moderado",IF(Z15="BajaModerado","Moderado",IF(Z15="BajaMayor","Alto",IF(Z15="BajaCatastrófico","Extremo",IF(Z15="Muy BajaLeve","Bajo",IF(Z15="Muy BajaMenor","Bajo",IF(Z15="Muy BajaModerado","Moderado",IF(Z15="Muy BajaMayor","Alto",IF(Z15="Muy BajaCatastrófico","Extremo","")))))))))))))))))))))))))</f>
        <v>Moderado</v>
      </c>
      <c r="AB15" s="151">
        <v>1</v>
      </c>
      <c r="AC15" s="152" t="s">
        <v>121</v>
      </c>
      <c r="AD15" s="159" t="s">
        <v>111</v>
      </c>
      <c r="AE15" s="152" t="s">
        <v>122</v>
      </c>
      <c r="AF15" s="153" t="s">
        <v>95</v>
      </c>
      <c r="AG15" s="154" t="s">
        <v>96</v>
      </c>
      <c r="AH15" s="155">
        <v>0.25</v>
      </c>
      <c r="AI15" s="154" t="s">
        <v>97</v>
      </c>
      <c r="AJ15" s="155">
        <v>0.15</v>
      </c>
      <c r="AK15" s="156">
        <v>0.4</v>
      </c>
      <c r="AL15" s="157">
        <v>0.36</v>
      </c>
      <c r="AM15" s="157">
        <v>0.2</v>
      </c>
      <c r="AN15" s="158" t="s">
        <v>98</v>
      </c>
      <c r="AO15" s="158" t="s">
        <v>99</v>
      </c>
      <c r="AP15" s="158" t="s">
        <v>100</v>
      </c>
      <c r="AQ15" s="520" t="s">
        <v>123</v>
      </c>
      <c r="AR15" s="490">
        <v>0.6</v>
      </c>
      <c r="AS15" s="490">
        <v>0.216</v>
      </c>
      <c r="AT15" s="492" t="s">
        <v>124</v>
      </c>
      <c r="AU15" s="490">
        <v>0.2</v>
      </c>
      <c r="AV15" s="490">
        <v>0.2</v>
      </c>
      <c r="AW15" s="492" t="s">
        <v>120</v>
      </c>
      <c r="AX15" s="492" t="s">
        <v>125</v>
      </c>
      <c r="AY15" s="492" t="s">
        <v>126</v>
      </c>
      <c r="AZ15" s="520" t="s">
        <v>127</v>
      </c>
      <c r="BA15" s="516" t="s">
        <v>128</v>
      </c>
      <c r="BB15" s="516" t="s">
        <v>128</v>
      </c>
      <c r="BC15" s="516" t="s">
        <v>128</v>
      </c>
      <c r="BD15" s="516" t="s">
        <v>128</v>
      </c>
      <c r="BE15" s="516" t="s">
        <v>128</v>
      </c>
      <c r="BF15" s="496"/>
      <c r="BG15" s="496"/>
      <c r="BH15" s="496"/>
      <c r="BI15" s="496"/>
      <c r="BJ15" s="589"/>
      <c r="BK15" s="589"/>
      <c r="BL15" s="589"/>
      <c r="BM15" s="496"/>
      <c r="BN15" s="496"/>
      <c r="BO15" s="496"/>
      <c r="BP15" s="586"/>
      <c r="BQ15" s="587"/>
      <c r="BR15" s="587"/>
    </row>
    <row r="16" spans="1:70" ht="195" customHeight="1">
      <c r="A16" s="529"/>
      <c r="B16" s="519"/>
      <c r="C16" s="516"/>
      <c r="D16" s="515"/>
      <c r="E16" s="515"/>
      <c r="F16" s="515"/>
      <c r="G16" s="516"/>
      <c r="H16" s="520"/>
      <c r="I16" s="520"/>
      <c r="J16" s="491"/>
      <c r="K16" s="483"/>
      <c r="L16" s="516"/>
      <c r="M16" s="485"/>
      <c r="N16" s="516"/>
      <c r="O16" s="516"/>
      <c r="P16" s="519"/>
      <c r="Q16" s="514"/>
      <c r="R16" s="520"/>
      <c r="S16" s="482"/>
      <c r="T16" s="520"/>
      <c r="U16" s="482"/>
      <c r="V16" s="520"/>
      <c r="W16" s="482"/>
      <c r="X16" s="485"/>
      <c r="Y16" s="482"/>
      <c r="Z16" s="482"/>
      <c r="AA16" s="492"/>
      <c r="AB16" s="151">
        <v>2</v>
      </c>
      <c r="AC16" s="152" t="s">
        <v>129</v>
      </c>
      <c r="AD16" s="159" t="s">
        <v>111</v>
      </c>
      <c r="AE16" s="152" t="s">
        <v>112</v>
      </c>
      <c r="AF16" s="160" t="s">
        <v>95</v>
      </c>
      <c r="AG16" s="158" t="s">
        <v>96</v>
      </c>
      <c r="AH16" s="155">
        <v>0.25</v>
      </c>
      <c r="AI16" s="158" t="s">
        <v>97</v>
      </c>
      <c r="AJ16" s="155">
        <v>0.15</v>
      </c>
      <c r="AK16" s="156">
        <v>0.4</v>
      </c>
      <c r="AL16" s="161">
        <v>0.216</v>
      </c>
      <c r="AM16" s="161">
        <v>0.2</v>
      </c>
      <c r="AN16" s="158" t="s">
        <v>98</v>
      </c>
      <c r="AO16" s="158" t="s">
        <v>99</v>
      </c>
      <c r="AP16" s="158" t="s">
        <v>100</v>
      </c>
      <c r="AQ16" s="520"/>
      <c r="AR16" s="490"/>
      <c r="AS16" s="490"/>
      <c r="AT16" s="492"/>
      <c r="AU16" s="490"/>
      <c r="AV16" s="490"/>
      <c r="AW16" s="492"/>
      <c r="AX16" s="492"/>
      <c r="AY16" s="492"/>
      <c r="AZ16" s="520"/>
      <c r="BA16" s="516"/>
      <c r="BB16" s="516"/>
      <c r="BC16" s="516"/>
      <c r="BD16" s="516"/>
      <c r="BE16" s="516"/>
      <c r="BF16" s="497"/>
      <c r="BG16" s="497"/>
      <c r="BH16" s="497"/>
      <c r="BI16" s="497"/>
      <c r="BJ16" s="590"/>
      <c r="BK16" s="590"/>
      <c r="BL16" s="590"/>
      <c r="BM16" s="497"/>
      <c r="BN16" s="497"/>
      <c r="BO16" s="497"/>
      <c r="BP16" s="586"/>
      <c r="BQ16" s="587"/>
      <c r="BR16" s="587"/>
    </row>
    <row r="17" spans="1:68" s="31" customFormat="1" ht="108.75" customHeight="1">
      <c r="A17" s="529" t="s">
        <v>130</v>
      </c>
      <c r="B17" s="516" t="s">
        <v>131</v>
      </c>
      <c r="C17" s="516" t="s">
        <v>132</v>
      </c>
      <c r="D17" s="515" t="s">
        <v>82</v>
      </c>
      <c r="E17" s="515" t="s">
        <v>133</v>
      </c>
      <c r="F17" s="515">
        <v>1</v>
      </c>
      <c r="G17" s="519" t="s">
        <v>134</v>
      </c>
      <c r="H17" s="520"/>
      <c r="I17" s="520"/>
      <c r="J17" s="491" t="s">
        <v>135</v>
      </c>
      <c r="K17" s="483" t="s">
        <v>86</v>
      </c>
      <c r="L17" s="516" t="s">
        <v>87</v>
      </c>
      <c r="M17" s="485" t="s">
        <v>136</v>
      </c>
      <c r="N17" s="516"/>
      <c r="O17" s="516"/>
      <c r="P17" s="519" t="s">
        <v>137</v>
      </c>
      <c r="Q17" s="514">
        <v>0.95</v>
      </c>
      <c r="R17" s="520" t="s">
        <v>90</v>
      </c>
      <c r="S17" s="482">
        <v>0.6</v>
      </c>
      <c r="T17" s="520"/>
      <c r="U17" s="482" t="s">
        <v>138</v>
      </c>
      <c r="V17" s="520" t="s">
        <v>125</v>
      </c>
      <c r="W17" s="482">
        <v>0.6</v>
      </c>
      <c r="X17" s="485" t="s">
        <v>125</v>
      </c>
      <c r="Y17" s="482">
        <v>0.6</v>
      </c>
      <c r="Z17" s="482" t="s">
        <v>139</v>
      </c>
      <c r="AA17" s="492" t="s">
        <v>125</v>
      </c>
      <c r="AB17" s="151">
        <v>1</v>
      </c>
      <c r="AC17" s="159" t="s">
        <v>140</v>
      </c>
      <c r="AD17" s="159">
        <v>1</v>
      </c>
      <c r="AE17" s="159" t="s">
        <v>141</v>
      </c>
      <c r="AF17" s="153" t="s">
        <v>95</v>
      </c>
      <c r="AG17" s="154" t="s">
        <v>96</v>
      </c>
      <c r="AH17" s="155">
        <v>0.25</v>
      </c>
      <c r="AI17" s="154" t="s">
        <v>97</v>
      </c>
      <c r="AJ17" s="155">
        <v>0.15</v>
      </c>
      <c r="AK17" s="156">
        <v>0.4</v>
      </c>
      <c r="AL17" s="157">
        <v>0.36</v>
      </c>
      <c r="AM17" s="157">
        <v>0.6</v>
      </c>
      <c r="AN17" s="158" t="s">
        <v>98</v>
      </c>
      <c r="AO17" s="158" t="s">
        <v>99</v>
      </c>
      <c r="AP17" s="158" t="s">
        <v>100</v>
      </c>
      <c r="AQ17" s="520" t="s">
        <v>142</v>
      </c>
      <c r="AR17" s="490">
        <v>0.6</v>
      </c>
      <c r="AS17" s="490">
        <v>2.7993599999999997E-2</v>
      </c>
      <c r="AT17" s="492" t="s">
        <v>102</v>
      </c>
      <c r="AU17" s="490">
        <v>0.6</v>
      </c>
      <c r="AV17" s="490">
        <v>0.6</v>
      </c>
      <c r="AW17" s="492" t="s">
        <v>125</v>
      </c>
      <c r="AX17" s="492" t="s">
        <v>125</v>
      </c>
      <c r="AY17" s="492" t="s">
        <v>125</v>
      </c>
      <c r="AZ17" s="520" t="s">
        <v>104</v>
      </c>
      <c r="BA17" s="519" t="s">
        <v>143</v>
      </c>
      <c r="BB17" s="519" t="s">
        <v>144</v>
      </c>
      <c r="BC17" s="519" t="s">
        <v>145</v>
      </c>
      <c r="BD17" s="519" t="s">
        <v>146</v>
      </c>
      <c r="BE17" s="534" t="s">
        <v>147</v>
      </c>
      <c r="BF17" s="472"/>
      <c r="BG17" s="471"/>
      <c r="BH17" s="446"/>
      <c r="BI17" s="472"/>
      <c r="BJ17" s="437"/>
      <c r="BK17" s="437"/>
      <c r="BL17" s="583"/>
      <c r="BM17" s="472"/>
      <c r="BN17" s="437"/>
      <c r="BO17" s="584"/>
      <c r="BP17" s="35"/>
    </row>
    <row r="18" spans="1:68" s="31" customFormat="1" ht="76.5">
      <c r="A18" s="529"/>
      <c r="B18" s="516"/>
      <c r="C18" s="516"/>
      <c r="D18" s="515"/>
      <c r="E18" s="515"/>
      <c r="F18" s="515"/>
      <c r="G18" s="519"/>
      <c r="H18" s="520"/>
      <c r="I18" s="520"/>
      <c r="J18" s="491"/>
      <c r="K18" s="483"/>
      <c r="L18" s="516"/>
      <c r="M18" s="485"/>
      <c r="N18" s="516"/>
      <c r="O18" s="516"/>
      <c r="P18" s="519"/>
      <c r="Q18" s="514"/>
      <c r="R18" s="520"/>
      <c r="S18" s="482"/>
      <c r="T18" s="520"/>
      <c r="U18" s="482"/>
      <c r="V18" s="520"/>
      <c r="W18" s="482"/>
      <c r="X18" s="485"/>
      <c r="Y18" s="482"/>
      <c r="Z18" s="482"/>
      <c r="AA18" s="492"/>
      <c r="AB18" s="151">
        <v>2</v>
      </c>
      <c r="AC18" s="159" t="s">
        <v>148</v>
      </c>
      <c r="AD18" s="159">
        <v>1</v>
      </c>
      <c r="AE18" s="159" t="s">
        <v>149</v>
      </c>
      <c r="AF18" s="153" t="s">
        <v>95</v>
      </c>
      <c r="AG18" s="154" t="s">
        <v>96</v>
      </c>
      <c r="AH18" s="155">
        <v>0.25</v>
      </c>
      <c r="AI18" s="154" t="s">
        <v>97</v>
      </c>
      <c r="AJ18" s="155">
        <v>0.15</v>
      </c>
      <c r="AK18" s="156">
        <v>0.4</v>
      </c>
      <c r="AL18" s="157">
        <v>0.216</v>
      </c>
      <c r="AM18" s="157">
        <v>0.6</v>
      </c>
      <c r="AN18" s="158" t="s">
        <v>98</v>
      </c>
      <c r="AO18" s="158" t="s">
        <v>99</v>
      </c>
      <c r="AP18" s="158" t="s">
        <v>100</v>
      </c>
      <c r="AQ18" s="520"/>
      <c r="AR18" s="491"/>
      <c r="AS18" s="491"/>
      <c r="AT18" s="492"/>
      <c r="AU18" s="491"/>
      <c r="AV18" s="491"/>
      <c r="AW18" s="492"/>
      <c r="AX18" s="492"/>
      <c r="AY18" s="492"/>
      <c r="AZ18" s="520"/>
      <c r="BA18" s="519"/>
      <c r="BB18" s="519"/>
      <c r="BC18" s="519"/>
      <c r="BD18" s="519"/>
      <c r="BE18" s="534"/>
      <c r="BF18" s="472"/>
      <c r="BG18" s="471"/>
      <c r="BH18" s="446"/>
      <c r="BI18" s="472"/>
      <c r="BJ18" s="437"/>
      <c r="BK18" s="437"/>
      <c r="BL18" s="583"/>
      <c r="BM18" s="472"/>
      <c r="BN18" s="437"/>
      <c r="BO18" s="584"/>
      <c r="BP18" s="35"/>
    </row>
    <row r="19" spans="1:68" s="31" customFormat="1" ht="93" customHeight="1">
      <c r="A19" s="529"/>
      <c r="B19" s="516"/>
      <c r="C19" s="516"/>
      <c r="D19" s="515"/>
      <c r="E19" s="515"/>
      <c r="F19" s="515"/>
      <c r="G19" s="519"/>
      <c r="H19" s="520"/>
      <c r="I19" s="520"/>
      <c r="J19" s="491"/>
      <c r="K19" s="483"/>
      <c r="L19" s="516"/>
      <c r="M19" s="485"/>
      <c r="N19" s="516"/>
      <c r="O19" s="516"/>
      <c r="P19" s="519"/>
      <c r="Q19" s="514"/>
      <c r="R19" s="520"/>
      <c r="S19" s="482"/>
      <c r="T19" s="520"/>
      <c r="U19" s="482"/>
      <c r="V19" s="520"/>
      <c r="W19" s="482"/>
      <c r="X19" s="485"/>
      <c r="Y19" s="482"/>
      <c r="Z19" s="482"/>
      <c r="AA19" s="492"/>
      <c r="AB19" s="151">
        <v>3</v>
      </c>
      <c r="AC19" s="159" t="s">
        <v>150</v>
      </c>
      <c r="AD19" s="159">
        <v>1</v>
      </c>
      <c r="AE19" s="159" t="s">
        <v>151</v>
      </c>
      <c r="AF19" s="153" t="s">
        <v>95</v>
      </c>
      <c r="AG19" s="154" t="s">
        <v>96</v>
      </c>
      <c r="AH19" s="155">
        <v>0.25</v>
      </c>
      <c r="AI19" s="154" t="s">
        <v>97</v>
      </c>
      <c r="AJ19" s="155">
        <v>0.15</v>
      </c>
      <c r="AK19" s="156">
        <v>0.4</v>
      </c>
      <c r="AL19" s="157">
        <v>0.12959999999999999</v>
      </c>
      <c r="AM19" s="157">
        <v>0.6</v>
      </c>
      <c r="AN19" s="158" t="s">
        <v>98</v>
      </c>
      <c r="AO19" s="158" t="s">
        <v>99</v>
      </c>
      <c r="AP19" s="158" t="s">
        <v>100</v>
      </c>
      <c r="AQ19" s="520"/>
      <c r="AR19" s="491"/>
      <c r="AS19" s="491"/>
      <c r="AT19" s="492"/>
      <c r="AU19" s="491"/>
      <c r="AV19" s="491"/>
      <c r="AW19" s="492"/>
      <c r="AX19" s="492"/>
      <c r="AY19" s="492"/>
      <c r="AZ19" s="520"/>
      <c r="BA19" s="519"/>
      <c r="BB19" s="519"/>
      <c r="BC19" s="519"/>
      <c r="BD19" s="519"/>
      <c r="BE19" s="534"/>
      <c r="BF19" s="472"/>
      <c r="BG19" s="471"/>
      <c r="BH19" s="446"/>
      <c r="BI19" s="472"/>
      <c r="BJ19" s="437"/>
      <c r="BK19" s="437"/>
      <c r="BL19" s="583"/>
      <c r="BM19" s="472"/>
      <c r="BN19" s="437"/>
      <c r="BO19" s="584"/>
      <c r="BP19" s="35"/>
    </row>
    <row r="20" spans="1:68" ht="97.5" customHeight="1">
      <c r="A20" s="529"/>
      <c r="B20" s="516"/>
      <c r="C20" s="516"/>
      <c r="D20" s="515"/>
      <c r="E20" s="515"/>
      <c r="F20" s="515"/>
      <c r="G20" s="519"/>
      <c r="H20" s="520"/>
      <c r="I20" s="520"/>
      <c r="J20" s="491"/>
      <c r="K20" s="483"/>
      <c r="L20" s="516"/>
      <c r="M20" s="485"/>
      <c r="N20" s="516"/>
      <c r="O20" s="516"/>
      <c r="P20" s="519"/>
      <c r="Q20" s="514"/>
      <c r="R20" s="520"/>
      <c r="S20" s="482"/>
      <c r="T20" s="520"/>
      <c r="U20" s="482"/>
      <c r="V20" s="520"/>
      <c r="W20" s="482"/>
      <c r="X20" s="485"/>
      <c r="Y20" s="482"/>
      <c r="Z20" s="482"/>
      <c r="AA20" s="492"/>
      <c r="AB20" s="151">
        <v>4</v>
      </c>
      <c r="AC20" s="159" t="s">
        <v>152</v>
      </c>
      <c r="AD20" s="159">
        <v>2.2999999999999998</v>
      </c>
      <c r="AE20" s="159" t="s">
        <v>153</v>
      </c>
      <c r="AF20" s="153" t="s">
        <v>95</v>
      </c>
      <c r="AG20" s="154" t="s">
        <v>96</v>
      </c>
      <c r="AH20" s="155">
        <v>0.25</v>
      </c>
      <c r="AI20" s="154" t="s">
        <v>97</v>
      </c>
      <c r="AJ20" s="155">
        <v>0.15</v>
      </c>
      <c r="AK20" s="156">
        <v>0.4</v>
      </c>
      <c r="AL20" s="157">
        <v>7.7759999999999996E-2</v>
      </c>
      <c r="AM20" s="157">
        <v>0.6</v>
      </c>
      <c r="AN20" s="158" t="s">
        <v>98</v>
      </c>
      <c r="AO20" s="158" t="s">
        <v>99</v>
      </c>
      <c r="AP20" s="158" t="s">
        <v>100</v>
      </c>
      <c r="AQ20" s="520"/>
      <c r="AR20" s="491"/>
      <c r="AS20" s="491"/>
      <c r="AT20" s="492"/>
      <c r="AU20" s="491"/>
      <c r="AV20" s="491"/>
      <c r="AW20" s="492"/>
      <c r="AX20" s="492"/>
      <c r="AY20" s="492"/>
      <c r="AZ20" s="520"/>
      <c r="BA20" s="519"/>
      <c r="BB20" s="519"/>
      <c r="BC20" s="519"/>
      <c r="BD20" s="519"/>
      <c r="BE20" s="534"/>
      <c r="BF20" s="472"/>
      <c r="BG20" s="471"/>
      <c r="BH20" s="446"/>
      <c r="BI20" s="472"/>
      <c r="BJ20" s="437"/>
      <c r="BK20" s="437"/>
      <c r="BL20" s="583"/>
      <c r="BM20" s="472"/>
      <c r="BN20" s="437"/>
      <c r="BO20" s="584"/>
      <c r="BP20" s="35"/>
    </row>
    <row r="21" spans="1:68" ht="76.5">
      <c r="A21" s="529"/>
      <c r="B21" s="516"/>
      <c r="C21" s="516"/>
      <c r="D21" s="515"/>
      <c r="E21" s="515"/>
      <c r="F21" s="515"/>
      <c r="G21" s="519"/>
      <c r="H21" s="520"/>
      <c r="I21" s="520"/>
      <c r="J21" s="491"/>
      <c r="K21" s="483"/>
      <c r="L21" s="516"/>
      <c r="M21" s="485"/>
      <c r="N21" s="516"/>
      <c r="O21" s="516"/>
      <c r="P21" s="519"/>
      <c r="Q21" s="514"/>
      <c r="R21" s="520"/>
      <c r="S21" s="482"/>
      <c r="T21" s="520"/>
      <c r="U21" s="482"/>
      <c r="V21" s="520"/>
      <c r="W21" s="482"/>
      <c r="X21" s="485"/>
      <c r="Y21" s="482"/>
      <c r="Z21" s="482"/>
      <c r="AA21" s="492"/>
      <c r="AB21" s="151">
        <v>5</v>
      </c>
      <c r="AC21" s="159" t="s">
        <v>154</v>
      </c>
      <c r="AD21" s="159">
        <v>2.2999999999999998</v>
      </c>
      <c r="AE21" s="159" t="s">
        <v>155</v>
      </c>
      <c r="AF21" s="153" t="s">
        <v>95</v>
      </c>
      <c r="AG21" s="154" t="s">
        <v>96</v>
      </c>
      <c r="AH21" s="155">
        <v>0.25</v>
      </c>
      <c r="AI21" s="154" t="s">
        <v>97</v>
      </c>
      <c r="AJ21" s="155">
        <v>0.15</v>
      </c>
      <c r="AK21" s="156">
        <v>0.4</v>
      </c>
      <c r="AL21" s="157">
        <v>4.6655999999999996E-2</v>
      </c>
      <c r="AM21" s="157">
        <v>0.6</v>
      </c>
      <c r="AN21" s="158" t="s">
        <v>98</v>
      </c>
      <c r="AO21" s="158" t="s">
        <v>99</v>
      </c>
      <c r="AP21" s="158" t="s">
        <v>100</v>
      </c>
      <c r="AQ21" s="520"/>
      <c r="AR21" s="491"/>
      <c r="AS21" s="491"/>
      <c r="AT21" s="492"/>
      <c r="AU21" s="491"/>
      <c r="AV21" s="491"/>
      <c r="AW21" s="492"/>
      <c r="AX21" s="492"/>
      <c r="AY21" s="492"/>
      <c r="AZ21" s="520"/>
      <c r="BA21" s="519"/>
      <c r="BB21" s="519"/>
      <c r="BC21" s="519"/>
      <c r="BD21" s="519"/>
      <c r="BE21" s="534"/>
      <c r="BF21" s="472"/>
      <c r="BG21" s="471"/>
      <c r="BH21" s="446"/>
      <c r="BI21" s="472"/>
      <c r="BJ21" s="437"/>
      <c r="BK21" s="437"/>
      <c r="BL21" s="583"/>
      <c r="BM21" s="472"/>
      <c r="BN21" s="437"/>
      <c r="BO21" s="584"/>
      <c r="BP21" s="35"/>
    </row>
    <row r="22" spans="1:68" ht="77.25" customHeight="1">
      <c r="A22" s="529"/>
      <c r="B22" s="516"/>
      <c r="C22" s="516"/>
      <c r="D22" s="515"/>
      <c r="E22" s="515"/>
      <c r="F22" s="515"/>
      <c r="G22" s="519"/>
      <c r="H22" s="520"/>
      <c r="I22" s="520"/>
      <c r="J22" s="491"/>
      <c r="K22" s="483"/>
      <c r="L22" s="516"/>
      <c r="M22" s="485"/>
      <c r="N22" s="516"/>
      <c r="O22" s="516"/>
      <c r="P22" s="519"/>
      <c r="Q22" s="514"/>
      <c r="R22" s="520"/>
      <c r="S22" s="482"/>
      <c r="T22" s="520"/>
      <c r="U22" s="482"/>
      <c r="V22" s="520"/>
      <c r="W22" s="482"/>
      <c r="X22" s="485"/>
      <c r="Y22" s="482"/>
      <c r="Z22" s="482"/>
      <c r="AA22" s="492"/>
      <c r="AB22" s="151">
        <v>6</v>
      </c>
      <c r="AC22" s="159" t="s">
        <v>156</v>
      </c>
      <c r="AD22" s="159">
        <v>2.2999999999999998</v>
      </c>
      <c r="AE22" s="159" t="s">
        <v>157</v>
      </c>
      <c r="AF22" s="153" t="s">
        <v>95</v>
      </c>
      <c r="AG22" s="154" t="s">
        <v>96</v>
      </c>
      <c r="AH22" s="155">
        <v>0.25</v>
      </c>
      <c r="AI22" s="154" t="s">
        <v>97</v>
      </c>
      <c r="AJ22" s="155">
        <v>0.15</v>
      </c>
      <c r="AK22" s="156">
        <v>0.4</v>
      </c>
      <c r="AL22" s="157">
        <v>2.7993599999999997E-2</v>
      </c>
      <c r="AM22" s="157">
        <v>0.6</v>
      </c>
      <c r="AN22" s="158" t="s">
        <v>98</v>
      </c>
      <c r="AO22" s="158" t="s">
        <v>99</v>
      </c>
      <c r="AP22" s="158" t="s">
        <v>100</v>
      </c>
      <c r="AQ22" s="520"/>
      <c r="AR22" s="491"/>
      <c r="AS22" s="491"/>
      <c r="AT22" s="492"/>
      <c r="AU22" s="491"/>
      <c r="AV22" s="491"/>
      <c r="AW22" s="492"/>
      <c r="AX22" s="492"/>
      <c r="AY22" s="492"/>
      <c r="AZ22" s="520"/>
      <c r="BA22" s="519"/>
      <c r="BB22" s="519"/>
      <c r="BC22" s="519"/>
      <c r="BD22" s="519"/>
      <c r="BE22" s="534"/>
      <c r="BF22" s="472"/>
      <c r="BG22" s="471"/>
      <c r="BH22" s="446"/>
      <c r="BI22" s="472"/>
      <c r="BJ22" s="437"/>
      <c r="BK22" s="437"/>
      <c r="BL22" s="583"/>
      <c r="BM22" s="472"/>
      <c r="BN22" s="437"/>
      <c r="BO22" s="584"/>
      <c r="BP22" s="35"/>
    </row>
    <row r="23" spans="1:68" ht="76.5">
      <c r="A23" s="529"/>
      <c r="B23" s="516"/>
      <c r="C23" s="516"/>
      <c r="D23" s="515" t="s">
        <v>82</v>
      </c>
      <c r="E23" s="515" t="s">
        <v>133</v>
      </c>
      <c r="F23" s="515">
        <v>2</v>
      </c>
      <c r="G23" s="516" t="s">
        <v>158</v>
      </c>
      <c r="H23" s="520"/>
      <c r="I23" s="520"/>
      <c r="J23" s="491" t="s">
        <v>159</v>
      </c>
      <c r="K23" s="483" t="s">
        <v>86</v>
      </c>
      <c r="L23" s="516" t="s">
        <v>87</v>
      </c>
      <c r="M23" s="485" t="s">
        <v>160</v>
      </c>
      <c r="N23" s="516"/>
      <c r="O23" s="516"/>
      <c r="P23" s="519" t="s">
        <v>161</v>
      </c>
      <c r="Q23" s="585">
        <v>0.9</v>
      </c>
      <c r="R23" s="520" t="s">
        <v>90</v>
      </c>
      <c r="S23" s="482">
        <v>0.6</v>
      </c>
      <c r="T23" s="520"/>
      <c r="U23" s="482" t="s">
        <v>138</v>
      </c>
      <c r="V23" s="520" t="s">
        <v>125</v>
      </c>
      <c r="W23" s="482">
        <v>0.6</v>
      </c>
      <c r="X23" s="485" t="s">
        <v>125</v>
      </c>
      <c r="Y23" s="482">
        <v>0.6</v>
      </c>
      <c r="Z23" s="482" t="s">
        <v>139</v>
      </c>
      <c r="AA23" s="492" t="s">
        <v>125</v>
      </c>
      <c r="AB23" s="151">
        <v>1</v>
      </c>
      <c r="AC23" s="152" t="s">
        <v>162</v>
      </c>
      <c r="AD23" s="159">
        <v>1</v>
      </c>
      <c r="AE23" s="152" t="s">
        <v>163</v>
      </c>
      <c r="AF23" s="153" t="s">
        <v>95</v>
      </c>
      <c r="AG23" s="154" t="s">
        <v>96</v>
      </c>
      <c r="AH23" s="155">
        <v>0.25</v>
      </c>
      <c r="AI23" s="154" t="s">
        <v>97</v>
      </c>
      <c r="AJ23" s="155">
        <v>0.15</v>
      </c>
      <c r="AK23" s="156">
        <v>0.4</v>
      </c>
      <c r="AL23" s="157">
        <v>0.36</v>
      </c>
      <c r="AM23" s="157">
        <v>0.6</v>
      </c>
      <c r="AN23" s="158" t="s">
        <v>98</v>
      </c>
      <c r="AO23" s="158" t="s">
        <v>99</v>
      </c>
      <c r="AP23" s="158" t="s">
        <v>100</v>
      </c>
      <c r="AQ23" s="520" t="s">
        <v>164</v>
      </c>
      <c r="AR23" s="490">
        <v>0.6</v>
      </c>
      <c r="AS23" s="490">
        <v>4.6655999999999996E-2</v>
      </c>
      <c r="AT23" s="492" t="s">
        <v>102</v>
      </c>
      <c r="AU23" s="490">
        <v>0.6</v>
      </c>
      <c r="AV23" s="490">
        <v>0.6</v>
      </c>
      <c r="AW23" s="492" t="s">
        <v>125</v>
      </c>
      <c r="AX23" s="492" t="s">
        <v>125</v>
      </c>
      <c r="AY23" s="492" t="s">
        <v>125</v>
      </c>
      <c r="AZ23" s="520" t="s">
        <v>104</v>
      </c>
      <c r="BA23" s="519" t="s">
        <v>165</v>
      </c>
      <c r="BB23" s="519" t="s">
        <v>166</v>
      </c>
      <c r="BC23" s="519" t="s">
        <v>167</v>
      </c>
      <c r="BD23" s="519" t="s">
        <v>168</v>
      </c>
      <c r="BE23" s="533" t="s">
        <v>169</v>
      </c>
      <c r="BF23" s="472"/>
      <c r="BG23" s="472"/>
      <c r="BH23" s="437"/>
      <c r="BI23" s="472"/>
      <c r="BJ23" s="439"/>
      <c r="BK23" s="439"/>
      <c r="BL23" s="475"/>
      <c r="BM23" s="472"/>
      <c r="BN23" s="437"/>
      <c r="BO23" s="474"/>
      <c r="BP23" s="35"/>
    </row>
    <row r="24" spans="1:68" ht="76.5">
      <c r="A24" s="529"/>
      <c r="B24" s="516"/>
      <c r="C24" s="516"/>
      <c r="D24" s="515"/>
      <c r="E24" s="515"/>
      <c r="F24" s="515"/>
      <c r="G24" s="516"/>
      <c r="H24" s="520"/>
      <c r="I24" s="520"/>
      <c r="J24" s="491"/>
      <c r="K24" s="483"/>
      <c r="L24" s="516"/>
      <c r="M24" s="485"/>
      <c r="N24" s="516"/>
      <c r="O24" s="516"/>
      <c r="P24" s="519"/>
      <c r="Q24" s="585"/>
      <c r="R24" s="520"/>
      <c r="S24" s="482"/>
      <c r="T24" s="520"/>
      <c r="U24" s="482"/>
      <c r="V24" s="520"/>
      <c r="W24" s="482"/>
      <c r="X24" s="485"/>
      <c r="Y24" s="482"/>
      <c r="Z24" s="482"/>
      <c r="AA24" s="492"/>
      <c r="AB24" s="151">
        <v>2</v>
      </c>
      <c r="AC24" s="152" t="s">
        <v>170</v>
      </c>
      <c r="AD24" s="159">
        <v>1</v>
      </c>
      <c r="AE24" s="152" t="s">
        <v>171</v>
      </c>
      <c r="AF24" s="160" t="s">
        <v>95</v>
      </c>
      <c r="AG24" s="158" t="s">
        <v>96</v>
      </c>
      <c r="AH24" s="155">
        <v>0.25</v>
      </c>
      <c r="AI24" s="158" t="s">
        <v>97</v>
      </c>
      <c r="AJ24" s="155">
        <v>0.15</v>
      </c>
      <c r="AK24" s="156">
        <v>0.4</v>
      </c>
      <c r="AL24" s="161">
        <v>0.216</v>
      </c>
      <c r="AM24" s="161">
        <v>0.6</v>
      </c>
      <c r="AN24" s="158" t="s">
        <v>98</v>
      </c>
      <c r="AO24" s="158" t="s">
        <v>99</v>
      </c>
      <c r="AP24" s="158" t="s">
        <v>100</v>
      </c>
      <c r="AQ24" s="520"/>
      <c r="AR24" s="491"/>
      <c r="AS24" s="491"/>
      <c r="AT24" s="492"/>
      <c r="AU24" s="491"/>
      <c r="AV24" s="491"/>
      <c r="AW24" s="492"/>
      <c r="AX24" s="492"/>
      <c r="AY24" s="492"/>
      <c r="AZ24" s="520"/>
      <c r="BA24" s="519"/>
      <c r="BB24" s="519"/>
      <c r="BC24" s="519"/>
      <c r="BD24" s="519"/>
      <c r="BE24" s="533"/>
      <c r="BF24" s="472"/>
      <c r="BG24" s="472"/>
      <c r="BH24" s="437"/>
      <c r="BI24" s="472"/>
      <c r="BJ24" s="439"/>
      <c r="BK24" s="439"/>
      <c r="BL24" s="470"/>
      <c r="BM24" s="472"/>
      <c r="BN24" s="437"/>
      <c r="BO24" s="474"/>
      <c r="BP24" s="35"/>
    </row>
    <row r="25" spans="1:68" ht="69">
      <c r="A25" s="529"/>
      <c r="B25" s="516"/>
      <c r="C25" s="516"/>
      <c r="D25" s="515"/>
      <c r="E25" s="515"/>
      <c r="F25" s="515"/>
      <c r="G25" s="516"/>
      <c r="H25" s="520"/>
      <c r="I25" s="520"/>
      <c r="J25" s="491"/>
      <c r="K25" s="483"/>
      <c r="L25" s="516"/>
      <c r="M25" s="485"/>
      <c r="N25" s="516"/>
      <c r="O25" s="516"/>
      <c r="P25" s="519"/>
      <c r="Q25" s="585"/>
      <c r="R25" s="520"/>
      <c r="S25" s="482"/>
      <c r="T25" s="520"/>
      <c r="U25" s="482"/>
      <c r="V25" s="520"/>
      <c r="W25" s="482"/>
      <c r="X25" s="485"/>
      <c r="Y25" s="482"/>
      <c r="Z25" s="482"/>
      <c r="AA25" s="492"/>
      <c r="AB25" s="151">
        <v>3</v>
      </c>
      <c r="AC25" s="152" t="s">
        <v>172</v>
      </c>
      <c r="AD25" s="159">
        <v>2.2999999999999998</v>
      </c>
      <c r="AE25" s="152" t="s">
        <v>173</v>
      </c>
      <c r="AF25" s="153" t="s">
        <v>95</v>
      </c>
      <c r="AG25" s="158" t="s">
        <v>96</v>
      </c>
      <c r="AH25" s="155">
        <v>0.25</v>
      </c>
      <c r="AI25" s="158" t="s">
        <v>97</v>
      </c>
      <c r="AJ25" s="155">
        <v>0.15</v>
      </c>
      <c r="AK25" s="156">
        <v>0.4</v>
      </c>
      <c r="AL25" s="157">
        <v>0.12959999999999999</v>
      </c>
      <c r="AM25" s="157">
        <v>0.6</v>
      </c>
      <c r="AN25" s="158" t="s">
        <v>98</v>
      </c>
      <c r="AO25" s="158" t="s">
        <v>99</v>
      </c>
      <c r="AP25" s="158" t="s">
        <v>100</v>
      </c>
      <c r="AQ25" s="520"/>
      <c r="AR25" s="491"/>
      <c r="AS25" s="491"/>
      <c r="AT25" s="492"/>
      <c r="AU25" s="491"/>
      <c r="AV25" s="491"/>
      <c r="AW25" s="492"/>
      <c r="AX25" s="492"/>
      <c r="AY25" s="492"/>
      <c r="AZ25" s="520"/>
      <c r="BA25" s="519"/>
      <c r="BB25" s="519"/>
      <c r="BC25" s="519"/>
      <c r="BD25" s="519"/>
      <c r="BE25" s="533"/>
      <c r="BF25" s="472"/>
      <c r="BG25" s="472"/>
      <c r="BH25" s="437"/>
      <c r="BI25" s="472"/>
      <c r="BJ25" s="439"/>
      <c r="BK25" s="439"/>
      <c r="BL25" s="470"/>
      <c r="BM25" s="472"/>
      <c r="BN25" s="437"/>
      <c r="BO25" s="474"/>
      <c r="BP25" s="35"/>
    </row>
    <row r="26" spans="1:68" ht="69">
      <c r="A26" s="529"/>
      <c r="B26" s="516"/>
      <c r="C26" s="516"/>
      <c r="D26" s="515"/>
      <c r="E26" s="515"/>
      <c r="F26" s="515"/>
      <c r="G26" s="516"/>
      <c r="H26" s="520"/>
      <c r="I26" s="520"/>
      <c r="J26" s="491"/>
      <c r="K26" s="483"/>
      <c r="L26" s="516"/>
      <c r="M26" s="485"/>
      <c r="N26" s="516"/>
      <c r="O26" s="516"/>
      <c r="P26" s="519"/>
      <c r="Q26" s="585"/>
      <c r="R26" s="520"/>
      <c r="S26" s="482"/>
      <c r="T26" s="520"/>
      <c r="U26" s="482"/>
      <c r="V26" s="520"/>
      <c r="W26" s="482"/>
      <c r="X26" s="485"/>
      <c r="Y26" s="482"/>
      <c r="Z26" s="482"/>
      <c r="AA26" s="492"/>
      <c r="AB26" s="151">
        <v>4</v>
      </c>
      <c r="AC26" s="152" t="s">
        <v>174</v>
      </c>
      <c r="AD26" s="159">
        <v>2</v>
      </c>
      <c r="AE26" s="152" t="s">
        <v>175</v>
      </c>
      <c r="AF26" s="153" t="s">
        <v>95</v>
      </c>
      <c r="AG26" s="158" t="s">
        <v>96</v>
      </c>
      <c r="AH26" s="155">
        <v>0.25</v>
      </c>
      <c r="AI26" s="158" t="s">
        <v>97</v>
      </c>
      <c r="AJ26" s="155">
        <v>0.15</v>
      </c>
      <c r="AK26" s="156">
        <v>0.4</v>
      </c>
      <c r="AL26" s="157">
        <v>7.7759999999999996E-2</v>
      </c>
      <c r="AM26" s="157">
        <v>0.6</v>
      </c>
      <c r="AN26" s="158" t="s">
        <v>98</v>
      </c>
      <c r="AO26" s="158" t="s">
        <v>99</v>
      </c>
      <c r="AP26" s="158" t="s">
        <v>100</v>
      </c>
      <c r="AQ26" s="520"/>
      <c r="AR26" s="491"/>
      <c r="AS26" s="491"/>
      <c r="AT26" s="492"/>
      <c r="AU26" s="491"/>
      <c r="AV26" s="491"/>
      <c r="AW26" s="492"/>
      <c r="AX26" s="492"/>
      <c r="AY26" s="492"/>
      <c r="AZ26" s="520"/>
      <c r="BA26" s="519"/>
      <c r="BB26" s="519"/>
      <c r="BC26" s="519"/>
      <c r="BD26" s="519"/>
      <c r="BE26" s="533"/>
      <c r="BF26" s="472"/>
      <c r="BG26" s="472"/>
      <c r="BH26" s="437"/>
      <c r="BI26" s="472"/>
      <c r="BJ26" s="439"/>
      <c r="BK26" s="439"/>
      <c r="BL26" s="470"/>
      <c r="BM26" s="472"/>
      <c r="BN26" s="437"/>
      <c r="BO26" s="474"/>
      <c r="BP26" s="35"/>
    </row>
    <row r="27" spans="1:68" ht="76.5">
      <c r="A27" s="529"/>
      <c r="B27" s="516"/>
      <c r="C27" s="516"/>
      <c r="D27" s="515"/>
      <c r="E27" s="515"/>
      <c r="F27" s="515"/>
      <c r="G27" s="516"/>
      <c r="H27" s="520"/>
      <c r="I27" s="520"/>
      <c r="J27" s="491"/>
      <c r="K27" s="483"/>
      <c r="L27" s="516"/>
      <c r="M27" s="485"/>
      <c r="N27" s="516"/>
      <c r="O27" s="516"/>
      <c r="P27" s="519"/>
      <c r="Q27" s="585"/>
      <c r="R27" s="520"/>
      <c r="S27" s="482"/>
      <c r="T27" s="520"/>
      <c r="U27" s="482"/>
      <c r="V27" s="520"/>
      <c r="W27" s="482"/>
      <c r="X27" s="485"/>
      <c r="Y27" s="482"/>
      <c r="Z27" s="482"/>
      <c r="AA27" s="492"/>
      <c r="AB27" s="151">
        <v>5</v>
      </c>
      <c r="AC27" s="159" t="s">
        <v>176</v>
      </c>
      <c r="AD27" s="159">
        <v>2</v>
      </c>
      <c r="AE27" s="152" t="s">
        <v>177</v>
      </c>
      <c r="AF27" s="153" t="s">
        <v>95</v>
      </c>
      <c r="AG27" s="158" t="s">
        <v>96</v>
      </c>
      <c r="AH27" s="155">
        <v>0.25</v>
      </c>
      <c r="AI27" s="158" t="s">
        <v>97</v>
      </c>
      <c r="AJ27" s="155">
        <v>0.15</v>
      </c>
      <c r="AK27" s="156">
        <v>0.4</v>
      </c>
      <c r="AL27" s="157">
        <v>4.6655999999999996E-2</v>
      </c>
      <c r="AM27" s="157">
        <v>0.6</v>
      </c>
      <c r="AN27" s="158" t="s">
        <v>98</v>
      </c>
      <c r="AO27" s="158" t="s">
        <v>99</v>
      </c>
      <c r="AP27" s="158" t="s">
        <v>100</v>
      </c>
      <c r="AQ27" s="520"/>
      <c r="AR27" s="491"/>
      <c r="AS27" s="491"/>
      <c r="AT27" s="492"/>
      <c r="AU27" s="491"/>
      <c r="AV27" s="491"/>
      <c r="AW27" s="492"/>
      <c r="AX27" s="492"/>
      <c r="AY27" s="492"/>
      <c r="AZ27" s="520"/>
      <c r="BA27" s="519"/>
      <c r="BB27" s="519"/>
      <c r="BC27" s="519"/>
      <c r="BD27" s="519"/>
      <c r="BE27" s="533"/>
      <c r="BF27" s="472"/>
      <c r="BG27" s="472"/>
      <c r="BH27" s="437"/>
      <c r="BI27" s="472"/>
      <c r="BJ27" s="439"/>
      <c r="BK27" s="439"/>
      <c r="BL27" s="470"/>
      <c r="BM27" s="472"/>
      <c r="BN27" s="437"/>
      <c r="BO27" s="474"/>
      <c r="BP27" s="35"/>
    </row>
    <row r="28" spans="1:68">
      <c r="A28" s="529"/>
      <c r="B28" s="516"/>
      <c r="C28" s="516"/>
      <c r="D28" s="515"/>
      <c r="E28" s="515"/>
      <c r="F28" s="515"/>
      <c r="G28" s="516"/>
      <c r="H28" s="520"/>
      <c r="I28" s="520"/>
      <c r="J28" s="491"/>
      <c r="K28" s="483"/>
      <c r="L28" s="516"/>
      <c r="M28" s="485"/>
      <c r="N28" s="516"/>
      <c r="O28" s="516"/>
      <c r="P28" s="519"/>
      <c r="Q28" s="585"/>
      <c r="R28" s="520"/>
      <c r="S28" s="482"/>
      <c r="T28" s="520"/>
      <c r="U28" s="482"/>
      <c r="V28" s="520"/>
      <c r="W28" s="482"/>
      <c r="X28" s="485"/>
      <c r="Y28" s="482"/>
      <c r="Z28" s="482"/>
      <c r="AA28" s="492"/>
      <c r="AB28" s="151"/>
      <c r="AC28" s="152"/>
      <c r="AD28" s="152"/>
      <c r="AE28" s="152"/>
      <c r="AF28" s="153" t="s">
        <v>138</v>
      </c>
      <c r="AG28" s="154"/>
      <c r="AH28" s="155" t="s">
        <v>138</v>
      </c>
      <c r="AI28" s="154"/>
      <c r="AJ28" s="155" t="s">
        <v>138</v>
      </c>
      <c r="AK28" s="156" t="s">
        <v>138</v>
      </c>
      <c r="AL28" s="157" t="s">
        <v>138</v>
      </c>
      <c r="AM28" s="157" t="s">
        <v>138</v>
      </c>
      <c r="AN28" s="158"/>
      <c r="AO28" s="158"/>
      <c r="AP28" s="158"/>
      <c r="AQ28" s="520"/>
      <c r="AR28" s="491"/>
      <c r="AS28" s="491"/>
      <c r="AT28" s="492"/>
      <c r="AU28" s="491"/>
      <c r="AV28" s="491"/>
      <c r="AW28" s="492"/>
      <c r="AX28" s="492"/>
      <c r="AY28" s="492"/>
      <c r="AZ28" s="520"/>
      <c r="BA28" s="519"/>
      <c r="BB28" s="519"/>
      <c r="BC28" s="519"/>
      <c r="BD28" s="519"/>
      <c r="BE28" s="533"/>
      <c r="BF28" s="472"/>
      <c r="BG28" s="472"/>
      <c r="BH28" s="437"/>
      <c r="BI28" s="472"/>
      <c r="BJ28" s="439"/>
      <c r="BK28" s="439"/>
      <c r="BL28" s="470"/>
      <c r="BM28" s="472"/>
      <c r="BN28" s="437"/>
      <c r="BO28" s="474"/>
      <c r="BP28" s="35"/>
    </row>
    <row r="29" spans="1:68" ht="69">
      <c r="A29" s="529"/>
      <c r="B29" s="516"/>
      <c r="C29" s="516"/>
      <c r="D29" s="515" t="s">
        <v>82</v>
      </c>
      <c r="E29" s="515" t="s">
        <v>133</v>
      </c>
      <c r="F29" s="515">
        <v>3</v>
      </c>
      <c r="G29" s="516" t="s">
        <v>178</v>
      </c>
      <c r="H29" s="520"/>
      <c r="I29" s="520"/>
      <c r="J29" s="491" t="s">
        <v>179</v>
      </c>
      <c r="K29" s="483" t="s">
        <v>180</v>
      </c>
      <c r="L29" s="516" t="s">
        <v>87</v>
      </c>
      <c r="M29" s="485" t="s">
        <v>181</v>
      </c>
      <c r="N29" s="516"/>
      <c r="O29" s="516"/>
      <c r="P29" s="519" t="s">
        <v>182</v>
      </c>
      <c r="Q29" s="518">
        <v>1</v>
      </c>
      <c r="R29" s="520" t="s">
        <v>124</v>
      </c>
      <c r="S29" s="482">
        <v>0.4</v>
      </c>
      <c r="T29" s="520"/>
      <c r="U29" s="482" t="s">
        <v>138</v>
      </c>
      <c r="V29" s="520" t="s">
        <v>183</v>
      </c>
      <c r="W29" s="482">
        <v>0.4</v>
      </c>
      <c r="X29" s="485" t="s">
        <v>183</v>
      </c>
      <c r="Y29" s="482">
        <v>0.4</v>
      </c>
      <c r="Z29" s="482" t="s">
        <v>184</v>
      </c>
      <c r="AA29" s="492" t="s">
        <v>125</v>
      </c>
      <c r="AB29" s="151">
        <v>1</v>
      </c>
      <c r="AC29" s="152" t="s">
        <v>185</v>
      </c>
      <c r="AD29" s="159">
        <v>2</v>
      </c>
      <c r="AE29" s="152" t="s">
        <v>186</v>
      </c>
      <c r="AF29" s="153" t="s">
        <v>95</v>
      </c>
      <c r="AG29" s="154" t="s">
        <v>96</v>
      </c>
      <c r="AH29" s="155">
        <v>0.25</v>
      </c>
      <c r="AI29" s="154" t="s">
        <v>97</v>
      </c>
      <c r="AJ29" s="155">
        <v>0.15</v>
      </c>
      <c r="AK29" s="156">
        <v>0.4</v>
      </c>
      <c r="AL29" s="157">
        <v>0.24</v>
      </c>
      <c r="AM29" s="157">
        <v>0.4</v>
      </c>
      <c r="AN29" s="158" t="s">
        <v>98</v>
      </c>
      <c r="AO29" s="158" t="s">
        <v>99</v>
      </c>
      <c r="AP29" s="158" t="s">
        <v>100</v>
      </c>
      <c r="AQ29" s="520" t="s">
        <v>187</v>
      </c>
      <c r="AR29" s="490">
        <v>0.4</v>
      </c>
      <c r="AS29" s="490">
        <v>8.6399999999999991E-2</v>
      </c>
      <c r="AT29" s="492" t="s">
        <v>102</v>
      </c>
      <c r="AU29" s="490">
        <v>0.4</v>
      </c>
      <c r="AV29" s="490">
        <v>0.4</v>
      </c>
      <c r="AW29" s="492" t="s">
        <v>183</v>
      </c>
      <c r="AX29" s="492" t="s">
        <v>125</v>
      </c>
      <c r="AY29" s="492" t="s">
        <v>126</v>
      </c>
      <c r="AZ29" s="520" t="s">
        <v>127</v>
      </c>
      <c r="BA29" s="581" t="s">
        <v>188</v>
      </c>
      <c r="BB29" s="581" t="s">
        <v>188</v>
      </c>
      <c r="BC29" s="581" t="s">
        <v>188</v>
      </c>
      <c r="BD29" s="581" t="s">
        <v>188</v>
      </c>
      <c r="BE29" s="582" t="s">
        <v>188</v>
      </c>
      <c r="BF29" s="439"/>
      <c r="BG29" s="439"/>
      <c r="BH29" s="439"/>
      <c r="BI29" s="439"/>
      <c r="BJ29" s="439"/>
      <c r="BK29" s="439"/>
      <c r="BL29" s="446"/>
      <c r="BM29" s="437"/>
      <c r="BN29" s="437"/>
      <c r="BO29" s="437"/>
      <c r="BP29" s="35"/>
    </row>
    <row r="30" spans="1:68" ht="69">
      <c r="A30" s="529"/>
      <c r="B30" s="516"/>
      <c r="C30" s="516"/>
      <c r="D30" s="515"/>
      <c r="E30" s="515"/>
      <c r="F30" s="515"/>
      <c r="G30" s="516"/>
      <c r="H30" s="520"/>
      <c r="I30" s="520"/>
      <c r="J30" s="491"/>
      <c r="K30" s="483"/>
      <c r="L30" s="516"/>
      <c r="M30" s="485"/>
      <c r="N30" s="516"/>
      <c r="O30" s="516"/>
      <c r="P30" s="519"/>
      <c r="Q30" s="518"/>
      <c r="R30" s="520"/>
      <c r="S30" s="482"/>
      <c r="T30" s="520"/>
      <c r="U30" s="482"/>
      <c r="V30" s="520"/>
      <c r="W30" s="482"/>
      <c r="X30" s="485"/>
      <c r="Y30" s="482"/>
      <c r="Z30" s="482"/>
      <c r="AA30" s="492"/>
      <c r="AB30" s="151">
        <v>2</v>
      </c>
      <c r="AC30" s="152" t="s">
        <v>189</v>
      </c>
      <c r="AD30" s="159">
        <v>3</v>
      </c>
      <c r="AE30" s="152" t="s">
        <v>190</v>
      </c>
      <c r="AF30" s="153" t="s">
        <v>95</v>
      </c>
      <c r="AG30" s="154" t="s">
        <v>96</v>
      </c>
      <c r="AH30" s="155">
        <v>0.25</v>
      </c>
      <c r="AI30" s="154" t="s">
        <v>97</v>
      </c>
      <c r="AJ30" s="155">
        <v>0.15</v>
      </c>
      <c r="AK30" s="156">
        <v>0.4</v>
      </c>
      <c r="AL30" s="157">
        <v>0.14399999999999999</v>
      </c>
      <c r="AM30" s="157">
        <v>0.4</v>
      </c>
      <c r="AN30" s="158" t="s">
        <v>98</v>
      </c>
      <c r="AO30" s="158" t="s">
        <v>99</v>
      </c>
      <c r="AP30" s="158" t="s">
        <v>100</v>
      </c>
      <c r="AQ30" s="520"/>
      <c r="AR30" s="491"/>
      <c r="AS30" s="491"/>
      <c r="AT30" s="492"/>
      <c r="AU30" s="491"/>
      <c r="AV30" s="491"/>
      <c r="AW30" s="492"/>
      <c r="AX30" s="492"/>
      <c r="AY30" s="492"/>
      <c r="AZ30" s="520"/>
      <c r="BA30" s="581"/>
      <c r="BB30" s="581"/>
      <c r="BC30" s="581"/>
      <c r="BD30" s="581"/>
      <c r="BE30" s="582"/>
      <c r="BF30" s="439"/>
      <c r="BG30" s="439"/>
      <c r="BH30" s="439"/>
      <c r="BI30" s="439"/>
      <c r="BJ30" s="439"/>
      <c r="BK30" s="439"/>
      <c r="BL30" s="446"/>
      <c r="BM30" s="437"/>
      <c r="BN30" s="437"/>
      <c r="BO30" s="437"/>
      <c r="BP30" s="35"/>
    </row>
    <row r="31" spans="1:68" ht="69">
      <c r="A31" s="529"/>
      <c r="B31" s="516"/>
      <c r="C31" s="516"/>
      <c r="D31" s="515"/>
      <c r="E31" s="515"/>
      <c r="F31" s="515"/>
      <c r="G31" s="516"/>
      <c r="H31" s="520"/>
      <c r="I31" s="520"/>
      <c r="J31" s="491"/>
      <c r="K31" s="483"/>
      <c r="L31" s="516"/>
      <c r="M31" s="485"/>
      <c r="N31" s="516"/>
      <c r="O31" s="516"/>
      <c r="P31" s="519"/>
      <c r="Q31" s="518"/>
      <c r="R31" s="520"/>
      <c r="S31" s="482"/>
      <c r="T31" s="520"/>
      <c r="U31" s="482"/>
      <c r="V31" s="520"/>
      <c r="W31" s="482"/>
      <c r="X31" s="485"/>
      <c r="Y31" s="482"/>
      <c r="Z31" s="482"/>
      <c r="AA31" s="492"/>
      <c r="AB31" s="151">
        <v>3</v>
      </c>
      <c r="AC31" s="152" t="s">
        <v>191</v>
      </c>
      <c r="AD31" s="162">
        <v>3</v>
      </c>
      <c r="AE31" s="152" t="s">
        <v>192</v>
      </c>
      <c r="AF31" s="153" t="s">
        <v>95</v>
      </c>
      <c r="AG31" s="154" t="s">
        <v>96</v>
      </c>
      <c r="AH31" s="155">
        <v>0.25</v>
      </c>
      <c r="AI31" s="154" t="s">
        <v>97</v>
      </c>
      <c r="AJ31" s="155">
        <v>0.15</v>
      </c>
      <c r="AK31" s="156">
        <v>0.4</v>
      </c>
      <c r="AL31" s="157">
        <v>8.6399999999999991E-2</v>
      </c>
      <c r="AM31" s="157">
        <v>0.4</v>
      </c>
      <c r="AN31" s="158" t="s">
        <v>98</v>
      </c>
      <c r="AO31" s="158" t="s">
        <v>99</v>
      </c>
      <c r="AP31" s="158" t="s">
        <v>100</v>
      </c>
      <c r="AQ31" s="520"/>
      <c r="AR31" s="491"/>
      <c r="AS31" s="491"/>
      <c r="AT31" s="492"/>
      <c r="AU31" s="491"/>
      <c r="AV31" s="491"/>
      <c r="AW31" s="492"/>
      <c r="AX31" s="492"/>
      <c r="AY31" s="492"/>
      <c r="AZ31" s="520"/>
      <c r="BA31" s="581"/>
      <c r="BB31" s="581"/>
      <c r="BC31" s="581"/>
      <c r="BD31" s="581"/>
      <c r="BE31" s="582"/>
      <c r="BF31" s="439"/>
      <c r="BG31" s="439"/>
      <c r="BH31" s="439"/>
      <c r="BI31" s="439"/>
      <c r="BJ31" s="439"/>
      <c r="BK31" s="439"/>
      <c r="BL31" s="446"/>
      <c r="BM31" s="437"/>
      <c r="BN31" s="437"/>
      <c r="BO31" s="437"/>
      <c r="BP31" s="35"/>
    </row>
    <row r="32" spans="1:68">
      <c r="A32" s="529"/>
      <c r="B32" s="516"/>
      <c r="C32" s="516"/>
      <c r="D32" s="515"/>
      <c r="E32" s="515"/>
      <c r="F32" s="515"/>
      <c r="G32" s="516"/>
      <c r="H32" s="520"/>
      <c r="I32" s="520"/>
      <c r="J32" s="491"/>
      <c r="K32" s="483"/>
      <c r="L32" s="516"/>
      <c r="M32" s="485"/>
      <c r="N32" s="516"/>
      <c r="O32" s="516"/>
      <c r="P32" s="519"/>
      <c r="Q32" s="518"/>
      <c r="R32" s="520"/>
      <c r="S32" s="482"/>
      <c r="T32" s="520"/>
      <c r="U32" s="482"/>
      <c r="V32" s="520"/>
      <c r="W32" s="482"/>
      <c r="X32" s="485"/>
      <c r="Y32" s="482"/>
      <c r="Z32" s="482"/>
      <c r="AA32" s="492"/>
      <c r="AB32" s="151"/>
      <c r="AC32" s="162"/>
      <c r="AD32" s="162"/>
      <c r="AE32" s="152"/>
      <c r="AF32" s="153" t="s">
        <v>138</v>
      </c>
      <c r="AG32" s="154"/>
      <c r="AH32" s="155" t="s">
        <v>138</v>
      </c>
      <c r="AI32" s="154"/>
      <c r="AJ32" s="155" t="s">
        <v>138</v>
      </c>
      <c r="AK32" s="156" t="s">
        <v>138</v>
      </c>
      <c r="AL32" s="157" t="s">
        <v>138</v>
      </c>
      <c r="AM32" s="157" t="s">
        <v>138</v>
      </c>
      <c r="AN32" s="158"/>
      <c r="AO32" s="158"/>
      <c r="AP32" s="158"/>
      <c r="AQ32" s="520"/>
      <c r="AR32" s="491"/>
      <c r="AS32" s="491"/>
      <c r="AT32" s="492"/>
      <c r="AU32" s="491"/>
      <c r="AV32" s="491"/>
      <c r="AW32" s="492"/>
      <c r="AX32" s="492"/>
      <c r="AY32" s="492"/>
      <c r="AZ32" s="520"/>
      <c r="BA32" s="581"/>
      <c r="BB32" s="581"/>
      <c r="BC32" s="581"/>
      <c r="BD32" s="581"/>
      <c r="BE32" s="582"/>
      <c r="BF32" s="439"/>
      <c r="BG32" s="439"/>
      <c r="BH32" s="439"/>
      <c r="BI32" s="439"/>
      <c r="BJ32" s="439"/>
      <c r="BK32" s="439"/>
      <c r="BL32" s="446"/>
      <c r="BM32" s="437"/>
      <c r="BN32" s="437"/>
      <c r="BO32" s="437"/>
      <c r="BP32" s="35"/>
    </row>
    <row r="33" spans="1:68">
      <c r="A33" s="529"/>
      <c r="B33" s="516"/>
      <c r="C33" s="516"/>
      <c r="D33" s="515"/>
      <c r="E33" s="515"/>
      <c r="F33" s="515"/>
      <c r="G33" s="516"/>
      <c r="H33" s="520"/>
      <c r="I33" s="520"/>
      <c r="J33" s="491"/>
      <c r="K33" s="483"/>
      <c r="L33" s="516"/>
      <c r="M33" s="485"/>
      <c r="N33" s="516"/>
      <c r="O33" s="516"/>
      <c r="P33" s="519"/>
      <c r="Q33" s="518"/>
      <c r="R33" s="520"/>
      <c r="S33" s="482"/>
      <c r="T33" s="520"/>
      <c r="U33" s="482"/>
      <c r="V33" s="520"/>
      <c r="W33" s="482"/>
      <c r="X33" s="485"/>
      <c r="Y33" s="482"/>
      <c r="Z33" s="482"/>
      <c r="AA33" s="492"/>
      <c r="AB33" s="151"/>
      <c r="AC33" s="163"/>
      <c r="AD33" s="163"/>
      <c r="AE33" s="152"/>
      <c r="AF33" s="153" t="s">
        <v>138</v>
      </c>
      <c r="AG33" s="154"/>
      <c r="AH33" s="155" t="s">
        <v>138</v>
      </c>
      <c r="AI33" s="154"/>
      <c r="AJ33" s="155" t="s">
        <v>138</v>
      </c>
      <c r="AK33" s="156" t="s">
        <v>138</v>
      </c>
      <c r="AL33" s="157" t="s">
        <v>138</v>
      </c>
      <c r="AM33" s="157" t="s">
        <v>138</v>
      </c>
      <c r="AN33" s="158"/>
      <c r="AO33" s="158"/>
      <c r="AP33" s="158"/>
      <c r="AQ33" s="520"/>
      <c r="AR33" s="491"/>
      <c r="AS33" s="491"/>
      <c r="AT33" s="492"/>
      <c r="AU33" s="491"/>
      <c r="AV33" s="491"/>
      <c r="AW33" s="492"/>
      <c r="AX33" s="492"/>
      <c r="AY33" s="492"/>
      <c r="AZ33" s="520"/>
      <c r="BA33" s="581"/>
      <c r="BB33" s="581"/>
      <c r="BC33" s="581"/>
      <c r="BD33" s="581"/>
      <c r="BE33" s="582"/>
      <c r="BF33" s="439"/>
      <c r="BG33" s="439"/>
      <c r="BH33" s="439"/>
      <c r="BI33" s="439"/>
      <c r="BJ33" s="439"/>
      <c r="BK33" s="439"/>
      <c r="BL33" s="446"/>
      <c r="BM33" s="437"/>
      <c r="BN33" s="437"/>
      <c r="BO33" s="437"/>
      <c r="BP33" s="35"/>
    </row>
    <row r="34" spans="1:68">
      <c r="A34" s="529"/>
      <c r="B34" s="516"/>
      <c r="C34" s="516"/>
      <c r="D34" s="515"/>
      <c r="E34" s="515"/>
      <c r="F34" s="515"/>
      <c r="G34" s="516"/>
      <c r="H34" s="520"/>
      <c r="I34" s="520"/>
      <c r="J34" s="491"/>
      <c r="K34" s="483"/>
      <c r="L34" s="516"/>
      <c r="M34" s="485"/>
      <c r="N34" s="516"/>
      <c r="O34" s="516"/>
      <c r="P34" s="519"/>
      <c r="Q34" s="518"/>
      <c r="R34" s="520"/>
      <c r="S34" s="482"/>
      <c r="T34" s="520"/>
      <c r="U34" s="482"/>
      <c r="V34" s="520"/>
      <c r="W34" s="482"/>
      <c r="X34" s="485"/>
      <c r="Y34" s="482"/>
      <c r="Z34" s="482"/>
      <c r="AA34" s="492"/>
      <c r="AB34" s="151"/>
      <c r="AC34" s="152"/>
      <c r="AD34" s="152"/>
      <c r="AE34" s="152"/>
      <c r="AF34" s="153" t="s">
        <v>138</v>
      </c>
      <c r="AG34" s="154"/>
      <c r="AH34" s="155" t="s">
        <v>138</v>
      </c>
      <c r="AI34" s="154"/>
      <c r="AJ34" s="155" t="s">
        <v>138</v>
      </c>
      <c r="AK34" s="156" t="s">
        <v>138</v>
      </c>
      <c r="AL34" s="157" t="s">
        <v>138</v>
      </c>
      <c r="AM34" s="157" t="s">
        <v>138</v>
      </c>
      <c r="AN34" s="158"/>
      <c r="AO34" s="158"/>
      <c r="AP34" s="158"/>
      <c r="AQ34" s="520"/>
      <c r="AR34" s="491"/>
      <c r="AS34" s="491"/>
      <c r="AT34" s="492"/>
      <c r="AU34" s="491"/>
      <c r="AV34" s="491"/>
      <c r="AW34" s="492"/>
      <c r="AX34" s="492"/>
      <c r="AY34" s="492"/>
      <c r="AZ34" s="520"/>
      <c r="BA34" s="581"/>
      <c r="BB34" s="581"/>
      <c r="BC34" s="581"/>
      <c r="BD34" s="581"/>
      <c r="BE34" s="582"/>
      <c r="BF34" s="439"/>
      <c r="BG34" s="439"/>
      <c r="BH34" s="439"/>
      <c r="BI34" s="439"/>
      <c r="BJ34" s="439"/>
      <c r="BK34" s="439"/>
      <c r="BL34" s="446"/>
      <c r="BM34" s="437"/>
      <c r="BN34" s="437"/>
      <c r="BO34" s="437"/>
      <c r="BP34" s="35"/>
    </row>
    <row r="35" spans="1:68" s="31" customFormat="1" ht="135" customHeight="1">
      <c r="A35" s="493" t="s">
        <v>193</v>
      </c>
      <c r="B35" s="496" t="s">
        <v>194</v>
      </c>
      <c r="C35" s="496" t="s">
        <v>195</v>
      </c>
      <c r="D35" s="515" t="s">
        <v>82</v>
      </c>
      <c r="E35" s="515" t="s">
        <v>196</v>
      </c>
      <c r="F35" s="515">
        <v>1</v>
      </c>
      <c r="G35" s="519" t="s">
        <v>197</v>
      </c>
      <c r="H35" s="520"/>
      <c r="I35" s="520"/>
      <c r="J35" s="491" t="s">
        <v>198</v>
      </c>
      <c r="K35" s="483" t="s">
        <v>86</v>
      </c>
      <c r="L35" s="516" t="s">
        <v>87</v>
      </c>
      <c r="M35" s="485" t="s">
        <v>199</v>
      </c>
      <c r="N35" s="516"/>
      <c r="O35" s="516"/>
      <c r="P35" s="519" t="s">
        <v>200</v>
      </c>
      <c r="Q35" s="514">
        <v>0.95</v>
      </c>
      <c r="R35" s="520" t="s">
        <v>102</v>
      </c>
      <c r="S35" s="482">
        <v>0.2</v>
      </c>
      <c r="T35" s="520"/>
      <c r="U35" s="482" t="s">
        <v>138</v>
      </c>
      <c r="V35" s="520" t="s">
        <v>183</v>
      </c>
      <c r="W35" s="482">
        <v>0.4</v>
      </c>
      <c r="X35" s="485" t="s">
        <v>183</v>
      </c>
      <c r="Y35" s="482">
        <v>0.4</v>
      </c>
      <c r="Z35" s="482" t="s">
        <v>201</v>
      </c>
      <c r="AA35" s="492" t="s">
        <v>126</v>
      </c>
      <c r="AB35" s="151">
        <v>1</v>
      </c>
      <c r="AC35" s="159" t="s">
        <v>202</v>
      </c>
      <c r="AD35" s="159" t="s">
        <v>203</v>
      </c>
      <c r="AE35" s="159" t="s">
        <v>204</v>
      </c>
      <c r="AF35" s="153" t="s">
        <v>95</v>
      </c>
      <c r="AG35" s="158" t="s">
        <v>96</v>
      </c>
      <c r="AH35" s="155">
        <v>0.25</v>
      </c>
      <c r="AI35" s="158" t="s">
        <v>97</v>
      </c>
      <c r="AJ35" s="155">
        <v>0.15</v>
      </c>
      <c r="AK35" s="156">
        <v>0.4</v>
      </c>
      <c r="AL35" s="157">
        <v>0.12</v>
      </c>
      <c r="AM35" s="157">
        <v>0.4</v>
      </c>
      <c r="AN35" s="158" t="s">
        <v>98</v>
      </c>
      <c r="AO35" s="158" t="s">
        <v>99</v>
      </c>
      <c r="AP35" s="158" t="s">
        <v>100</v>
      </c>
      <c r="AQ35" s="520" t="s">
        <v>205</v>
      </c>
      <c r="AR35" s="490">
        <v>0.2</v>
      </c>
      <c r="AS35" s="490">
        <v>1.5551999999999996E-2</v>
      </c>
      <c r="AT35" s="492" t="s">
        <v>102</v>
      </c>
      <c r="AU35" s="490">
        <v>0.4</v>
      </c>
      <c r="AV35" s="490">
        <v>0.4</v>
      </c>
      <c r="AW35" s="492" t="s">
        <v>183</v>
      </c>
      <c r="AX35" s="492" t="s">
        <v>126</v>
      </c>
      <c r="AY35" s="492" t="s">
        <v>126</v>
      </c>
      <c r="AZ35" s="520" t="s">
        <v>127</v>
      </c>
      <c r="BA35" s="519" t="s">
        <v>206</v>
      </c>
      <c r="BB35" s="519" t="s">
        <v>206</v>
      </c>
      <c r="BC35" s="519" t="s">
        <v>206</v>
      </c>
      <c r="BD35" s="519" t="s">
        <v>206</v>
      </c>
      <c r="BE35" s="534" t="s">
        <v>206</v>
      </c>
      <c r="BF35" s="446"/>
      <c r="BG35" s="576"/>
      <c r="BH35" s="439"/>
      <c r="BI35" s="439"/>
      <c r="BJ35" s="439"/>
      <c r="BK35" s="439"/>
      <c r="BL35" s="438"/>
      <c r="BM35" s="446"/>
      <c r="BN35" s="438"/>
      <c r="BO35" s="438"/>
      <c r="BP35" s="35"/>
    </row>
    <row r="36" spans="1:68" s="31" customFormat="1" ht="69">
      <c r="A36" s="494"/>
      <c r="B36" s="497"/>
      <c r="C36" s="497"/>
      <c r="D36" s="515"/>
      <c r="E36" s="515"/>
      <c r="F36" s="515"/>
      <c r="G36" s="519"/>
      <c r="H36" s="520"/>
      <c r="I36" s="520"/>
      <c r="J36" s="491"/>
      <c r="K36" s="483"/>
      <c r="L36" s="516"/>
      <c r="M36" s="485"/>
      <c r="N36" s="516"/>
      <c r="O36" s="516"/>
      <c r="P36" s="519"/>
      <c r="Q36" s="514"/>
      <c r="R36" s="520"/>
      <c r="S36" s="482"/>
      <c r="T36" s="520"/>
      <c r="U36" s="482"/>
      <c r="V36" s="520"/>
      <c r="W36" s="482"/>
      <c r="X36" s="485"/>
      <c r="Y36" s="482"/>
      <c r="Z36" s="482"/>
      <c r="AA36" s="492"/>
      <c r="AB36" s="151">
        <v>2</v>
      </c>
      <c r="AC36" s="159" t="s">
        <v>207</v>
      </c>
      <c r="AD36" s="159">
        <v>1</v>
      </c>
      <c r="AE36" s="159" t="s">
        <v>208</v>
      </c>
      <c r="AF36" s="153" t="s">
        <v>95</v>
      </c>
      <c r="AG36" s="158" t="s">
        <v>96</v>
      </c>
      <c r="AH36" s="155">
        <v>0.25</v>
      </c>
      <c r="AI36" s="158" t="s">
        <v>97</v>
      </c>
      <c r="AJ36" s="155">
        <v>0.15</v>
      </c>
      <c r="AK36" s="156">
        <v>0.4</v>
      </c>
      <c r="AL36" s="157">
        <v>7.1999999999999995E-2</v>
      </c>
      <c r="AM36" s="157">
        <v>0.4</v>
      </c>
      <c r="AN36" s="158" t="s">
        <v>98</v>
      </c>
      <c r="AO36" s="158" t="s">
        <v>99</v>
      </c>
      <c r="AP36" s="158" t="s">
        <v>100</v>
      </c>
      <c r="AQ36" s="520"/>
      <c r="AR36" s="491"/>
      <c r="AS36" s="491"/>
      <c r="AT36" s="492"/>
      <c r="AU36" s="491"/>
      <c r="AV36" s="491"/>
      <c r="AW36" s="492"/>
      <c r="AX36" s="492"/>
      <c r="AY36" s="492"/>
      <c r="AZ36" s="520"/>
      <c r="BA36" s="519"/>
      <c r="BB36" s="519"/>
      <c r="BC36" s="519"/>
      <c r="BD36" s="519"/>
      <c r="BE36" s="534"/>
      <c r="BF36" s="446"/>
      <c r="BG36" s="576"/>
      <c r="BH36" s="437"/>
      <c r="BI36" s="437"/>
      <c r="BJ36" s="437"/>
      <c r="BK36" s="437"/>
      <c r="BL36" s="438"/>
      <c r="BM36" s="446"/>
      <c r="BN36" s="438"/>
      <c r="BO36" s="438"/>
      <c r="BP36" s="35"/>
    </row>
    <row r="37" spans="1:68" ht="72" customHeight="1">
      <c r="A37" s="494"/>
      <c r="B37" s="497"/>
      <c r="C37" s="497"/>
      <c r="D37" s="515"/>
      <c r="E37" s="515"/>
      <c r="F37" s="515"/>
      <c r="G37" s="519"/>
      <c r="H37" s="520"/>
      <c r="I37" s="520"/>
      <c r="J37" s="491"/>
      <c r="K37" s="483"/>
      <c r="L37" s="516"/>
      <c r="M37" s="485"/>
      <c r="N37" s="516"/>
      <c r="O37" s="516"/>
      <c r="P37" s="519"/>
      <c r="Q37" s="514"/>
      <c r="R37" s="520"/>
      <c r="S37" s="482"/>
      <c r="T37" s="520"/>
      <c r="U37" s="482"/>
      <c r="V37" s="520"/>
      <c r="W37" s="482"/>
      <c r="X37" s="485"/>
      <c r="Y37" s="482"/>
      <c r="Z37" s="482"/>
      <c r="AA37" s="492"/>
      <c r="AB37" s="151">
        <v>3</v>
      </c>
      <c r="AC37" s="159" t="s">
        <v>209</v>
      </c>
      <c r="AD37" s="159">
        <v>1</v>
      </c>
      <c r="AE37" s="159" t="s">
        <v>210</v>
      </c>
      <c r="AF37" s="153" t="s">
        <v>95</v>
      </c>
      <c r="AG37" s="158" t="s">
        <v>96</v>
      </c>
      <c r="AH37" s="155">
        <v>0.25</v>
      </c>
      <c r="AI37" s="158" t="s">
        <v>97</v>
      </c>
      <c r="AJ37" s="155">
        <v>0.15</v>
      </c>
      <c r="AK37" s="156">
        <v>0.4</v>
      </c>
      <c r="AL37" s="157">
        <v>4.3199999999999995E-2</v>
      </c>
      <c r="AM37" s="157">
        <v>0.4</v>
      </c>
      <c r="AN37" s="158" t="s">
        <v>98</v>
      </c>
      <c r="AO37" s="158" t="s">
        <v>99</v>
      </c>
      <c r="AP37" s="158" t="s">
        <v>100</v>
      </c>
      <c r="AQ37" s="520"/>
      <c r="AR37" s="491"/>
      <c r="AS37" s="491"/>
      <c r="AT37" s="492"/>
      <c r="AU37" s="491"/>
      <c r="AV37" s="491"/>
      <c r="AW37" s="492"/>
      <c r="AX37" s="492"/>
      <c r="AY37" s="492"/>
      <c r="AZ37" s="520"/>
      <c r="BA37" s="519"/>
      <c r="BB37" s="519"/>
      <c r="BC37" s="519"/>
      <c r="BD37" s="519"/>
      <c r="BE37" s="534"/>
      <c r="BF37" s="446"/>
      <c r="BG37" s="576"/>
      <c r="BH37" s="437"/>
      <c r="BI37" s="437"/>
      <c r="BJ37" s="437"/>
      <c r="BK37" s="437"/>
      <c r="BL37" s="438"/>
      <c r="BM37" s="446"/>
      <c r="BN37" s="438"/>
      <c r="BO37" s="438"/>
      <c r="BP37" s="35"/>
    </row>
    <row r="38" spans="1:68" ht="79.5" customHeight="1">
      <c r="A38" s="494"/>
      <c r="B38" s="497"/>
      <c r="C38" s="497"/>
      <c r="D38" s="515"/>
      <c r="E38" s="515"/>
      <c r="F38" s="515"/>
      <c r="G38" s="519"/>
      <c r="H38" s="520"/>
      <c r="I38" s="520"/>
      <c r="J38" s="491"/>
      <c r="K38" s="483"/>
      <c r="L38" s="516"/>
      <c r="M38" s="485"/>
      <c r="N38" s="516"/>
      <c r="O38" s="516"/>
      <c r="P38" s="519"/>
      <c r="Q38" s="514"/>
      <c r="R38" s="520"/>
      <c r="S38" s="482"/>
      <c r="T38" s="520"/>
      <c r="U38" s="482"/>
      <c r="V38" s="520"/>
      <c r="W38" s="482"/>
      <c r="X38" s="485"/>
      <c r="Y38" s="482"/>
      <c r="Z38" s="482"/>
      <c r="AA38" s="492"/>
      <c r="AB38" s="151">
        <v>4</v>
      </c>
      <c r="AC38" s="159" t="s">
        <v>211</v>
      </c>
      <c r="AD38" s="159">
        <v>1</v>
      </c>
      <c r="AE38" s="159" t="s">
        <v>212</v>
      </c>
      <c r="AF38" s="153" t="s">
        <v>95</v>
      </c>
      <c r="AG38" s="158" t="s">
        <v>96</v>
      </c>
      <c r="AH38" s="155">
        <v>0.25</v>
      </c>
      <c r="AI38" s="158" t="s">
        <v>97</v>
      </c>
      <c r="AJ38" s="155">
        <v>0.15</v>
      </c>
      <c r="AK38" s="156">
        <v>0.4</v>
      </c>
      <c r="AL38" s="157">
        <v>2.5919999999999995E-2</v>
      </c>
      <c r="AM38" s="157">
        <v>0.4</v>
      </c>
      <c r="AN38" s="158" t="s">
        <v>98</v>
      </c>
      <c r="AO38" s="158" t="s">
        <v>99</v>
      </c>
      <c r="AP38" s="158" t="s">
        <v>100</v>
      </c>
      <c r="AQ38" s="520"/>
      <c r="AR38" s="491"/>
      <c r="AS38" s="491"/>
      <c r="AT38" s="492"/>
      <c r="AU38" s="491"/>
      <c r="AV38" s="491"/>
      <c r="AW38" s="492"/>
      <c r="AX38" s="492"/>
      <c r="AY38" s="492"/>
      <c r="AZ38" s="520"/>
      <c r="BA38" s="519"/>
      <c r="BB38" s="519"/>
      <c r="BC38" s="519"/>
      <c r="BD38" s="519"/>
      <c r="BE38" s="534"/>
      <c r="BF38" s="446"/>
      <c r="BG38" s="576"/>
      <c r="BH38" s="437"/>
      <c r="BI38" s="437"/>
      <c r="BJ38" s="437"/>
      <c r="BK38" s="437"/>
      <c r="BL38" s="438"/>
      <c r="BM38" s="446"/>
      <c r="BN38" s="438"/>
      <c r="BO38" s="438"/>
      <c r="BP38" s="35"/>
    </row>
    <row r="39" spans="1:68" s="31" customFormat="1" ht="69">
      <c r="A39" s="494"/>
      <c r="B39" s="497"/>
      <c r="C39" s="497"/>
      <c r="D39" s="515"/>
      <c r="E39" s="515"/>
      <c r="F39" s="515"/>
      <c r="G39" s="519"/>
      <c r="H39" s="520"/>
      <c r="I39" s="520"/>
      <c r="J39" s="491"/>
      <c r="K39" s="483"/>
      <c r="L39" s="516"/>
      <c r="M39" s="485"/>
      <c r="N39" s="516"/>
      <c r="O39" s="516"/>
      <c r="P39" s="519"/>
      <c r="Q39" s="514"/>
      <c r="R39" s="520"/>
      <c r="S39" s="482"/>
      <c r="T39" s="520"/>
      <c r="U39" s="482"/>
      <c r="V39" s="520"/>
      <c r="W39" s="482"/>
      <c r="X39" s="485"/>
      <c r="Y39" s="482"/>
      <c r="Z39" s="482"/>
      <c r="AA39" s="492"/>
      <c r="AB39" s="151">
        <v>5</v>
      </c>
      <c r="AC39" s="159" t="s">
        <v>213</v>
      </c>
      <c r="AD39" s="159">
        <v>1</v>
      </c>
      <c r="AE39" s="159" t="s">
        <v>212</v>
      </c>
      <c r="AF39" s="153" t="s">
        <v>95</v>
      </c>
      <c r="AG39" s="158" t="s">
        <v>96</v>
      </c>
      <c r="AH39" s="155">
        <v>0.25</v>
      </c>
      <c r="AI39" s="158" t="s">
        <v>97</v>
      </c>
      <c r="AJ39" s="155">
        <v>0.15</v>
      </c>
      <c r="AK39" s="156">
        <v>0.4</v>
      </c>
      <c r="AL39" s="157">
        <v>1.5551999999999996E-2</v>
      </c>
      <c r="AM39" s="157">
        <v>0.4</v>
      </c>
      <c r="AN39" s="158" t="s">
        <v>98</v>
      </c>
      <c r="AO39" s="158" t="s">
        <v>99</v>
      </c>
      <c r="AP39" s="158" t="s">
        <v>100</v>
      </c>
      <c r="AQ39" s="520"/>
      <c r="AR39" s="491"/>
      <c r="AS39" s="491"/>
      <c r="AT39" s="492"/>
      <c r="AU39" s="491"/>
      <c r="AV39" s="491"/>
      <c r="AW39" s="492"/>
      <c r="AX39" s="492"/>
      <c r="AY39" s="492"/>
      <c r="AZ39" s="520"/>
      <c r="BA39" s="519"/>
      <c r="BB39" s="519"/>
      <c r="BC39" s="519"/>
      <c r="BD39" s="519"/>
      <c r="BE39" s="534"/>
      <c r="BF39" s="446"/>
      <c r="BG39" s="576"/>
      <c r="BH39" s="437"/>
      <c r="BI39" s="437"/>
      <c r="BJ39" s="437"/>
      <c r="BK39" s="437"/>
      <c r="BL39" s="438"/>
      <c r="BM39" s="446"/>
      <c r="BN39" s="438"/>
      <c r="BO39" s="438"/>
      <c r="BP39" s="35"/>
    </row>
    <row r="40" spans="1:68" s="31" customFormat="1">
      <c r="A40" s="494"/>
      <c r="B40" s="497"/>
      <c r="C40" s="497"/>
      <c r="D40" s="515"/>
      <c r="E40" s="515"/>
      <c r="F40" s="515"/>
      <c r="G40" s="519"/>
      <c r="H40" s="520"/>
      <c r="I40" s="520"/>
      <c r="J40" s="491"/>
      <c r="K40" s="483"/>
      <c r="L40" s="516"/>
      <c r="M40" s="485"/>
      <c r="N40" s="516"/>
      <c r="O40" s="516"/>
      <c r="P40" s="519"/>
      <c r="Q40" s="514"/>
      <c r="R40" s="520"/>
      <c r="S40" s="482"/>
      <c r="T40" s="520"/>
      <c r="U40" s="482"/>
      <c r="V40" s="520"/>
      <c r="W40" s="482"/>
      <c r="X40" s="485"/>
      <c r="Y40" s="482"/>
      <c r="Z40" s="482"/>
      <c r="AA40" s="492"/>
      <c r="AB40" s="151"/>
      <c r="AC40" s="159"/>
      <c r="AD40" s="164"/>
      <c r="AE40" s="152"/>
      <c r="AF40" s="153" t="s">
        <v>138</v>
      </c>
      <c r="AG40" s="154"/>
      <c r="AH40" s="155" t="s">
        <v>138</v>
      </c>
      <c r="AI40" s="154"/>
      <c r="AJ40" s="155" t="s">
        <v>138</v>
      </c>
      <c r="AK40" s="156" t="s">
        <v>138</v>
      </c>
      <c r="AL40" s="157" t="s">
        <v>138</v>
      </c>
      <c r="AM40" s="157" t="s">
        <v>138</v>
      </c>
      <c r="AN40" s="158"/>
      <c r="AO40" s="158"/>
      <c r="AP40" s="158"/>
      <c r="AQ40" s="520"/>
      <c r="AR40" s="491"/>
      <c r="AS40" s="491"/>
      <c r="AT40" s="492"/>
      <c r="AU40" s="491"/>
      <c r="AV40" s="491"/>
      <c r="AW40" s="492"/>
      <c r="AX40" s="492"/>
      <c r="AY40" s="492"/>
      <c r="AZ40" s="520"/>
      <c r="BA40" s="519"/>
      <c r="BB40" s="519"/>
      <c r="BC40" s="519"/>
      <c r="BD40" s="519"/>
      <c r="BE40" s="534"/>
      <c r="BF40" s="446"/>
      <c r="BG40" s="576"/>
      <c r="BH40" s="437"/>
      <c r="BI40" s="437"/>
      <c r="BJ40" s="437"/>
      <c r="BK40" s="437"/>
      <c r="BL40" s="438"/>
      <c r="BM40" s="446"/>
      <c r="BN40" s="438"/>
      <c r="BO40" s="438"/>
      <c r="BP40" s="35"/>
    </row>
    <row r="41" spans="1:68" s="31" customFormat="1" ht="115.5" customHeight="1">
      <c r="A41" s="494"/>
      <c r="B41" s="497"/>
      <c r="C41" s="497"/>
      <c r="D41" s="515" t="s">
        <v>82</v>
      </c>
      <c r="E41" s="515" t="s">
        <v>196</v>
      </c>
      <c r="F41" s="515">
        <v>2</v>
      </c>
      <c r="G41" s="519" t="s">
        <v>214</v>
      </c>
      <c r="H41" s="520"/>
      <c r="I41" s="520"/>
      <c r="J41" s="491" t="s">
        <v>215</v>
      </c>
      <c r="K41" s="483" t="s">
        <v>86</v>
      </c>
      <c r="L41" s="516" t="s">
        <v>87</v>
      </c>
      <c r="M41" s="485" t="s">
        <v>216</v>
      </c>
      <c r="N41" s="516"/>
      <c r="O41" s="516"/>
      <c r="P41" s="517" t="s">
        <v>217</v>
      </c>
      <c r="Q41" s="518">
        <v>1</v>
      </c>
      <c r="R41" s="520" t="s">
        <v>218</v>
      </c>
      <c r="S41" s="482">
        <v>0.8</v>
      </c>
      <c r="T41" s="520"/>
      <c r="U41" s="482" t="s">
        <v>138</v>
      </c>
      <c r="V41" s="520" t="s">
        <v>125</v>
      </c>
      <c r="W41" s="482">
        <v>0.6</v>
      </c>
      <c r="X41" s="485" t="s">
        <v>125</v>
      </c>
      <c r="Y41" s="482">
        <v>0.6</v>
      </c>
      <c r="Z41" s="482" t="s">
        <v>219</v>
      </c>
      <c r="AA41" s="492" t="s">
        <v>103</v>
      </c>
      <c r="AB41" s="151">
        <v>1</v>
      </c>
      <c r="AC41" s="159" t="s">
        <v>220</v>
      </c>
      <c r="AD41" s="162" t="s">
        <v>221</v>
      </c>
      <c r="AE41" s="159" t="s">
        <v>222</v>
      </c>
      <c r="AF41" s="153" t="s">
        <v>95</v>
      </c>
      <c r="AG41" s="158" t="s">
        <v>96</v>
      </c>
      <c r="AH41" s="155">
        <v>0.25</v>
      </c>
      <c r="AI41" s="158" t="s">
        <v>97</v>
      </c>
      <c r="AJ41" s="155">
        <v>0.15</v>
      </c>
      <c r="AK41" s="156">
        <v>0.4</v>
      </c>
      <c r="AL41" s="157">
        <v>0.48</v>
      </c>
      <c r="AM41" s="157">
        <v>0.6</v>
      </c>
      <c r="AN41" s="158" t="s">
        <v>98</v>
      </c>
      <c r="AO41" s="158" t="s">
        <v>99</v>
      </c>
      <c r="AP41" s="158" t="s">
        <v>100</v>
      </c>
      <c r="AQ41" s="520" t="s">
        <v>223</v>
      </c>
      <c r="AR41" s="490">
        <v>0.8</v>
      </c>
      <c r="AS41" s="490">
        <v>0.23519999999999996</v>
      </c>
      <c r="AT41" s="492" t="s">
        <v>124</v>
      </c>
      <c r="AU41" s="490">
        <v>0.6</v>
      </c>
      <c r="AV41" s="490">
        <v>0.6</v>
      </c>
      <c r="AW41" s="492" t="s">
        <v>125</v>
      </c>
      <c r="AX41" s="492" t="s">
        <v>103</v>
      </c>
      <c r="AY41" s="492" t="s">
        <v>125</v>
      </c>
      <c r="AZ41" s="520" t="s">
        <v>104</v>
      </c>
      <c r="BA41" s="523" t="s">
        <v>224</v>
      </c>
      <c r="BB41" s="519" t="s">
        <v>225</v>
      </c>
      <c r="BC41" s="519" t="s">
        <v>226</v>
      </c>
      <c r="BD41" s="519" t="s">
        <v>227</v>
      </c>
      <c r="BE41" s="534" t="s">
        <v>228</v>
      </c>
      <c r="BF41" s="446"/>
      <c r="BG41" s="576"/>
      <c r="BH41" s="438"/>
      <c r="BI41" s="438"/>
      <c r="BJ41" s="438"/>
      <c r="BK41" s="438"/>
      <c r="BL41" s="438"/>
      <c r="BM41" s="446"/>
      <c r="BN41" s="446"/>
      <c r="BO41" s="446"/>
      <c r="BP41" s="35"/>
    </row>
    <row r="42" spans="1:68" s="31" customFormat="1" ht="122.25" customHeight="1">
      <c r="A42" s="494"/>
      <c r="B42" s="497"/>
      <c r="C42" s="497"/>
      <c r="D42" s="515"/>
      <c r="E42" s="515"/>
      <c r="F42" s="515"/>
      <c r="G42" s="519"/>
      <c r="H42" s="520"/>
      <c r="I42" s="520"/>
      <c r="J42" s="491"/>
      <c r="K42" s="483"/>
      <c r="L42" s="516"/>
      <c r="M42" s="485"/>
      <c r="N42" s="516"/>
      <c r="O42" s="516"/>
      <c r="P42" s="517"/>
      <c r="Q42" s="518"/>
      <c r="R42" s="520"/>
      <c r="S42" s="482"/>
      <c r="T42" s="520"/>
      <c r="U42" s="482"/>
      <c r="V42" s="520"/>
      <c r="W42" s="482"/>
      <c r="X42" s="485"/>
      <c r="Y42" s="482"/>
      <c r="Z42" s="482"/>
      <c r="AA42" s="492"/>
      <c r="AB42" s="151">
        <v>2</v>
      </c>
      <c r="AC42" s="159" t="s">
        <v>229</v>
      </c>
      <c r="AD42" s="162" t="s">
        <v>221</v>
      </c>
      <c r="AE42" s="159" t="s">
        <v>230</v>
      </c>
      <c r="AF42" s="153" t="s">
        <v>95</v>
      </c>
      <c r="AG42" s="158" t="s">
        <v>231</v>
      </c>
      <c r="AH42" s="155">
        <v>0.15</v>
      </c>
      <c r="AI42" s="158" t="s">
        <v>97</v>
      </c>
      <c r="AJ42" s="155">
        <v>0.15</v>
      </c>
      <c r="AK42" s="156">
        <v>0.3</v>
      </c>
      <c r="AL42" s="157">
        <v>0.33599999999999997</v>
      </c>
      <c r="AM42" s="157">
        <v>0.6</v>
      </c>
      <c r="AN42" s="158" t="s">
        <v>98</v>
      </c>
      <c r="AO42" s="158" t="s">
        <v>99</v>
      </c>
      <c r="AP42" s="158" t="s">
        <v>100</v>
      </c>
      <c r="AQ42" s="520"/>
      <c r="AR42" s="491"/>
      <c r="AS42" s="491"/>
      <c r="AT42" s="492"/>
      <c r="AU42" s="491"/>
      <c r="AV42" s="491"/>
      <c r="AW42" s="492"/>
      <c r="AX42" s="492"/>
      <c r="AY42" s="492"/>
      <c r="AZ42" s="520"/>
      <c r="BA42" s="519"/>
      <c r="BB42" s="519"/>
      <c r="BC42" s="519"/>
      <c r="BD42" s="519"/>
      <c r="BE42" s="534"/>
      <c r="BF42" s="446"/>
      <c r="BG42" s="576"/>
      <c r="BH42" s="438"/>
      <c r="BI42" s="438"/>
      <c r="BJ42" s="438"/>
      <c r="BK42" s="438"/>
      <c r="BL42" s="438"/>
      <c r="BM42" s="446"/>
      <c r="BN42" s="446"/>
      <c r="BO42" s="446"/>
      <c r="BP42" s="35"/>
    </row>
    <row r="43" spans="1:68" s="31" customFormat="1" ht="92.25" customHeight="1">
      <c r="A43" s="494"/>
      <c r="B43" s="497"/>
      <c r="C43" s="497"/>
      <c r="D43" s="515"/>
      <c r="E43" s="515"/>
      <c r="F43" s="515"/>
      <c r="G43" s="519"/>
      <c r="H43" s="520"/>
      <c r="I43" s="520"/>
      <c r="J43" s="491"/>
      <c r="K43" s="483"/>
      <c r="L43" s="516"/>
      <c r="M43" s="485"/>
      <c r="N43" s="516"/>
      <c r="O43" s="516"/>
      <c r="P43" s="517"/>
      <c r="Q43" s="518"/>
      <c r="R43" s="520"/>
      <c r="S43" s="482"/>
      <c r="T43" s="520"/>
      <c r="U43" s="482"/>
      <c r="V43" s="520"/>
      <c r="W43" s="482"/>
      <c r="X43" s="485"/>
      <c r="Y43" s="482"/>
      <c r="Z43" s="482"/>
      <c r="AA43" s="492"/>
      <c r="AB43" s="151">
        <v>3</v>
      </c>
      <c r="AC43" s="159" t="s">
        <v>232</v>
      </c>
      <c r="AD43" s="162" t="s">
        <v>221</v>
      </c>
      <c r="AE43" s="159" t="s">
        <v>233</v>
      </c>
      <c r="AF43" s="153" t="s">
        <v>95</v>
      </c>
      <c r="AG43" s="158" t="s">
        <v>231</v>
      </c>
      <c r="AH43" s="155">
        <v>0.15</v>
      </c>
      <c r="AI43" s="158" t="s">
        <v>97</v>
      </c>
      <c r="AJ43" s="155">
        <v>0.15</v>
      </c>
      <c r="AK43" s="156">
        <v>0.3</v>
      </c>
      <c r="AL43" s="157">
        <v>0.23519999999999996</v>
      </c>
      <c r="AM43" s="157">
        <v>0.6</v>
      </c>
      <c r="AN43" s="158" t="s">
        <v>98</v>
      </c>
      <c r="AO43" s="158" t="s">
        <v>99</v>
      </c>
      <c r="AP43" s="158" t="s">
        <v>100</v>
      </c>
      <c r="AQ43" s="520"/>
      <c r="AR43" s="491"/>
      <c r="AS43" s="491"/>
      <c r="AT43" s="492"/>
      <c r="AU43" s="491"/>
      <c r="AV43" s="491"/>
      <c r="AW43" s="492"/>
      <c r="AX43" s="492"/>
      <c r="AY43" s="492"/>
      <c r="AZ43" s="520"/>
      <c r="BA43" s="519"/>
      <c r="BB43" s="519"/>
      <c r="BC43" s="519"/>
      <c r="BD43" s="519"/>
      <c r="BE43" s="534"/>
      <c r="BF43" s="446"/>
      <c r="BG43" s="576"/>
      <c r="BH43" s="438"/>
      <c r="BI43" s="438"/>
      <c r="BJ43" s="438"/>
      <c r="BK43" s="438"/>
      <c r="BL43" s="438"/>
      <c r="BM43" s="446"/>
      <c r="BN43" s="446"/>
      <c r="BO43" s="446"/>
      <c r="BP43" s="35"/>
    </row>
    <row r="44" spans="1:68" s="31" customFormat="1" ht="25.5" customHeight="1">
      <c r="A44" s="494"/>
      <c r="B44" s="497"/>
      <c r="C44" s="497"/>
      <c r="D44" s="515"/>
      <c r="E44" s="515"/>
      <c r="F44" s="515"/>
      <c r="G44" s="519"/>
      <c r="H44" s="520"/>
      <c r="I44" s="520"/>
      <c r="J44" s="491"/>
      <c r="K44" s="483"/>
      <c r="L44" s="516"/>
      <c r="M44" s="485"/>
      <c r="N44" s="516"/>
      <c r="O44" s="516"/>
      <c r="P44" s="517"/>
      <c r="Q44" s="518"/>
      <c r="R44" s="520"/>
      <c r="S44" s="482"/>
      <c r="T44" s="520"/>
      <c r="U44" s="482"/>
      <c r="V44" s="520"/>
      <c r="W44" s="482"/>
      <c r="X44" s="485"/>
      <c r="Y44" s="482"/>
      <c r="Z44" s="482"/>
      <c r="AA44" s="492"/>
      <c r="AB44" s="151"/>
      <c r="AC44" s="162"/>
      <c r="AD44" s="165"/>
      <c r="AE44" s="152"/>
      <c r="AF44" s="153" t="s">
        <v>138</v>
      </c>
      <c r="AG44" s="154"/>
      <c r="AH44" s="155" t="s">
        <v>138</v>
      </c>
      <c r="AI44" s="154"/>
      <c r="AJ44" s="155" t="s">
        <v>138</v>
      </c>
      <c r="AK44" s="156" t="s">
        <v>138</v>
      </c>
      <c r="AL44" s="157" t="s">
        <v>138</v>
      </c>
      <c r="AM44" s="157" t="s">
        <v>138</v>
      </c>
      <c r="AN44" s="158"/>
      <c r="AO44" s="158"/>
      <c r="AP44" s="158"/>
      <c r="AQ44" s="520"/>
      <c r="AR44" s="491"/>
      <c r="AS44" s="491"/>
      <c r="AT44" s="492"/>
      <c r="AU44" s="491"/>
      <c r="AV44" s="491"/>
      <c r="AW44" s="492"/>
      <c r="AX44" s="492"/>
      <c r="AY44" s="492"/>
      <c r="AZ44" s="520"/>
      <c r="BA44" s="519"/>
      <c r="BB44" s="519"/>
      <c r="BC44" s="519"/>
      <c r="BD44" s="519"/>
      <c r="BE44" s="534"/>
      <c r="BF44" s="446"/>
      <c r="BG44" s="576"/>
      <c r="BH44" s="438"/>
      <c r="BI44" s="438"/>
      <c r="BJ44" s="438"/>
      <c r="BK44" s="438"/>
      <c r="BL44" s="438"/>
      <c r="BM44" s="446"/>
      <c r="BN44" s="446"/>
      <c r="BO44" s="446"/>
      <c r="BP44" s="35"/>
    </row>
    <row r="45" spans="1:68" s="31" customFormat="1" ht="25.5" customHeight="1">
      <c r="A45" s="494"/>
      <c r="B45" s="497"/>
      <c r="C45" s="497"/>
      <c r="D45" s="515"/>
      <c r="E45" s="515"/>
      <c r="F45" s="515"/>
      <c r="G45" s="519"/>
      <c r="H45" s="520"/>
      <c r="I45" s="520"/>
      <c r="J45" s="491"/>
      <c r="K45" s="483"/>
      <c r="L45" s="516"/>
      <c r="M45" s="485"/>
      <c r="N45" s="516"/>
      <c r="O45" s="516"/>
      <c r="P45" s="517"/>
      <c r="Q45" s="518"/>
      <c r="R45" s="520"/>
      <c r="S45" s="482"/>
      <c r="T45" s="520"/>
      <c r="U45" s="482"/>
      <c r="V45" s="520"/>
      <c r="W45" s="482"/>
      <c r="X45" s="485"/>
      <c r="Y45" s="482"/>
      <c r="Z45" s="482"/>
      <c r="AA45" s="492"/>
      <c r="AB45" s="151"/>
      <c r="AC45" s="162"/>
      <c r="AD45" s="165"/>
      <c r="AE45" s="152"/>
      <c r="AF45" s="153" t="s">
        <v>138</v>
      </c>
      <c r="AG45" s="154"/>
      <c r="AH45" s="155" t="s">
        <v>138</v>
      </c>
      <c r="AI45" s="154"/>
      <c r="AJ45" s="155" t="s">
        <v>138</v>
      </c>
      <c r="AK45" s="156" t="s">
        <v>138</v>
      </c>
      <c r="AL45" s="157" t="s">
        <v>138</v>
      </c>
      <c r="AM45" s="157" t="s">
        <v>138</v>
      </c>
      <c r="AN45" s="158"/>
      <c r="AO45" s="158"/>
      <c r="AP45" s="158"/>
      <c r="AQ45" s="520"/>
      <c r="AR45" s="491"/>
      <c r="AS45" s="491"/>
      <c r="AT45" s="492"/>
      <c r="AU45" s="491"/>
      <c r="AV45" s="491"/>
      <c r="AW45" s="492"/>
      <c r="AX45" s="492"/>
      <c r="AY45" s="492"/>
      <c r="AZ45" s="520"/>
      <c r="BA45" s="519"/>
      <c r="BB45" s="519"/>
      <c r="BC45" s="519"/>
      <c r="BD45" s="519"/>
      <c r="BE45" s="534"/>
      <c r="BF45" s="446"/>
      <c r="BG45" s="576"/>
      <c r="BH45" s="438"/>
      <c r="BI45" s="438"/>
      <c r="BJ45" s="438"/>
      <c r="BK45" s="438"/>
      <c r="BL45" s="438"/>
      <c r="BM45" s="446"/>
      <c r="BN45" s="446"/>
      <c r="BO45" s="446"/>
      <c r="BP45" s="35"/>
    </row>
    <row r="46" spans="1:68" s="31" customFormat="1" ht="25.5" customHeight="1">
      <c r="A46" s="494"/>
      <c r="B46" s="497"/>
      <c r="C46" s="497"/>
      <c r="D46" s="515"/>
      <c r="E46" s="515"/>
      <c r="F46" s="515"/>
      <c r="G46" s="519"/>
      <c r="H46" s="520"/>
      <c r="I46" s="520"/>
      <c r="J46" s="491"/>
      <c r="K46" s="483"/>
      <c r="L46" s="516"/>
      <c r="M46" s="485"/>
      <c r="N46" s="516"/>
      <c r="O46" s="516"/>
      <c r="P46" s="517"/>
      <c r="Q46" s="518"/>
      <c r="R46" s="520"/>
      <c r="S46" s="482"/>
      <c r="T46" s="520"/>
      <c r="U46" s="482"/>
      <c r="V46" s="520"/>
      <c r="W46" s="482"/>
      <c r="X46" s="485"/>
      <c r="Y46" s="482"/>
      <c r="Z46" s="482"/>
      <c r="AA46" s="492"/>
      <c r="AB46" s="151"/>
      <c r="AC46" s="159"/>
      <c r="AD46" s="164"/>
      <c r="AE46" s="152"/>
      <c r="AF46" s="153" t="s">
        <v>138</v>
      </c>
      <c r="AG46" s="154"/>
      <c r="AH46" s="155" t="s">
        <v>138</v>
      </c>
      <c r="AI46" s="154"/>
      <c r="AJ46" s="155" t="s">
        <v>138</v>
      </c>
      <c r="AK46" s="156" t="s">
        <v>138</v>
      </c>
      <c r="AL46" s="157" t="s">
        <v>138</v>
      </c>
      <c r="AM46" s="157" t="s">
        <v>138</v>
      </c>
      <c r="AN46" s="158"/>
      <c r="AO46" s="158"/>
      <c r="AP46" s="158"/>
      <c r="AQ46" s="520"/>
      <c r="AR46" s="491"/>
      <c r="AS46" s="491"/>
      <c r="AT46" s="492"/>
      <c r="AU46" s="491"/>
      <c r="AV46" s="491"/>
      <c r="AW46" s="492"/>
      <c r="AX46" s="492"/>
      <c r="AY46" s="492"/>
      <c r="AZ46" s="520"/>
      <c r="BA46" s="519"/>
      <c r="BB46" s="519"/>
      <c r="BC46" s="519"/>
      <c r="BD46" s="519"/>
      <c r="BE46" s="534"/>
      <c r="BF46" s="446"/>
      <c r="BG46" s="576"/>
      <c r="BH46" s="438"/>
      <c r="BI46" s="438"/>
      <c r="BJ46" s="438"/>
      <c r="BK46" s="438"/>
      <c r="BL46" s="438"/>
      <c r="BM46" s="446"/>
      <c r="BN46" s="446"/>
      <c r="BO46" s="446"/>
      <c r="BP46" s="35"/>
    </row>
    <row r="47" spans="1:68" s="31" customFormat="1" ht="69">
      <c r="A47" s="494"/>
      <c r="B47" s="497"/>
      <c r="C47" s="497"/>
      <c r="D47" s="515" t="s">
        <v>82</v>
      </c>
      <c r="E47" s="515" t="s">
        <v>196</v>
      </c>
      <c r="F47" s="515">
        <v>3</v>
      </c>
      <c r="G47" s="519" t="s">
        <v>234</v>
      </c>
      <c r="H47" s="520"/>
      <c r="I47" s="520"/>
      <c r="J47" s="491" t="s">
        <v>235</v>
      </c>
      <c r="K47" s="483" t="s">
        <v>86</v>
      </c>
      <c r="L47" s="516" t="s">
        <v>87</v>
      </c>
      <c r="M47" s="485" t="s">
        <v>236</v>
      </c>
      <c r="N47" s="516"/>
      <c r="O47" s="516"/>
      <c r="P47" s="517" t="s">
        <v>237</v>
      </c>
      <c r="Q47" s="518">
        <v>1</v>
      </c>
      <c r="R47" s="520" t="s">
        <v>124</v>
      </c>
      <c r="S47" s="482">
        <v>0.4</v>
      </c>
      <c r="T47" s="520"/>
      <c r="U47" s="482" t="s">
        <v>138</v>
      </c>
      <c r="V47" s="520" t="s">
        <v>125</v>
      </c>
      <c r="W47" s="482">
        <v>0.6</v>
      </c>
      <c r="X47" s="485" t="s">
        <v>125</v>
      </c>
      <c r="Y47" s="482">
        <v>0.6</v>
      </c>
      <c r="Z47" s="482" t="s">
        <v>238</v>
      </c>
      <c r="AA47" s="492" t="s">
        <v>125</v>
      </c>
      <c r="AB47" s="151">
        <v>1</v>
      </c>
      <c r="AC47" s="159" t="s">
        <v>239</v>
      </c>
      <c r="AD47" s="159">
        <v>1</v>
      </c>
      <c r="AE47" s="159" t="s">
        <v>240</v>
      </c>
      <c r="AF47" s="153" t="s">
        <v>95</v>
      </c>
      <c r="AG47" s="158" t="s">
        <v>96</v>
      </c>
      <c r="AH47" s="155">
        <v>0.25</v>
      </c>
      <c r="AI47" s="158" t="s">
        <v>97</v>
      </c>
      <c r="AJ47" s="155">
        <v>0.15</v>
      </c>
      <c r="AK47" s="156">
        <v>0.4</v>
      </c>
      <c r="AL47" s="157">
        <v>0.24</v>
      </c>
      <c r="AM47" s="157">
        <v>0.6</v>
      </c>
      <c r="AN47" s="158" t="s">
        <v>98</v>
      </c>
      <c r="AO47" s="158" t="s">
        <v>99</v>
      </c>
      <c r="AP47" s="158" t="s">
        <v>100</v>
      </c>
      <c r="AQ47" s="520" t="s">
        <v>241</v>
      </c>
      <c r="AR47" s="490">
        <v>0.4</v>
      </c>
      <c r="AS47" s="490">
        <v>8.6399999999999991E-2</v>
      </c>
      <c r="AT47" s="492" t="s">
        <v>102</v>
      </c>
      <c r="AU47" s="490">
        <v>0.6</v>
      </c>
      <c r="AV47" s="490">
        <v>0.6</v>
      </c>
      <c r="AW47" s="492" t="s">
        <v>125</v>
      </c>
      <c r="AX47" s="492" t="s">
        <v>125</v>
      </c>
      <c r="AY47" s="492" t="s">
        <v>125</v>
      </c>
      <c r="AZ47" s="520" t="s">
        <v>104</v>
      </c>
      <c r="BA47" s="555" t="s">
        <v>242</v>
      </c>
      <c r="BB47" s="555" t="s">
        <v>243</v>
      </c>
      <c r="BC47" s="555" t="s">
        <v>244</v>
      </c>
      <c r="BD47" s="555" t="s">
        <v>245</v>
      </c>
      <c r="BE47" s="573" t="s">
        <v>246</v>
      </c>
      <c r="BF47" s="446"/>
      <c r="BG47" s="576"/>
      <c r="BH47" s="438"/>
      <c r="BI47" s="438"/>
      <c r="BJ47" s="438"/>
      <c r="BK47" s="438"/>
      <c r="BL47" s="570"/>
      <c r="BM47" s="446"/>
      <c r="BN47" s="446"/>
      <c r="BO47" s="446"/>
      <c r="BP47" s="35"/>
    </row>
    <row r="48" spans="1:68" s="31" customFormat="1" ht="69">
      <c r="A48" s="494"/>
      <c r="B48" s="497"/>
      <c r="C48" s="497"/>
      <c r="D48" s="515"/>
      <c r="E48" s="515"/>
      <c r="F48" s="515"/>
      <c r="G48" s="519"/>
      <c r="H48" s="520"/>
      <c r="I48" s="520"/>
      <c r="J48" s="491"/>
      <c r="K48" s="483"/>
      <c r="L48" s="516"/>
      <c r="M48" s="485"/>
      <c r="N48" s="516"/>
      <c r="O48" s="516"/>
      <c r="P48" s="517"/>
      <c r="Q48" s="518"/>
      <c r="R48" s="520"/>
      <c r="S48" s="482"/>
      <c r="T48" s="520"/>
      <c r="U48" s="482"/>
      <c r="V48" s="520"/>
      <c r="W48" s="482"/>
      <c r="X48" s="485"/>
      <c r="Y48" s="482"/>
      <c r="Z48" s="482"/>
      <c r="AA48" s="492"/>
      <c r="AB48" s="151">
        <v>2</v>
      </c>
      <c r="AC48" s="159" t="s">
        <v>247</v>
      </c>
      <c r="AD48" s="159">
        <v>2.2999999999999998</v>
      </c>
      <c r="AE48" s="159" t="s">
        <v>248</v>
      </c>
      <c r="AF48" s="153" t="s">
        <v>95</v>
      </c>
      <c r="AG48" s="158" t="s">
        <v>96</v>
      </c>
      <c r="AH48" s="155">
        <v>0.25</v>
      </c>
      <c r="AI48" s="158" t="s">
        <v>97</v>
      </c>
      <c r="AJ48" s="155">
        <v>0.15</v>
      </c>
      <c r="AK48" s="156">
        <v>0.4</v>
      </c>
      <c r="AL48" s="157">
        <v>0.14399999999999999</v>
      </c>
      <c r="AM48" s="157">
        <v>0.6</v>
      </c>
      <c r="AN48" s="158" t="s">
        <v>98</v>
      </c>
      <c r="AO48" s="158" t="s">
        <v>99</v>
      </c>
      <c r="AP48" s="158" t="s">
        <v>100</v>
      </c>
      <c r="AQ48" s="520"/>
      <c r="AR48" s="491"/>
      <c r="AS48" s="491"/>
      <c r="AT48" s="492"/>
      <c r="AU48" s="491"/>
      <c r="AV48" s="491"/>
      <c r="AW48" s="492"/>
      <c r="AX48" s="492"/>
      <c r="AY48" s="492"/>
      <c r="AZ48" s="520"/>
      <c r="BA48" s="555"/>
      <c r="BB48" s="555"/>
      <c r="BC48" s="555"/>
      <c r="BD48" s="555"/>
      <c r="BE48" s="574"/>
      <c r="BF48" s="446"/>
      <c r="BG48" s="576"/>
      <c r="BH48" s="438"/>
      <c r="BI48" s="438"/>
      <c r="BJ48" s="438"/>
      <c r="BK48" s="438"/>
      <c r="BL48" s="570"/>
      <c r="BM48" s="446"/>
      <c r="BN48" s="446"/>
      <c r="BO48" s="446"/>
      <c r="BP48" s="35"/>
    </row>
    <row r="49" spans="1:68" s="31" customFormat="1" ht="69">
      <c r="A49" s="494"/>
      <c r="B49" s="497"/>
      <c r="C49" s="497"/>
      <c r="D49" s="515"/>
      <c r="E49" s="515"/>
      <c r="F49" s="515"/>
      <c r="G49" s="519"/>
      <c r="H49" s="520"/>
      <c r="I49" s="520"/>
      <c r="J49" s="491"/>
      <c r="K49" s="483"/>
      <c r="L49" s="516"/>
      <c r="M49" s="485"/>
      <c r="N49" s="516"/>
      <c r="O49" s="516"/>
      <c r="P49" s="517"/>
      <c r="Q49" s="518"/>
      <c r="R49" s="520"/>
      <c r="S49" s="482"/>
      <c r="T49" s="520"/>
      <c r="U49" s="482"/>
      <c r="V49" s="520"/>
      <c r="W49" s="482"/>
      <c r="X49" s="485"/>
      <c r="Y49" s="482"/>
      <c r="Z49" s="482"/>
      <c r="AA49" s="492"/>
      <c r="AB49" s="151">
        <v>3</v>
      </c>
      <c r="AC49" s="159" t="s">
        <v>249</v>
      </c>
      <c r="AD49" s="159">
        <v>2.2999999999999998</v>
      </c>
      <c r="AE49" s="159" t="s">
        <v>250</v>
      </c>
      <c r="AF49" s="153" t="s">
        <v>95</v>
      </c>
      <c r="AG49" s="158" t="s">
        <v>96</v>
      </c>
      <c r="AH49" s="155">
        <v>0.25</v>
      </c>
      <c r="AI49" s="158" t="s">
        <v>97</v>
      </c>
      <c r="AJ49" s="155">
        <v>0.15</v>
      </c>
      <c r="AK49" s="156">
        <v>0.4</v>
      </c>
      <c r="AL49" s="157">
        <v>8.6399999999999991E-2</v>
      </c>
      <c r="AM49" s="157">
        <v>0.6</v>
      </c>
      <c r="AN49" s="158" t="s">
        <v>98</v>
      </c>
      <c r="AO49" s="158" t="s">
        <v>99</v>
      </c>
      <c r="AP49" s="158" t="s">
        <v>100</v>
      </c>
      <c r="AQ49" s="520"/>
      <c r="AR49" s="491"/>
      <c r="AS49" s="491"/>
      <c r="AT49" s="492"/>
      <c r="AU49" s="491"/>
      <c r="AV49" s="491"/>
      <c r="AW49" s="492"/>
      <c r="AX49" s="492"/>
      <c r="AY49" s="492"/>
      <c r="AZ49" s="520"/>
      <c r="BA49" s="555"/>
      <c r="BB49" s="555"/>
      <c r="BC49" s="555"/>
      <c r="BD49" s="555"/>
      <c r="BE49" s="574"/>
      <c r="BF49" s="446"/>
      <c r="BG49" s="576"/>
      <c r="BH49" s="438"/>
      <c r="BI49" s="438"/>
      <c r="BJ49" s="438"/>
      <c r="BK49" s="438"/>
      <c r="BL49" s="570"/>
      <c r="BM49" s="446"/>
      <c r="BN49" s="446"/>
      <c r="BO49" s="446"/>
      <c r="BP49" s="35"/>
    </row>
    <row r="50" spans="1:68" s="31" customFormat="1">
      <c r="A50" s="494"/>
      <c r="B50" s="497"/>
      <c r="C50" s="497"/>
      <c r="D50" s="515"/>
      <c r="E50" s="515"/>
      <c r="F50" s="515"/>
      <c r="G50" s="519"/>
      <c r="H50" s="520"/>
      <c r="I50" s="520"/>
      <c r="J50" s="491"/>
      <c r="K50" s="483"/>
      <c r="L50" s="516"/>
      <c r="M50" s="485"/>
      <c r="N50" s="516"/>
      <c r="O50" s="516"/>
      <c r="P50" s="517"/>
      <c r="Q50" s="518"/>
      <c r="R50" s="520"/>
      <c r="S50" s="482"/>
      <c r="T50" s="520"/>
      <c r="U50" s="482"/>
      <c r="V50" s="520"/>
      <c r="W50" s="482"/>
      <c r="X50" s="485"/>
      <c r="Y50" s="482"/>
      <c r="Z50" s="482"/>
      <c r="AA50" s="492"/>
      <c r="AB50" s="151"/>
      <c r="AC50" s="159"/>
      <c r="AD50" s="164"/>
      <c r="AE50" s="152"/>
      <c r="AF50" s="153" t="s">
        <v>138</v>
      </c>
      <c r="AG50" s="154"/>
      <c r="AH50" s="155" t="s">
        <v>138</v>
      </c>
      <c r="AI50" s="154"/>
      <c r="AJ50" s="155" t="s">
        <v>138</v>
      </c>
      <c r="AK50" s="156" t="s">
        <v>138</v>
      </c>
      <c r="AL50" s="157" t="s">
        <v>138</v>
      </c>
      <c r="AM50" s="157" t="s">
        <v>138</v>
      </c>
      <c r="AN50" s="158"/>
      <c r="AO50" s="158"/>
      <c r="AP50" s="158"/>
      <c r="AQ50" s="520"/>
      <c r="AR50" s="491"/>
      <c r="AS50" s="491"/>
      <c r="AT50" s="492"/>
      <c r="AU50" s="491"/>
      <c r="AV50" s="491"/>
      <c r="AW50" s="492"/>
      <c r="AX50" s="492"/>
      <c r="AY50" s="492"/>
      <c r="AZ50" s="520"/>
      <c r="BA50" s="555"/>
      <c r="BB50" s="555"/>
      <c r="BC50" s="555"/>
      <c r="BD50" s="555"/>
      <c r="BE50" s="574"/>
      <c r="BF50" s="446"/>
      <c r="BG50" s="576"/>
      <c r="BH50" s="438"/>
      <c r="BI50" s="438"/>
      <c r="BJ50" s="438"/>
      <c r="BK50" s="438"/>
      <c r="BL50" s="570"/>
      <c r="BM50" s="446"/>
      <c r="BN50" s="446"/>
      <c r="BO50" s="446"/>
      <c r="BP50" s="35"/>
    </row>
    <row r="51" spans="1:68" s="31" customFormat="1">
      <c r="A51" s="494"/>
      <c r="B51" s="497"/>
      <c r="C51" s="497"/>
      <c r="D51" s="515"/>
      <c r="E51" s="515"/>
      <c r="F51" s="515"/>
      <c r="G51" s="519"/>
      <c r="H51" s="520"/>
      <c r="I51" s="520"/>
      <c r="J51" s="491"/>
      <c r="K51" s="483"/>
      <c r="L51" s="516"/>
      <c r="M51" s="485"/>
      <c r="N51" s="516"/>
      <c r="O51" s="516"/>
      <c r="P51" s="517"/>
      <c r="Q51" s="518"/>
      <c r="R51" s="520"/>
      <c r="S51" s="482"/>
      <c r="T51" s="520"/>
      <c r="U51" s="482"/>
      <c r="V51" s="520"/>
      <c r="W51" s="482"/>
      <c r="X51" s="485"/>
      <c r="Y51" s="482"/>
      <c r="Z51" s="482"/>
      <c r="AA51" s="492"/>
      <c r="AB51" s="151"/>
      <c r="AC51" s="159"/>
      <c r="AD51" s="164"/>
      <c r="AE51" s="152"/>
      <c r="AF51" s="153" t="s">
        <v>138</v>
      </c>
      <c r="AG51" s="154"/>
      <c r="AH51" s="155" t="s">
        <v>138</v>
      </c>
      <c r="AI51" s="154"/>
      <c r="AJ51" s="155" t="s">
        <v>138</v>
      </c>
      <c r="AK51" s="156" t="s">
        <v>138</v>
      </c>
      <c r="AL51" s="157" t="s">
        <v>138</v>
      </c>
      <c r="AM51" s="157" t="s">
        <v>138</v>
      </c>
      <c r="AN51" s="158"/>
      <c r="AO51" s="158"/>
      <c r="AP51" s="158"/>
      <c r="AQ51" s="520"/>
      <c r="AR51" s="491"/>
      <c r="AS51" s="491"/>
      <c r="AT51" s="492"/>
      <c r="AU51" s="491"/>
      <c r="AV51" s="491"/>
      <c r="AW51" s="492"/>
      <c r="AX51" s="492"/>
      <c r="AY51" s="492"/>
      <c r="AZ51" s="520"/>
      <c r="BA51" s="555"/>
      <c r="BB51" s="555"/>
      <c r="BC51" s="555"/>
      <c r="BD51" s="555"/>
      <c r="BE51" s="574"/>
      <c r="BF51" s="446"/>
      <c r="BG51" s="576"/>
      <c r="BH51" s="438"/>
      <c r="BI51" s="438"/>
      <c r="BJ51" s="438"/>
      <c r="BK51" s="438"/>
      <c r="BL51" s="570"/>
      <c r="BM51" s="446"/>
      <c r="BN51" s="446"/>
      <c r="BO51" s="446"/>
      <c r="BP51" s="35"/>
    </row>
    <row r="52" spans="1:68" s="31" customFormat="1">
      <c r="A52" s="494"/>
      <c r="B52" s="497"/>
      <c r="C52" s="497"/>
      <c r="D52" s="515"/>
      <c r="E52" s="515"/>
      <c r="F52" s="515"/>
      <c r="G52" s="519"/>
      <c r="H52" s="520"/>
      <c r="I52" s="520"/>
      <c r="J52" s="491"/>
      <c r="K52" s="483"/>
      <c r="L52" s="516"/>
      <c r="M52" s="485"/>
      <c r="N52" s="516"/>
      <c r="O52" s="516"/>
      <c r="P52" s="556"/>
      <c r="Q52" s="557"/>
      <c r="R52" s="520"/>
      <c r="S52" s="482"/>
      <c r="T52" s="520"/>
      <c r="U52" s="482"/>
      <c r="V52" s="520"/>
      <c r="W52" s="482"/>
      <c r="X52" s="485"/>
      <c r="Y52" s="482"/>
      <c r="Z52" s="482"/>
      <c r="AA52" s="492"/>
      <c r="AB52" s="151"/>
      <c r="AC52" s="159"/>
      <c r="AD52" s="164"/>
      <c r="AE52" s="152"/>
      <c r="AF52" s="153" t="s">
        <v>138</v>
      </c>
      <c r="AG52" s="154"/>
      <c r="AH52" s="155" t="s">
        <v>138</v>
      </c>
      <c r="AI52" s="154"/>
      <c r="AJ52" s="155" t="s">
        <v>138</v>
      </c>
      <c r="AK52" s="156" t="s">
        <v>138</v>
      </c>
      <c r="AL52" s="157" t="s">
        <v>138</v>
      </c>
      <c r="AM52" s="157" t="s">
        <v>138</v>
      </c>
      <c r="AN52" s="158"/>
      <c r="AO52" s="158"/>
      <c r="AP52" s="158"/>
      <c r="AQ52" s="520"/>
      <c r="AR52" s="491"/>
      <c r="AS52" s="491"/>
      <c r="AT52" s="492"/>
      <c r="AU52" s="491"/>
      <c r="AV52" s="491"/>
      <c r="AW52" s="492"/>
      <c r="AX52" s="492"/>
      <c r="AY52" s="492"/>
      <c r="AZ52" s="520"/>
      <c r="BA52" s="572"/>
      <c r="BB52" s="572"/>
      <c r="BC52" s="572"/>
      <c r="BD52" s="572"/>
      <c r="BE52" s="575"/>
      <c r="BF52" s="465"/>
      <c r="BG52" s="577"/>
      <c r="BH52" s="442"/>
      <c r="BI52" s="442"/>
      <c r="BJ52" s="442"/>
      <c r="BK52" s="442"/>
      <c r="BL52" s="571"/>
      <c r="BM52" s="465"/>
      <c r="BN52" s="465"/>
      <c r="BO52" s="465"/>
      <c r="BP52" s="35"/>
    </row>
    <row r="53" spans="1:68" s="31" customFormat="1" ht="69">
      <c r="A53" s="494"/>
      <c r="B53" s="497"/>
      <c r="C53" s="497"/>
      <c r="D53" s="515" t="s">
        <v>82</v>
      </c>
      <c r="E53" s="515" t="s">
        <v>196</v>
      </c>
      <c r="F53" s="515">
        <v>4</v>
      </c>
      <c r="G53" s="516" t="s">
        <v>251</v>
      </c>
      <c r="H53" s="520"/>
      <c r="I53" s="520"/>
      <c r="J53" s="491" t="s">
        <v>252</v>
      </c>
      <c r="K53" s="483" t="s">
        <v>180</v>
      </c>
      <c r="L53" s="516" t="s">
        <v>87</v>
      </c>
      <c r="M53" s="492" t="s">
        <v>253</v>
      </c>
      <c r="N53" s="516"/>
      <c r="O53" s="525"/>
      <c r="P53" s="521" t="s">
        <v>254</v>
      </c>
      <c r="Q53" s="438">
        <v>0.75</v>
      </c>
      <c r="R53" s="527" t="s">
        <v>218</v>
      </c>
      <c r="S53" s="482">
        <v>0.8</v>
      </c>
      <c r="T53" s="520"/>
      <c r="U53" s="482" t="s">
        <v>138</v>
      </c>
      <c r="V53" s="520" t="s">
        <v>125</v>
      </c>
      <c r="W53" s="482">
        <v>0.6</v>
      </c>
      <c r="X53" s="485" t="s">
        <v>125</v>
      </c>
      <c r="Y53" s="482">
        <v>0.6</v>
      </c>
      <c r="Z53" s="482" t="s">
        <v>219</v>
      </c>
      <c r="AA53" s="492" t="s">
        <v>103</v>
      </c>
      <c r="AB53" s="151">
        <v>1</v>
      </c>
      <c r="AC53" s="159" t="s">
        <v>255</v>
      </c>
      <c r="AD53" s="159">
        <v>2</v>
      </c>
      <c r="AE53" s="159" t="s">
        <v>256</v>
      </c>
      <c r="AF53" s="153" t="s">
        <v>95</v>
      </c>
      <c r="AG53" s="154" t="s">
        <v>96</v>
      </c>
      <c r="AH53" s="155">
        <v>0.25</v>
      </c>
      <c r="AI53" s="154" t="s">
        <v>97</v>
      </c>
      <c r="AJ53" s="155">
        <v>0.15</v>
      </c>
      <c r="AK53" s="156">
        <v>0.4</v>
      </c>
      <c r="AL53" s="157">
        <v>0.48</v>
      </c>
      <c r="AM53" s="157">
        <v>0.6</v>
      </c>
      <c r="AN53" s="158" t="s">
        <v>98</v>
      </c>
      <c r="AO53" s="158" t="s">
        <v>99</v>
      </c>
      <c r="AP53" s="158" t="s">
        <v>100</v>
      </c>
      <c r="AQ53" s="520" t="s">
        <v>241</v>
      </c>
      <c r="AR53" s="490">
        <v>0.8</v>
      </c>
      <c r="AS53" s="490">
        <v>6.2207999999999986E-2</v>
      </c>
      <c r="AT53" s="492" t="s">
        <v>102</v>
      </c>
      <c r="AU53" s="490">
        <v>0.6</v>
      </c>
      <c r="AV53" s="490">
        <v>0.44999999999999996</v>
      </c>
      <c r="AW53" s="492" t="s">
        <v>125</v>
      </c>
      <c r="AX53" s="492" t="s">
        <v>103</v>
      </c>
      <c r="AY53" s="492" t="s">
        <v>125</v>
      </c>
      <c r="AZ53" s="579" t="s">
        <v>104</v>
      </c>
      <c r="BA53" s="446" t="s">
        <v>257</v>
      </c>
      <c r="BB53" s="446" t="s">
        <v>258</v>
      </c>
      <c r="BC53" s="446" t="s">
        <v>259</v>
      </c>
      <c r="BD53" s="446" t="s">
        <v>260</v>
      </c>
      <c r="BE53" s="464" t="s">
        <v>169</v>
      </c>
      <c r="BF53" s="578"/>
      <c r="BG53" s="576"/>
      <c r="BH53" s="438"/>
      <c r="BI53" s="438"/>
      <c r="BJ53" s="438"/>
      <c r="BK53" s="469"/>
      <c r="BL53" s="438"/>
      <c r="BM53" s="446"/>
      <c r="BN53" s="446"/>
      <c r="BO53" s="446"/>
      <c r="BP53" s="35"/>
    </row>
    <row r="54" spans="1:68" s="31" customFormat="1" ht="69">
      <c r="A54" s="494"/>
      <c r="B54" s="497"/>
      <c r="C54" s="497"/>
      <c r="D54" s="515"/>
      <c r="E54" s="515"/>
      <c r="F54" s="515"/>
      <c r="G54" s="516"/>
      <c r="H54" s="520"/>
      <c r="I54" s="520"/>
      <c r="J54" s="491"/>
      <c r="K54" s="483"/>
      <c r="L54" s="516"/>
      <c r="M54" s="492"/>
      <c r="N54" s="516"/>
      <c r="O54" s="525"/>
      <c r="P54" s="521"/>
      <c r="Q54" s="438"/>
      <c r="R54" s="527"/>
      <c r="S54" s="482"/>
      <c r="T54" s="520"/>
      <c r="U54" s="482"/>
      <c r="V54" s="520"/>
      <c r="W54" s="482"/>
      <c r="X54" s="485"/>
      <c r="Y54" s="482"/>
      <c r="Z54" s="482"/>
      <c r="AA54" s="492"/>
      <c r="AB54" s="151">
        <v>2</v>
      </c>
      <c r="AC54" s="159" t="s">
        <v>261</v>
      </c>
      <c r="AD54" s="159">
        <v>1.2</v>
      </c>
      <c r="AE54" s="159" t="s">
        <v>262</v>
      </c>
      <c r="AF54" s="153" t="s">
        <v>95</v>
      </c>
      <c r="AG54" s="158" t="s">
        <v>96</v>
      </c>
      <c r="AH54" s="155">
        <v>0.25</v>
      </c>
      <c r="AI54" s="158" t="s">
        <v>97</v>
      </c>
      <c r="AJ54" s="155">
        <v>0.15</v>
      </c>
      <c r="AK54" s="156">
        <v>0.4</v>
      </c>
      <c r="AL54" s="157">
        <v>0.28799999999999998</v>
      </c>
      <c r="AM54" s="157">
        <v>0.6</v>
      </c>
      <c r="AN54" s="158" t="s">
        <v>98</v>
      </c>
      <c r="AO54" s="158" t="s">
        <v>99</v>
      </c>
      <c r="AP54" s="158" t="s">
        <v>100</v>
      </c>
      <c r="AQ54" s="520"/>
      <c r="AR54" s="491"/>
      <c r="AS54" s="491"/>
      <c r="AT54" s="492"/>
      <c r="AU54" s="491"/>
      <c r="AV54" s="491"/>
      <c r="AW54" s="492"/>
      <c r="AX54" s="492"/>
      <c r="AY54" s="492"/>
      <c r="AZ54" s="579"/>
      <c r="BA54" s="446"/>
      <c r="BB54" s="446"/>
      <c r="BC54" s="446"/>
      <c r="BD54" s="446"/>
      <c r="BE54" s="464"/>
      <c r="BF54" s="578"/>
      <c r="BG54" s="576"/>
      <c r="BH54" s="438"/>
      <c r="BI54" s="438"/>
      <c r="BJ54" s="438"/>
      <c r="BK54" s="469"/>
      <c r="BL54" s="438"/>
      <c r="BM54" s="446"/>
      <c r="BN54" s="446"/>
      <c r="BO54" s="446"/>
      <c r="BP54" s="35"/>
    </row>
    <row r="55" spans="1:68" s="31" customFormat="1" ht="69">
      <c r="A55" s="494"/>
      <c r="B55" s="497"/>
      <c r="C55" s="497"/>
      <c r="D55" s="515"/>
      <c r="E55" s="515"/>
      <c r="F55" s="515"/>
      <c r="G55" s="516"/>
      <c r="H55" s="520"/>
      <c r="I55" s="520"/>
      <c r="J55" s="491"/>
      <c r="K55" s="483"/>
      <c r="L55" s="516"/>
      <c r="M55" s="492"/>
      <c r="N55" s="516"/>
      <c r="O55" s="525"/>
      <c r="P55" s="521"/>
      <c r="Q55" s="438"/>
      <c r="R55" s="527"/>
      <c r="S55" s="482"/>
      <c r="T55" s="520"/>
      <c r="U55" s="482"/>
      <c r="V55" s="520"/>
      <c r="W55" s="482"/>
      <c r="X55" s="485"/>
      <c r="Y55" s="482"/>
      <c r="Z55" s="482"/>
      <c r="AA55" s="492"/>
      <c r="AB55" s="151">
        <v>3</v>
      </c>
      <c r="AC55" s="159" t="s">
        <v>263</v>
      </c>
      <c r="AD55" s="159">
        <v>1.2</v>
      </c>
      <c r="AE55" s="159" t="s">
        <v>264</v>
      </c>
      <c r="AF55" s="153" t="s">
        <v>95</v>
      </c>
      <c r="AG55" s="154" t="s">
        <v>96</v>
      </c>
      <c r="AH55" s="155">
        <v>0.25</v>
      </c>
      <c r="AI55" s="154" t="s">
        <v>97</v>
      </c>
      <c r="AJ55" s="155">
        <v>0.15</v>
      </c>
      <c r="AK55" s="156">
        <v>0.4</v>
      </c>
      <c r="AL55" s="157">
        <v>0.17279999999999998</v>
      </c>
      <c r="AM55" s="157">
        <v>0.6</v>
      </c>
      <c r="AN55" s="158" t="s">
        <v>98</v>
      </c>
      <c r="AO55" s="158" t="s">
        <v>99</v>
      </c>
      <c r="AP55" s="158" t="s">
        <v>100</v>
      </c>
      <c r="AQ55" s="520"/>
      <c r="AR55" s="491"/>
      <c r="AS55" s="491"/>
      <c r="AT55" s="492"/>
      <c r="AU55" s="491"/>
      <c r="AV55" s="491"/>
      <c r="AW55" s="492"/>
      <c r="AX55" s="492"/>
      <c r="AY55" s="492"/>
      <c r="AZ55" s="579"/>
      <c r="BA55" s="446"/>
      <c r="BB55" s="446"/>
      <c r="BC55" s="446"/>
      <c r="BD55" s="446"/>
      <c r="BE55" s="464"/>
      <c r="BF55" s="578"/>
      <c r="BG55" s="576"/>
      <c r="BH55" s="438"/>
      <c r="BI55" s="438"/>
      <c r="BJ55" s="438"/>
      <c r="BK55" s="469"/>
      <c r="BL55" s="438"/>
      <c r="BM55" s="446"/>
      <c r="BN55" s="446"/>
      <c r="BO55" s="446"/>
      <c r="BP55" s="35"/>
    </row>
    <row r="56" spans="1:68" s="31" customFormat="1" ht="69">
      <c r="A56" s="494"/>
      <c r="B56" s="497"/>
      <c r="C56" s="497"/>
      <c r="D56" s="515"/>
      <c r="E56" s="515"/>
      <c r="F56" s="515"/>
      <c r="G56" s="516"/>
      <c r="H56" s="520"/>
      <c r="I56" s="520"/>
      <c r="J56" s="491"/>
      <c r="K56" s="483"/>
      <c r="L56" s="516"/>
      <c r="M56" s="492"/>
      <c r="N56" s="516"/>
      <c r="O56" s="525"/>
      <c r="P56" s="521"/>
      <c r="Q56" s="438"/>
      <c r="R56" s="527"/>
      <c r="S56" s="482"/>
      <c r="T56" s="520"/>
      <c r="U56" s="482"/>
      <c r="V56" s="520"/>
      <c r="W56" s="482"/>
      <c r="X56" s="485"/>
      <c r="Y56" s="482"/>
      <c r="Z56" s="482"/>
      <c r="AA56" s="492"/>
      <c r="AB56" s="151">
        <v>4</v>
      </c>
      <c r="AC56" s="222" t="s">
        <v>265</v>
      </c>
      <c r="AD56" s="222">
        <v>1.2</v>
      </c>
      <c r="AE56" s="222" t="s">
        <v>266</v>
      </c>
      <c r="AF56" s="235" t="s">
        <v>95</v>
      </c>
      <c r="AG56" s="236" t="s">
        <v>96</v>
      </c>
      <c r="AH56" s="265">
        <v>0.25</v>
      </c>
      <c r="AI56" s="236" t="s">
        <v>97</v>
      </c>
      <c r="AJ56" s="265">
        <v>0.15</v>
      </c>
      <c r="AK56" s="266">
        <v>0.4</v>
      </c>
      <c r="AL56" s="267">
        <v>0.10367999999999998</v>
      </c>
      <c r="AM56" s="267">
        <v>0.6</v>
      </c>
      <c r="AN56" s="268" t="s">
        <v>98</v>
      </c>
      <c r="AO56" s="268" t="s">
        <v>99</v>
      </c>
      <c r="AP56" s="268" t="s">
        <v>100</v>
      </c>
      <c r="AQ56" s="520"/>
      <c r="AR56" s="491"/>
      <c r="AS56" s="491"/>
      <c r="AT56" s="492"/>
      <c r="AU56" s="491"/>
      <c r="AV56" s="491"/>
      <c r="AW56" s="492"/>
      <c r="AX56" s="492"/>
      <c r="AY56" s="492"/>
      <c r="AZ56" s="579"/>
      <c r="BA56" s="446"/>
      <c r="BB56" s="446"/>
      <c r="BC56" s="446"/>
      <c r="BD56" s="446"/>
      <c r="BE56" s="464"/>
      <c r="BF56" s="578"/>
      <c r="BG56" s="576"/>
      <c r="BH56" s="438"/>
      <c r="BI56" s="438"/>
      <c r="BJ56" s="438"/>
      <c r="BK56" s="469"/>
      <c r="BL56" s="438"/>
      <c r="BM56" s="446"/>
      <c r="BN56" s="446"/>
      <c r="BO56" s="446"/>
      <c r="BP56" s="35"/>
    </row>
    <row r="57" spans="1:68" s="31" customFormat="1" ht="76.5">
      <c r="A57" s="494"/>
      <c r="B57" s="497"/>
      <c r="C57" s="497"/>
      <c r="D57" s="515"/>
      <c r="E57" s="515"/>
      <c r="F57" s="515"/>
      <c r="G57" s="516"/>
      <c r="H57" s="520"/>
      <c r="I57" s="520"/>
      <c r="J57" s="491"/>
      <c r="K57" s="483"/>
      <c r="L57" s="516"/>
      <c r="M57" s="492"/>
      <c r="N57" s="516"/>
      <c r="O57" s="525"/>
      <c r="P57" s="521"/>
      <c r="Q57" s="438"/>
      <c r="R57" s="527"/>
      <c r="S57" s="482"/>
      <c r="T57" s="520"/>
      <c r="U57" s="482"/>
      <c r="V57" s="520"/>
      <c r="W57" s="482"/>
      <c r="X57" s="485"/>
      <c r="Y57" s="482"/>
      <c r="Z57" s="482"/>
      <c r="AA57" s="492"/>
      <c r="AB57" s="393">
        <v>5</v>
      </c>
      <c r="AC57" s="377" t="s">
        <v>267</v>
      </c>
      <c r="AD57" s="377">
        <v>1.2</v>
      </c>
      <c r="AE57" s="377" t="s">
        <v>268</v>
      </c>
      <c r="AF57" s="396" t="s">
        <v>269</v>
      </c>
      <c r="AG57" s="401" t="s">
        <v>270</v>
      </c>
      <c r="AH57" s="398">
        <v>0.1</v>
      </c>
      <c r="AI57" s="397" t="s">
        <v>97</v>
      </c>
      <c r="AJ57" s="398">
        <v>0.15</v>
      </c>
      <c r="AK57" s="399">
        <v>0.25</v>
      </c>
      <c r="AL57" s="400">
        <v>0.10367999999999998</v>
      </c>
      <c r="AM57" s="400">
        <v>0.44999999999999996</v>
      </c>
      <c r="AN57" s="401" t="s">
        <v>98</v>
      </c>
      <c r="AO57" s="401" t="s">
        <v>99</v>
      </c>
      <c r="AP57" s="401" t="s">
        <v>100</v>
      </c>
      <c r="AQ57" s="527"/>
      <c r="AR57" s="491"/>
      <c r="AS57" s="491"/>
      <c r="AT57" s="492"/>
      <c r="AU57" s="491"/>
      <c r="AV57" s="491"/>
      <c r="AW57" s="492"/>
      <c r="AX57" s="492"/>
      <c r="AY57" s="492"/>
      <c r="AZ57" s="579"/>
      <c r="BA57" s="446"/>
      <c r="BB57" s="446"/>
      <c r="BC57" s="446"/>
      <c r="BD57" s="446"/>
      <c r="BE57" s="464"/>
      <c r="BF57" s="578"/>
      <c r="BG57" s="576"/>
      <c r="BH57" s="438"/>
      <c r="BI57" s="438"/>
      <c r="BJ57" s="438"/>
      <c r="BK57" s="469"/>
      <c r="BL57" s="438"/>
      <c r="BM57" s="446"/>
      <c r="BN57" s="446"/>
      <c r="BO57" s="446"/>
      <c r="BP57" s="35"/>
    </row>
    <row r="58" spans="1:68" s="31" customFormat="1" ht="69">
      <c r="A58" s="494"/>
      <c r="B58" s="497"/>
      <c r="C58" s="497"/>
      <c r="D58" s="515"/>
      <c r="E58" s="515"/>
      <c r="F58" s="515"/>
      <c r="G58" s="516"/>
      <c r="H58" s="520"/>
      <c r="I58" s="520"/>
      <c r="J58" s="491"/>
      <c r="K58" s="483"/>
      <c r="L58" s="516"/>
      <c r="M58" s="492"/>
      <c r="N58" s="516"/>
      <c r="O58" s="525"/>
      <c r="P58" s="521"/>
      <c r="Q58" s="438"/>
      <c r="R58" s="527"/>
      <c r="S58" s="482"/>
      <c r="T58" s="520"/>
      <c r="U58" s="482"/>
      <c r="V58" s="520"/>
      <c r="W58" s="482"/>
      <c r="X58" s="485"/>
      <c r="Y58" s="482"/>
      <c r="Z58" s="482"/>
      <c r="AA58" s="492"/>
      <c r="AB58" s="393">
        <v>6</v>
      </c>
      <c r="AC58" s="377" t="s">
        <v>271</v>
      </c>
      <c r="AD58" s="377">
        <v>1.2</v>
      </c>
      <c r="AE58" s="377" t="s">
        <v>272</v>
      </c>
      <c r="AF58" s="396" t="s">
        <v>95</v>
      </c>
      <c r="AG58" s="397" t="s">
        <v>96</v>
      </c>
      <c r="AH58" s="398">
        <v>0.25</v>
      </c>
      <c r="AI58" s="397" t="s">
        <v>97</v>
      </c>
      <c r="AJ58" s="398">
        <v>0.15</v>
      </c>
      <c r="AK58" s="399">
        <v>0.4</v>
      </c>
      <c r="AL58" s="400">
        <v>6.2207999999999986E-2</v>
      </c>
      <c r="AM58" s="400">
        <v>0.44999999999999996</v>
      </c>
      <c r="AN58" s="401" t="s">
        <v>98</v>
      </c>
      <c r="AO58" s="401" t="s">
        <v>99</v>
      </c>
      <c r="AP58" s="401" t="s">
        <v>100</v>
      </c>
      <c r="AQ58" s="527"/>
      <c r="AR58" s="491"/>
      <c r="AS58" s="491"/>
      <c r="AT58" s="492"/>
      <c r="AU58" s="491"/>
      <c r="AV58" s="491"/>
      <c r="AW58" s="492"/>
      <c r="AX58" s="492"/>
      <c r="AY58" s="492"/>
      <c r="AZ58" s="579"/>
      <c r="BA58" s="446"/>
      <c r="BB58" s="446"/>
      <c r="BC58" s="446"/>
      <c r="BD58" s="446"/>
      <c r="BE58" s="464"/>
      <c r="BF58" s="578"/>
      <c r="BG58" s="576"/>
      <c r="BH58" s="438"/>
      <c r="BI58" s="438"/>
      <c r="BJ58" s="438"/>
      <c r="BK58" s="469"/>
      <c r="BL58" s="438"/>
      <c r="BM58" s="446"/>
      <c r="BN58" s="446"/>
      <c r="BO58" s="446"/>
      <c r="BP58" s="35"/>
    </row>
    <row r="59" spans="1:68" s="31" customFormat="1" ht="81.75" customHeight="1">
      <c r="A59" s="494"/>
      <c r="B59" s="497"/>
      <c r="C59" s="497"/>
      <c r="D59" s="499" t="s">
        <v>82</v>
      </c>
      <c r="E59" s="499" t="s">
        <v>196</v>
      </c>
      <c r="F59" s="499">
        <v>5</v>
      </c>
      <c r="G59" s="496" t="s">
        <v>273</v>
      </c>
      <c r="H59" s="479"/>
      <c r="I59" s="479"/>
      <c r="J59" s="502" t="s">
        <v>274</v>
      </c>
      <c r="K59" s="502" t="s">
        <v>180</v>
      </c>
      <c r="L59" s="505" t="s">
        <v>87</v>
      </c>
      <c r="M59" s="508" t="s">
        <v>275</v>
      </c>
      <c r="N59" s="152"/>
      <c r="O59" s="152"/>
      <c r="P59" s="511" t="s">
        <v>276</v>
      </c>
      <c r="Q59" s="513">
        <v>0</v>
      </c>
      <c r="R59" s="479" t="s">
        <v>124</v>
      </c>
      <c r="S59" s="482">
        <v>0.4</v>
      </c>
      <c r="T59" s="479"/>
      <c r="U59" s="479"/>
      <c r="V59" s="483" t="s">
        <v>183</v>
      </c>
      <c r="W59" s="484">
        <v>0.4</v>
      </c>
      <c r="X59" s="483" t="s">
        <v>183</v>
      </c>
      <c r="Y59" s="484">
        <v>0.4</v>
      </c>
      <c r="Z59" s="155"/>
      <c r="AA59" s="485" t="s">
        <v>125</v>
      </c>
      <c r="AB59" s="393">
        <v>1</v>
      </c>
      <c r="AC59" s="414" t="s">
        <v>277</v>
      </c>
      <c r="AD59" s="377">
        <v>2</v>
      </c>
      <c r="AE59" s="412" t="s">
        <v>278</v>
      </c>
      <c r="AF59" s="396" t="s">
        <v>95</v>
      </c>
      <c r="AG59" s="397" t="s">
        <v>96</v>
      </c>
      <c r="AH59" s="398">
        <v>0.25</v>
      </c>
      <c r="AI59" s="397" t="s">
        <v>97</v>
      </c>
      <c r="AJ59" s="398">
        <v>0.15</v>
      </c>
      <c r="AK59" s="399">
        <v>0.4</v>
      </c>
      <c r="AL59" s="400">
        <v>0.24</v>
      </c>
      <c r="AM59" s="400">
        <v>0.4</v>
      </c>
      <c r="AN59" s="401" t="s">
        <v>98</v>
      </c>
      <c r="AO59" s="401" t="s">
        <v>99</v>
      </c>
      <c r="AP59" s="401" t="s">
        <v>100</v>
      </c>
      <c r="AQ59" s="486" t="s">
        <v>279</v>
      </c>
      <c r="AR59" s="490">
        <v>0.4</v>
      </c>
      <c r="AS59" s="490">
        <v>0.05</v>
      </c>
      <c r="AT59" s="492" t="s">
        <v>102</v>
      </c>
      <c r="AU59" s="490">
        <v>0.4</v>
      </c>
      <c r="AV59" s="490">
        <v>0.4</v>
      </c>
      <c r="AW59" s="485" t="s">
        <v>183</v>
      </c>
      <c r="AX59" s="485" t="s">
        <v>125</v>
      </c>
      <c r="AY59" s="492" t="s">
        <v>126</v>
      </c>
      <c r="AZ59" s="579" t="s">
        <v>127</v>
      </c>
      <c r="BA59" s="446" t="s">
        <v>128</v>
      </c>
      <c r="BB59" s="446" t="s">
        <v>128</v>
      </c>
      <c r="BC59" s="446" t="s">
        <v>128</v>
      </c>
      <c r="BD59" s="446" t="s">
        <v>128</v>
      </c>
      <c r="BE59" s="446" t="s">
        <v>128</v>
      </c>
      <c r="BF59" s="446"/>
      <c r="BG59" s="449"/>
      <c r="BH59" s="449"/>
      <c r="BI59" s="447"/>
      <c r="BJ59" s="449"/>
      <c r="BK59" s="449"/>
      <c r="BL59" s="468"/>
      <c r="BM59" s="449"/>
      <c r="BN59" s="449"/>
      <c r="BO59" s="449"/>
      <c r="BP59" s="35"/>
    </row>
    <row r="60" spans="1:68" s="31" customFormat="1" ht="78" customHeight="1">
      <c r="A60" s="494"/>
      <c r="B60" s="497"/>
      <c r="C60" s="497"/>
      <c r="D60" s="500"/>
      <c r="E60" s="500"/>
      <c r="F60" s="500"/>
      <c r="G60" s="497"/>
      <c r="H60" s="480"/>
      <c r="I60" s="480"/>
      <c r="J60" s="503"/>
      <c r="K60" s="503"/>
      <c r="L60" s="506"/>
      <c r="M60" s="509"/>
      <c r="N60" s="152"/>
      <c r="O60" s="152"/>
      <c r="P60" s="511"/>
      <c r="Q60" s="514"/>
      <c r="R60" s="480"/>
      <c r="S60" s="482"/>
      <c r="T60" s="480"/>
      <c r="U60" s="480"/>
      <c r="V60" s="483"/>
      <c r="W60" s="484"/>
      <c r="X60" s="483"/>
      <c r="Y60" s="484"/>
      <c r="Z60" s="155"/>
      <c r="AA60" s="485"/>
      <c r="AB60" s="393">
        <v>2</v>
      </c>
      <c r="AC60" s="414" t="s">
        <v>280</v>
      </c>
      <c r="AD60" s="377">
        <v>1</v>
      </c>
      <c r="AE60" s="414" t="s">
        <v>281</v>
      </c>
      <c r="AF60" s="396" t="s">
        <v>95</v>
      </c>
      <c r="AG60" s="397" t="s">
        <v>96</v>
      </c>
      <c r="AH60" s="398">
        <v>0.25</v>
      </c>
      <c r="AI60" s="397" t="s">
        <v>97</v>
      </c>
      <c r="AJ60" s="398">
        <v>0.15</v>
      </c>
      <c r="AK60" s="399">
        <v>0.4</v>
      </c>
      <c r="AL60" s="400">
        <v>0.14399999999999999</v>
      </c>
      <c r="AM60" s="400">
        <v>0.4</v>
      </c>
      <c r="AN60" s="401" t="s">
        <v>98</v>
      </c>
      <c r="AO60" s="401" t="s">
        <v>99</v>
      </c>
      <c r="AP60" s="401" t="s">
        <v>100</v>
      </c>
      <c r="AQ60" s="487"/>
      <c r="AR60" s="491"/>
      <c r="AS60" s="491"/>
      <c r="AT60" s="492"/>
      <c r="AU60" s="491"/>
      <c r="AV60" s="491"/>
      <c r="AW60" s="485"/>
      <c r="AX60" s="485"/>
      <c r="AY60" s="492"/>
      <c r="AZ60" s="579"/>
      <c r="BA60" s="446"/>
      <c r="BB60" s="446"/>
      <c r="BC60" s="446"/>
      <c r="BD60" s="446"/>
      <c r="BE60" s="446"/>
      <c r="BF60" s="446"/>
      <c r="BG60" s="446"/>
      <c r="BH60" s="446"/>
      <c r="BI60" s="448"/>
      <c r="BJ60" s="446"/>
      <c r="BK60" s="446"/>
      <c r="BL60" s="446"/>
      <c r="BM60" s="446"/>
      <c r="BN60" s="446"/>
      <c r="BO60" s="446"/>
      <c r="BP60" s="35"/>
    </row>
    <row r="61" spans="1:68" s="31" customFormat="1" ht="36.75" customHeight="1">
      <c r="A61" s="494"/>
      <c r="B61" s="497"/>
      <c r="C61" s="497"/>
      <c r="D61" s="500"/>
      <c r="E61" s="500"/>
      <c r="F61" s="500"/>
      <c r="G61" s="497"/>
      <c r="H61" s="480"/>
      <c r="I61" s="480"/>
      <c r="J61" s="503"/>
      <c r="K61" s="503"/>
      <c r="L61" s="506"/>
      <c r="M61" s="509"/>
      <c r="N61" s="152"/>
      <c r="O61" s="152"/>
      <c r="P61" s="511"/>
      <c r="Q61" s="514"/>
      <c r="R61" s="480"/>
      <c r="S61" s="482"/>
      <c r="T61" s="480"/>
      <c r="U61" s="480"/>
      <c r="V61" s="483"/>
      <c r="W61" s="484"/>
      <c r="X61" s="483"/>
      <c r="Y61" s="484"/>
      <c r="Z61" s="155"/>
      <c r="AA61" s="485"/>
      <c r="AB61" s="151">
        <v>3</v>
      </c>
      <c r="AC61" s="415" t="s">
        <v>282</v>
      </c>
      <c r="AD61" s="379">
        <v>1</v>
      </c>
      <c r="AE61" s="415" t="s">
        <v>283</v>
      </c>
      <c r="AF61" s="102" t="s">
        <v>95</v>
      </c>
      <c r="AG61" s="103" t="s">
        <v>96</v>
      </c>
      <c r="AH61" s="403">
        <v>0.25</v>
      </c>
      <c r="AI61" s="103" t="s">
        <v>97</v>
      </c>
      <c r="AJ61" s="403">
        <v>0.15</v>
      </c>
      <c r="AK61" s="404">
        <v>0.4</v>
      </c>
      <c r="AL61" s="395">
        <v>8.6399999999999991E-2</v>
      </c>
      <c r="AM61" s="395">
        <v>0.4</v>
      </c>
      <c r="AN61" s="107" t="s">
        <v>98</v>
      </c>
      <c r="AO61" s="107" t="s">
        <v>99</v>
      </c>
      <c r="AP61" s="107" t="s">
        <v>100</v>
      </c>
      <c r="AQ61" s="488"/>
      <c r="AR61" s="491"/>
      <c r="AS61" s="491"/>
      <c r="AT61" s="492"/>
      <c r="AU61" s="491"/>
      <c r="AV61" s="491"/>
      <c r="AW61" s="485"/>
      <c r="AX61" s="485"/>
      <c r="AY61" s="492"/>
      <c r="AZ61" s="579"/>
      <c r="BA61" s="446"/>
      <c r="BB61" s="446"/>
      <c r="BC61" s="446"/>
      <c r="BD61" s="446"/>
      <c r="BE61" s="446"/>
      <c r="BF61" s="446"/>
      <c r="BG61" s="446"/>
      <c r="BH61" s="446"/>
      <c r="BI61" s="448"/>
      <c r="BJ61" s="446"/>
      <c r="BK61" s="446"/>
      <c r="BL61" s="446"/>
      <c r="BM61" s="446"/>
      <c r="BN61" s="446"/>
      <c r="BO61" s="446"/>
      <c r="BP61" s="35"/>
    </row>
    <row r="62" spans="1:68" s="31" customFormat="1" ht="70.5" customHeight="1">
      <c r="A62" s="495"/>
      <c r="B62" s="498"/>
      <c r="C62" s="498"/>
      <c r="D62" s="501"/>
      <c r="E62" s="501"/>
      <c r="F62" s="501"/>
      <c r="G62" s="498"/>
      <c r="H62" s="481"/>
      <c r="I62" s="481"/>
      <c r="J62" s="504"/>
      <c r="K62" s="504"/>
      <c r="L62" s="507"/>
      <c r="M62" s="510"/>
      <c r="N62" s="152"/>
      <c r="O62" s="152"/>
      <c r="P62" s="512"/>
      <c r="Q62" s="514"/>
      <c r="R62" s="481"/>
      <c r="S62" s="482"/>
      <c r="T62" s="481"/>
      <c r="U62" s="481"/>
      <c r="V62" s="483"/>
      <c r="W62" s="484"/>
      <c r="X62" s="483"/>
      <c r="Y62" s="484"/>
      <c r="Z62" s="155"/>
      <c r="AA62" s="485"/>
      <c r="AB62" s="151">
        <v>4</v>
      </c>
      <c r="AC62" s="382" t="s">
        <v>284</v>
      </c>
      <c r="AD62" s="159">
        <v>1</v>
      </c>
      <c r="AE62" s="382" t="s">
        <v>285</v>
      </c>
      <c r="AF62" s="153" t="s">
        <v>95</v>
      </c>
      <c r="AG62" s="103" t="s">
        <v>96</v>
      </c>
      <c r="AH62" s="155">
        <v>0.25</v>
      </c>
      <c r="AI62" s="103" t="s">
        <v>97</v>
      </c>
      <c r="AJ62" s="155">
        <v>0.15</v>
      </c>
      <c r="AK62" s="156">
        <v>0.4</v>
      </c>
      <c r="AL62" s="157">
        <v>5.183999999999999E-2</v>
      </c>
      <c r="AM62" s="157">
        <v>0.4</v>
      </c>
      <c r="AN62" s="158" t="s">
        <v>98</v>
      </c>
      <c r="AO62" s="158" t="s">
        <v>99</v>
      </c>
      <c r="AP62" s="158" t="s">
        <v>100</v>
      </c>
      <c r="AQ62" s="489"/>
      <c r="AR62" s="491"/>
      <c r="AS62" s="491"/>
      <c r="AT62" s="492"/>
      <c r="AU62" s="491"/>
      <c r="AV62" s="491"/>
      <c r="AW62" s="485"/>
      <c r="AX62" s="485"/>
      <c r="AY62" s="492"/>
      <c r="AZ62" s="579"/>
      <c r="BA62" s="446"/>
      <c r="BB62" s="446"/>
      <c r="BC62" s="446"/>
      <c r="BD62" s="446"/>
      <c r="BE62" s="446"/>
      <c r="BF62" s="446"/>
      <c r="BG62" s="446"/>
      <c r="BH62" s="446"/>
      <c r="BI62" s="448"/>
      <c r="BJ62" s="446"/>
      <c r="BK62" s="446"/>
      <c r="BL62" s="446"/>
      <c r="BM62" s="446"/>
      <c r="BN62" s="446"/>
      <c r="BO62" s="446"/>
      <c r="BP62" s="35"/>
    </row>
    <row r="63" spans="1:68" s="31" customFormat="1" ht="76.5">
      <c r="A63" s="529" t="s">
        <v>286</v>
      </c>
      <c r="B63" s="519" t="s">
        <v>287</v>
      </c>
      <c r="C63" s="519" t="s">
        <v>288</v>
      </c>
      <c r="D63" s="515" t="s">
        <v>82</v>
      </c>
      <c r="E63" s="515" t="s">
        <v>289</v>
      </c>
      <c r="F63" s="515">
        <v>1</v>
      </c>
      <c r="G63" s="519" t="s">
        <v>290</v>
      </c>
      <c r="H63" s="520"/>
      <c r="I63" s="520"/>
      <c r="J63" s="491" t="s">
        <v>291</v>
      </c>
      <c r="K63" s="520" t="s">
        <v>180</v>
      </c>
      <c r="L63" s="555" t="s">
        <v>87</v>
      </c>
      <c r="M63" s="492" t="s">
        <v>292</v>
      </c>
      <c r="N63" s="519"/>
      <c r="O63" s="519"/>
      <c r="P63" s="555" t="s">
        <v>293</v>
      </c>
      <c r="Q63" s="514">
        <v>1</v>
      </c>
      <c r="R63" s="520" t="s">
        <v>124</v>
      </c>
      <c r="S63" s="482">
        <v>0.4</v>
      </c>
      <c r="T63" s="520"/>
      <c r="U63" s="482" t="s">
        <v>138</v>
      </c>
      <c r="V63" s="520" t="s">
        <v>120</v>
      </c>
      <c r="W63" s="482">
        <v>0.2</v>
      </c>
      <c r="X63" s="485" t="s">
        <v>120</v>
      </c>
      <c r="Y63" s="482">
        <v>0.2</v>
      </c>
      <c r="Z63" s="482" t="s">
        <v>294</v>
      </c>
      <c r="AA63" s="492" t="s">
        <v>126</v>
      </c>
      <c r="AB63" s="151">
        <v>1</v>
      </c>
      <c r="AC63" s="159" t="s">
        <v>295</v>
      </c>
      <c r="AD63" s="159">
        <v>1</v>
      </c>
      <c r="AE63" s="159" t="s">
        <v>296</v>
      </c>
      <c r="AF63" s="160" t="s">
        <v>95</v>
      </c>
      <c r="AG63" s="158" t="s">
        <v>96</v>
      </c>
      <c r="AH63" s="155">
        <v>0.25</v>
      </c>
      <c r="AI63" s="158" t="s">
        <v>97</v>
      </c>
      <c r="AJ63" s="155">
        <v>0.15</v>
      </c>
      <c r="AK63" s="156">
        <v>0.4</v>
      </c>
      <c r="AL63" s="161">
        <v>0.24</v>
      </c>
      <c r="AM63" s="161">
        <v>0.2</v>
      </c>
      <c r="AN63" s="158" t="s">
        <v>98</v>
      </c>
      <c r="AO63" s="158" t="s">
        <v>99</v>
      </c>
      <c r="AP63" s="158" t="s">
        <v>100</v>
      </c>
      <c r="AQ63" s="520" t="s">
        <v>297</v>
      </c>
      <c r="AR63" s="490">
        <v>0.4</v>
      </c>
      <c r="AS63" s="490">
        <v>0.14399999999999999</v>
      </c>
      <c r="AT63" s="492" t="s">
        <v>102</v>
      </c>
      <c r="AU63" s="490">
        <v>0.2</v>
      </c>
      <c r="AV63" s="490">
        <v>0.2</v>
      </c>
      <c r="AW63" s="492" t="s">
        <v>120</v>
      </c>
      <c r="AX63" s="492" t="s">
        <v>126</v>
      </c>
      <c r="AY63" s="492" t="s">
        <v>126</v>
      </c>
      <c r="AZ63" s="579" t="s">
        <v>127</v>
      </c>
      <c r="BA63" s="563" t="s">
        <v>128</v>
      </c>
      <c r="BB63" s="564" t="s">
        <v>128</v>
      </c>
      <c r="BC63" s="497" t="s">
        <v>128</v>
      </c>
      <c r="BD63" s="497" t="s">
        <v>128</v>
      </c>
      <c r="BE63" s="566" t="s">
        <v>128</v>
      </c>
      <c r="BF63" s="580"/>
      <c r="BG63" s="580"/>
      <c r="BH63" s="553"/>
      <c r="BI63" s="554"/>
      <c r="BJ63" s="554"/>
      <c r="BK63" s="554"/>
      <c r="BL63" s="554"/>
      <c r="BM63" s="562"/>
      <c r="BN63" s="562"/>
      <c r="BO63" s="562"/>
      <c r="BP63" s="35"/>
    </row>
    <row r="64" spans="1:68" ht="102.75" customHeight="1">
      <c r="A64" s="529"/>
      <c r="B64" s="519"/>
      <c r="C64" s="519"/>
      <c r="D64" s="515"/>
      <c r="E64" s="515"/>
      <c r="F64" s="515"/>
      <c r="G64" s="519"/>
      <c r="H64" s="520"/>
      <c r="I64" s="520"/>
      <c r="J64" s="491"/>
      <c r="K64" s="520"/>
      <c r="L64" s="555"/>
      <c r="M64" s="492"/>
      <c r="N64" s="519"/>
      <c r="O64" s="519"/>
      <c r="P64" s="555"/>
      <c r="Q64" s="514"/>
      <c r="R64" s="520"/>
      <c r="S64" s="482"/>
      <c r="T64" s="520"/>
      <c r="U64" s="482"/>
      <c r="V64" s="520"/>
      <c r="W64" s="482"/>
      <c r="X64" s="485"/>
      <c r="Y64" s="482"/>
      <c r="Z64" s="482"/>
      <c r="AA64" s="492"/>
      <c r="AB64" s="151">
        <v>2</v>
      </c>
      <c r="AC64" s="159" t="s">
        <v>298</v>
      </c>
      <c r="AD64" s="159">
        <v>2</v>
      </c>
      <c r="AE64" s="159" t="s">
        <v>299</v>
      </c>
      <c r="AF64" s="160" t="s">
        <v>95</v>
      </c>
      <c r="AG64" s="158" t="s">
        <v>96</v>
      </c>
      <c r="AH64" s="155">
        <v>0.25</v>
      </c>
      <c r="AI64" s="158" t="s">
        <v>97</v>
      </c>
      <c r="AJ64" s="155">
        <v>0.15</v>
      </c>
      <c r="AK64" s="156">
        <v>0.4</v>
      </c>
      <c r="AL64" s="161">
        <v>0.14399999999999999</v>
      </c>
      <c r="AM64" s="161">
        <v>0.2</v>
      </c>
      <c r="AN64" s="158" t="s">
        <v>98</v>
      </c>
      <c r="AO64" s="158" t="s">
        <v>99</v>
      </c>
      <c r="AP64" s="158" t="s">
        <v>100</v>
      </c>
      <c r="AQ64" s="520"/>
      <c r="AR64" s="491"/>
      <c r="AS64" s="491"/>
      <c r="AT64" s="492"/>
      <c r="AU64" s="491"/>
      <c r="AV64" s="491"/>
      <c r="AW64" s="492"/>
      <c r="AX64" s="492"/>
      <c r="AY64" s="492"/>
      <c r="AZ64" s="579"/>
      <c r="BA64" s="563"/>
      <c r="BB64" s="564"/>
      <c r="BC64" s="497"/>
      <c r="BD64" s="497"/>
      <c r="BE64" s="566"/>
      <c r="BF64" s="580"/>
      <c r="BG64" s="580"/>
      <c r="BH64" s="554"/>
      <c r="BI64" s="554"/>
      <c r="BJ64" s="554"/>
      <c r="BK64" s="554"/>
      <c r="BL64" s="554"/>
      <c r="BM64" s="562"/>
      <c r="BN64" s="562"/>
      <c r="BO64" s="562"/>
      <c r="BP64" s="35"/>
    </row>
    <row r="65" spans="1:68">
      <c r="A65" s="529"/>
      <c r="B65" s="519"/>
      <c r="C65" s="519"/>
      <c r="D65" s="515"/>
      <c r="E65" s="515"/>
      <c r="F65" s="515"/>
      <c r="G65" s="519"/>
      <c r="H65" s="520"/>
      <c r="I65" s="520"/>
      <c r="J65" s="491"/>
      <c r="K65" s="520"/>
      <c r="L65" s="555"/>
      <c r="M65" s="492"/>
      <c r="N65" s="519"/>
      <c r="O65" s="519"/>
      <c r="P65" s="555"/>
      <c r="Q65" s="514"/>
      <c r="R65" s="520"/>
      <c r="S65" s="482"/>
      <c r="T65" s="520"/>
      <c r="U65" s="482"/>
      <c r="V65" s="520"/>
      <c r="W65" s="482"/>
      <c r="X65" s="485"/>
      <c r="Y65" s="482"/>
      <c r="Z65" s="482"/>
      <c r="AA65" s="492"/>
      <c r="AB65" s="151"/>
      <c r="AC65" s="159"/>
      <c r="AD65" s="159"/>
      <c r="AE65" s="159"/>
      <c r="AF65" s="160" t="s">
        <v>138</v>
      </c>
      <c r="AG65" s="158"/>
      <c r="AH65" s="155" t="s">
        <v>138</v>
      </c>
      <c r="AI65" s="158"/>
      <c r="AJ65" s="155" t="s">
        <v>138</v>
      </c>
      <c r="AK65" s="156" t="s">
        <v>138</v>
      </c>
      <c r="AL65" s="161" t="s">
        <v>138</v>
      </c>
      <c r="AM65" s="161" t="s">
        <v>138</v>
      </c>
      <c r="AN65" s="158"/>
      <c r="AO65" s="158"/>
      <c r="AP65" s="158"/>
      <c r="AQ65" s="520"/>
      <c r="AR65" s="491"/>
      <c r="AS65" s="491"/>
      <c r="AT65" s="492"/>
      <c r="AU65" s="491"/>
      <c r="AV65" s="491"/>
      <c r="AW65" s="492"/>
      <c r="AX65" s="492"/>
      <c r="AY65" s="492"/>
      <c r="AZ65" s="579"/>
      <c r="BA65" s="563"/>
      <c r="BB65" s="564"/>
      <c r="BC65" s="497"/>
      <c r="BD65" s="497"/>
      <c r="BE65" s="566"/>
      <c r="BF65" s="580"/>
      <c r="BG65" s="580"/>
      <c r="BH65" s="554"/>
      <c r="BI65" s="554"/>
      <c r="BJ65" s="554"/>
      <c r="BK65" s="554"/>
      <c r="BL65" s="554"/>
      <c r="BM65" s="562"/>
      <c r="BN65" s="562"/>
      <c r="BO65" s="562"/>
      <c r="BP65" s="35"/>
    </row>
    <row r="66" spans="1:68">
      <c r="A66" s="529"/>
      <c r="B66" s="519"/>
      <c r="C66" s="519"/>
      <c r="D66" s="515"/>
      <c r="E66" s="515"/>
      <c r="F66" s="515"/>
      <c r="G66" s="519"/>
      <c r="H66" s="520"/>
      <c r="I66" s="520"/>
      <c r="J66" s="491"/>
      <c r="K66" s="520"/>
      <c r="L66" s="555"/>
      <c r="M66" s="492"/>
      <c r="N66" s="519"/>
      <c r="O66" s="519"/>
      <c r="P66" s="555"/>
      <c r="Q66" s="514"/>
      <c r="R66" s="520"/>
      <c r="S66" s="482"/>
      <c r="T66" s="520"/>
      <c r="U66" s="482"/>
      <c r="V66" s="520"/>
      <c r="W66" s="482"/>
      <c r="X66" s="485"/>
      <c r="Y66" s="482"/>
      <c r="Z66" s="482"/>
      <c r="AA66" s="492"/>
      <c r="AB66" s="151"/>
      <c r="AC66" s="159"/>
      <c r="AD66" s="159"/>
      <c r="AE66" s="159"/>
      <c r="AF66" s="160" t="s">
        <v>138</v>
      </c>
      <c r="AG66" s="158"/>
      <c r="AH66" s="155" t="s">
        <v>138</v>
      </c>
      <c r="AI66" s="158"/>
      <c r="AJ66" s="155" t="s">
        <v>138</v>
      </c>
      <c r="AK66" s="156" t="s">
        <v>138</v>
      </c>
      <c r="AL66" s="161" t="s">
        <v>138</v>
      </c>
      <c r="AM66" s="161" t="s">
        <v>138</v>
      </c>
      <c r="AN66" s="158"/>
      <c r="AO66" s="158"/>
      <c r="AP66" s="158"/>
      <c r="AQ66" s="520"/>
      <c r="AR66" s="491"/>
      <c r="AS66" s="491"/>
      <c r="AT66" s="492"/>
      <c r="AU66" s="491"/>
      <c r="AV66" s="491"/>
      <c r="AW66" s="492"/>
      <c r="AX66" s="492"/>
      <c r="AY66" s="492"/>
      <c r="AZ66" s="579"/>
      <c r="BA66" s="563"/>
      <c r="BB66" s="564"/>
      <c r="BC66" s="497"/>
      <c r="BD66" s="497"/>
      <c r="BE66" s="566"/>
      <c r="BF66" s="580"/>
      <c r="BG66" s="580"/>
      <c r="BH66" s="554"/>
      <c r="BI66" s="554"/>
      <c r="BJ66" s="554"/>
      <c r="BK66" s="554"/>
      <c r="BL66" s="554"/>
      <c r="BM66" s="562"/>
      <c r="BN66" s="562"/>
      <c r="BO66" s="562"/>
      <c r="BP66" s="35"/>
    </row>
    <row r="67" spans="1:68">
      <c r="A67" s="529"/>
      <c r="B67" s="519"/>
      <c r="C67" s="519"/>
      <c r="D67" s="515"/>
      <c r="E67" s="515"/>
      <c r="F67" s="515"/>
      <c r="G67" s="519"/>
      <c r="H67" s="520"/>
      <c r="I67" s="520"/>
      <c r="J67" s="491"/>
      <c r="K67" s="520"/>
      <c r="L67" s="555"/>
      <c r="M67" s="492"/>
      <c r="N67" s="519"/>
      <c r="O67" s="519"/>
      <c r="P67" s="555"/>
      <c r="Q67" s="514"/>
      <c r="R67" s="520"/>
      <c r="S67" s="482"/>
      <c r="T67" s="520"/>
      <c r="U67" s="482"/>
      <c r="V67" s="520"/>
      <c r="W67" s="482"/>
      <c r="X67" s="485"/>
      <c r="Y67" s="482"/>
      <c r="Z67" s="482"/>
      <c r="AA67" s="492"/>
      <c r="AB67" s="151"/>
      <c r="AC67" s="159"/>
      <c r="AD67" s="159"/>
      <c r="AE67" s="159"/>
      <c r="AF67" s="160" t="s">
        <v>138</v>
      </c>
      <c r="AG67" s="158"/>
      <c r="AH67" s="155" t="s">
        <v>138</v>
      </c>
      <c r="AI67" s="158"/>
      <c r="AJ67" s="155" t="s">
        <v>138</v>
      </c>
      <c r="AK67" s="156" t="s">
        <v>138</v>
      </c>
      <c r="AL67" s="161" t="s">
        <v>138</v>
      </c>
      <c r="AM67" s="161" t="s">
        <v>138</v>
      </c>
      <c r="AN67" s="158"/>
      <c r="AO67" s="158"/>
      <c r="AP67" s="158"/>
      <c r="AQ67" s="520"/>
      <c r="AR67" s="491"/>
      <c r="AS67" s="491"/>
      <c r="AT67" s="492"/>
      <c r="AU67" s="491"/>
      <c r="AV67" s="491"/>
      <c r="AW67" s="492"/>
      <c r="AX67" s="492"/>
      <c r="AY67" s="492"/>
      <c r="AZ67" s="579"/>
      <c r="BA67" s="563"/>
      <c r="BB67" s="564"/>
      <c r="BC67" s="497"/>
      <c r="BD67" s="497"/>
      <c r="BE67" s="566"/>
      <c r="BF67" s="580"/>
      <c r="BG67" s="580"/>
      <c r="BH67" s="554"/>
      <c r="BI67" s="554"/>
      <c r="BJ67" s="554"/>
      <c r="BK67" s="554"/>
      <c r="BL67" s="554"/>
      <c r="BM67" s="562"/>
      <c r="BN67" s="562"/>
      <c r="BO67" s="562"/>
      <c r="BP67" s="35"/>
    </row>
    <row r="68" spans="1:68">
      <c r="A68" s="529"/>
      <c r="B68" s="519"/>
      <c r="C68" s="519"/>
      <c r="D68" s="515"/>
      <c r="E68" s="515"/>
      <c r="F68" s="515"/>
      <c r="G68" s="519"/>
      <c r="H68" s="520"/>
      <c r="I68" s="520"/>
      <c r="J68" s="491"/>
      <c r="K68" s="520"/>
      <c r="L68" s="555"/>
      <c r="M68" s="492"/>
      <c r="N68" s="519"/>
      <c r="O68" s="519"/>
      <c r="P68" s="555"/>
      <c r="Q68" s="514"/>
      <c r="R68" s="520"/>
      <c r="S68" s="482"/>
      <c r="T68" s="520"/>
      <c r="U68" s="482"/>
      <c r="V68" s="520"/>
      <c r="W68" s="482"/>
      <c r="X68" s="485"/>
      <c r="Y68" s="482"/>
      <c r="Z68" s="482"/>
      <c r="AA68" s="492"/>
      <c r="AB68" s="151"/>
      <c r="AC68" s="159"/>
      <c r="AD68" s="159"/>
      <c r="AE68" s="159"/>
      <c r="AF68" s="160" t="s">
        <v>138</v>
      </c>
      <c r="AG68" s="158"/>
      <c r="AH68" s="155" t="s">
        <v>138</v>
      </c>
      <c r="AI68" s="158"/>
      <c r="AJ68" s="155" t="s">
        <v>138</v>
      </c>
      <c r="AK68" s="156" t="s">
        <v>138</v>
      </c>
      <c r="AL68" s="161" t="s">
        <v>138</v>
      </c>
      <c r="AM68" s="161" t="s">
        <v>138</v>
      </c>
      <c r="AN68" s="158"/>
      <c r="AO68" s="158"/>
      <c r="AP68" s="158"/>
      <c r="AQ68" s="520"/>
      <c r="AR68" s="491"/>
      <c r="AS68" s="491"/>
      <c r="AT68" s="492"/>
      <c r="AU68" s="491"/>
      <c r="AV68" s="491"/>
      <c r="AW68" s="492"/>
      <c r="AX68" s="492"/>
      <c r="AY68" s="492"/>
      <c r="AZ68" s="579"/>
      <c r="BA68" s="449"/>
      <c r="BB68" s="565"/>
      <c r="BC68" s="498"/>
      <c r="BD68" s="498"/>
      <c r="BE68" s="567"/>
      <c r="BF68" s="553"/>
      <c r="BG68" s="553"/>
      <c r="BH68" s="554"/>
      <c r="BI68" s="554"/>
      <c r="BJ68" s="554"/>
      <c r="BK68" s="554"/>
      <c r="BL68" s="554"/>
      <c r="BM68" s="562"/>
      <c r="BN68" s="562"/>
      <c r="BO68" s="562"/>
      <c r="BP68" s="35"/>
    </row>
    <row r="69" spans="1:68" ht="88.5" customHeight="1">
      <c r="A69" s="529"/>
      <c r="B69" s="519"/>
      <c r="C69" s="519"/>
      <c r="D69" s="529" t="s">
        <v>82</v>
      </c>
      <c r="E69" s="529" t="s">
        <v>289</v>
      </c>
      <c r="F69" s="529">
        <v>2</v>
      </c>
      <c r="G69" s="519" t="s">
        <v>300</v>
      </c>
      <c r="H69" s="520"/>
      <c r="I69" s="520"/>
      <c r="J69" s="491" t="s">
        <v>301</v>
      </c>
      <c r="K69" s="520" t="s">
        <v>86</v>
      </c>
      <c r="L69" s="519" t="s">
        <v>302</v>
      </c>
      <c r="M69" s="492" t="s">
        <v>303</v>
      </c>
      <c r="N69" s="519"/>
      <c r="O69" s="519"/>
      <c r="P69" s="519" t="s">
        <v>304</v>
      </c>
      <c r="Q69" s="514">
        <v>0.9</v>
      </c>
      <c r="R69" s="520" t="s">
        <v>124</v>
      </c>
      <c r="S69" s="482">
        <v>0.4</v>
      </c>
      <c r="T69" s="520"/>
      <c r="U69" s="482" t="s">
        <v>138</v>
      </c>
      <c r="V69" s="483" t="s">
        <v>183</v>
      </c>
      <c r="W69" s="484">
        <v>0.4</v>
      </c>
      <c r="X69" s="485" t="s">
        <v>183</v>
      </c>
      <c r="Y69" s="484">
        <v>0.4</v>
      </c>
      <c r="Z69" s="484" t="s">
        <v>184</v>
      </c>
      <c r="AA69" s="485" t="s">
        <v>125</v>
      </c>
      <c r="AB69" s="151">
        <v>1</v>
      </c>
      <c r="AC69" s="159" t="s">
        <v>305</v>
      </c>
      <c r="AD69" s="159">
        <v>1</v>
      </c>
      <c r="AE69" s="159" t="s">
        <v>306</v>
      </c>
      <c r="AF69" s="160" t="s">
        <v>95</v>
      </c>
      <c r="AG69" s="158" t="s">
        <v>96</v>
      </c>
      <c r="AH69" s="155">
        <v>0.25</v>
      </c>
      <c r="AI69" s="158" t="s">
        <v>97</v>
      </c>
      <c r="AJ69" s="155">
        <v>0.15</v>
      </c>
      <c r="AK69" s="156">
        <v>0.4</v>
      </c>
      <c r="AL69" s="161">
        <v>0.24</v>
      </c>
      <c r="AM69" s="161">
        <v>0.4</v>
      </c>
      <c r="AN69" s="158" t="s">
        <v>98</v>
      </c>
      <c r="AO69" s="158" t="s">
        <v>99</v>
      </c>
      <c r="AP69" s="158" t="s">
        <v>100</v>
      </c>
      <c r="AQ69" s="520" t="s">
        <v>307</v>
      </c>
      <c r="AR69" s="490">
        <v>0.4</v>
      </c>
      <c r="AS69" s="568">
        <v>0.1008</v>
      </c>
      <c r="AT69" s="485" t="s">
        <v>102</v>
      </c>
      <c r="AU69" s="568">
        <v>0.4</v>
      </c>
      <c r="AV69" s="568">
        <v>0.4</v>
      </c>
      <c r="AW69" s="485" t="s">
        <v>183</v>
      </c>
      <c r="AX69" s="485" t="s">
        <v>125</v>
      </c>
      <c r="AY69" s="485" t="s">
        <v>126</v>
      </c>
      <c r="AZ69" s="483" t="s">
        <v>127</v>
      </c>
      <c r="BA69" s="498" t="s">
        <v>128</v>
      </c>
      <c r="BB69" s="516" t="s">
        <v>128</v>
      </c>
      <c r="BC69" s="516" t="s">
        <v>128</v>
      </c>
      <c r="BD69" s="516" t="s">
        <v>128</v>
      </c>
      <c r="BE69" s="524" t="s">
        <v>128</v>
      </c>
      <c r="BF69" s="554"/>
      <c r="BG69" s="554"/>
      <c r="BH69" s="554"/>
      <c r="BI69" s="439"/>
      <c r="BJ69" s="439"/>
      <c r="BK69" s="439"/>
      <c r="BL69" s="438"/>
      <c r="BM69" s="446"/>
      <c r="BN69" s="446"/>
      <c r="BO69" s="446"/>
      <c r="BP69" s="35"/>
    </row>
    <row r="70" spans="1:68" ht="88.5" customHeight="1">
      <c r="A70" s="529"/>
      <c r="B70" s="519"/>
      <c r="C70" s="519"/>
      <c r="D70" s="529"/>
      <c r="E70" s="529"/>
      <c r="F70" s="529"/>
      <c r="G70" s="519"/>
      <c r="H70" s="520"/>
      <c r="I70" s="520"/>
      <c r="J70" s="491"/>
      <c r="K70" s="520"/>
      <c r="L70" s="519"/>
      <c r="M70" s="492"/>
      <c r="N70" s="519"/>
      <c r="O70" s="519"/>
      <c r="P70" s="519"/>
      <c r="Q70" s="514"/>
      <c r="R70" s="520"/>
      <c r="S70" s="482"/>
      <c r="T70" s="520"/>
      <c r="U70" s="482"/>
      <c r="V70" s="483"/>
      <c r="W70" s="484"/>
      <c r="X70" s="485"/>
      <c r="Y70" s="484"/>
      <c r="Z70" s="484"/>
      <c r="AA70" s="485"/>
      <c r="AB70" s="151">
        <v>2</v>
      </c>
      <c r="AC70" s="159" t="s">
        <v>308</v>
      </c>
      <c r="AD70" s="159">
        <v>2</v>
      </c>
      <c r="AE70" s="159" t="s">
        <v>306</v>
      </c>
      <c r="AF70" s="160" t="s">
        <v>95</v>
      </c>
      <c r="AG70" s="158" t="s">
        <v>96</v>
      </c>
      <c r="AH70" s="155">
        <v>0.25</v>
      </c>
      <c r="AI70" s="158" t="s">
        <v>97</v>
      </c>
      <c r="AJ70" s="155">
        <v>0.15</v>
      </c>
      <c r="AK70" s="156">
        <v>0.4</v>
      </c>
      <c r="AL70" s="161">
        <v>0.14399999999999999</v>
      </c>
      <c r="AM70" s="161">
        <v>0.4</v>
      </c>
      <c r="AN70" s="158" t="s">
        <v>98</v>
      </c>
      <c r="AO70" s="158" t="s">
        <v>99</v>
      </c>
      <c r="AP70" s="158" t="s">
        <v>100</v>
      </c>
      <c r="AQ70" s="520"/>
      <c r="AR70" s="491"/>
      <c r="AS70" s="569"/>
      <c r="AT70" s="485"/>
      <c r="AU70" s="569"/>
      <c r="AV70" s="569"/>
      <c r="AW70" s="485"/>
      <c r="AX70" s="485"/>
      <c r="AY70" s="485"/>
      <c r="AZ70" s="483"/>
      <c r="BA70" s="516"/>
      <c r="BB70" s="516"/>
      <c r="BC70" s="516"/>
      <c r="BD70" s="516"/>
      <c r="BE70" s="524"/>
      <c r="BF70" s="554"/>
      <c r="BG70" s="554"/>
      <c r="BH70" s="554"/>
      <c r="BI70" s="439"/>
      <c r="BJ70" s="439"/>
      <c r="BK70" s="439"/>
      <c r="BL70" s="438"/>
      <c r="BM70" s="446"/>
      <c r="BN70" s="446"/>
      <c r="BO70" s="446"/>
      <c r="BP70" s="35"/>
    </row>
    <row r="71" spans="1:68" ht="88.5" customHeight="1">
      <c r="A71" s="529"/>
      <c r="B71" s="519"/>
      <c r="C71" s="519"/>
      <c r="D71" s="529"/>
      <c r="E71" s="529"/>
      <c r="F71" s="529"/>
      <c r="G71" s="519"/>
      <c r="H71" s="520"/>
      <c r="I71" s="520"/>
      <c r="J71" s="491"/>
      <c r="K71" s="520"/>
      <c r="L71" s="519"/>
      <c r="M71" s="492"/>
      <c r="N71" s="519"/>
      <c r="O71" s="519"/>
      <c r="P71" s="519"/>
      <c r="Q71" s="514"/>
      <c r="R71" s="520"/>
      <c r="S71" s="482"/>
      <c r="T71" s="520"/>
      <c r="U71" s="482"/>
      <c r="V71" s="483"/>
      <c r="W71" s="484"/>
      <c r="X71" s="485"/>
      <c r="Y71" s="484"/>
      <c r="Z71" s="484"/>
      <c r="AA71" s="485"/>
      <c r="AB71" s="151">
        <v>3</v>
      </c>
      <c r="AC71" s="159" t="s">
        <v>309</v>
      </c>
      <c r="AD71" s="159">
        <v>3</v>
      </c>
      <c r="AE71" s="159" t="s">
        <v>306</v>
      </c>
      <c r="AF71" s="160" t="s">
        <v>95</v>
      </c>
      <c r="AG71" s="158" t="s">
        <v>231</v>
      </c>
      <c r="AH71" s="155">
        <v>0.15</v>
      </c>
      <c r="AI71" s="158" t="s">
        <v>97</v>
      </c>
      <c r="AJ71" s="155">
        <v>0.15</v>
      </c>
      <c r="AK71" s="156">
        <v>0.3</v>
      </c>
      <c r="AL71" s="161">
        <v>0.1008</v>
      </c>
      <c r="AM71" s="161">
        <v>0.4</v>
      </c>
      <c r="AN71" s="158" t="s">
        <v>98</v>
      </c>
      <c r="AO71" s="158" t="s">
        <v>99</v>
      </c>
      <c r="AP71" s="158" t="s">
        <v>100</v>
      </c>
      <c r="AQ71" s="520"/>
      <c r="AR71" s="491"/>
      <c r="AS71" s="569"/>
      <c r="AT71" s="485"/>
      <c r="AU71" s="569"/>
      <c r="AV71" s="569"/>
      <c r="AW71" s="485"/>
      <c r="AX71" s="485"/>
      <c r="AY71" s="485"/>
      <c r="AZ71" s="483"/>
      <c r="BA71" s="516"/>
      <c r="BB71" s="516"/>
      <c r="BC71" s="516"/>
      <c r="BD71" s="516"/>
      <c r="BE71" s="524"/>
      <c r="BF71" s="554"/>
      <c r="BG71" s="554"/>
      <c r="BH71" s="554"/>
      <c r="BI71" s="439"/>
      <c r="BJ71" s="439"/>
      <c r="BK71" s="439"/>
      <c r="BL71" s="438"/>
      <c r="BM71" s="446"/>
      <c r="BN71" s="446"/>
      <c r="BO71" s="446"/>
      <c r="BP71" s="35"/>
    </row>
    <row r="72" spans="1:68">
      <c r="A72" s="529"/>
      <c r="B72" s="519"/>
      <c r="C72" s="519"/>
      <c r="D72" s="529"/>
      <c r="E72" s="529"/>
      <c r="F72" s="529"/>
      <c r="G72" s="519"/>
      <c r="H72" s="520"/>
      <c r="I72" s="520"/>
      <c r="J72" s="491"/>
      <c r="K72" s="520"/>
      <c r="L72" s="519"/>
      <c r="M72" s="492"/>
      <c r="N72" s="519"/>
      <c r="O72" s="519"/>
      <c r="P72" s="519"/>
      <c r="Q72" s="514"/>
      <c r="R72" s="520"/>
      <c r="S72" s="482"/>
      <c r="T72" s="520"/>
      <c r="U72" s="482"/>
      <c r="V72" s="483"/>
      <c r="W72" s="484"/>
      <c r="X72" s="485"/>
      <c r="Y72" s="484"/>
      <c r="Z72" s="484"/>
      <c r="AA72" s="485"/>
      <c r="AB72" s="151"/>
      <c r="AC72" s="159"/>
      <c r="AD72" s="159"/>
      <c r="AE72" s="159"/>
      <c r="AF72" s="160" t="s">
        <v>138</v>
      </c>
      <c r="AG72" s="158"/>
      <c r="AH72" s="155" t="s">
        <v>138</v>
      </c>
      <c r="AI72" s="158"/>
      <c r="AJ72" s="155" t="s">
        <v>138</v>
      </c>
      <c r="AK72" s="156" t="s">
        <v>138</v>
      </c>
      <c r="AL72" s="161" t="s">
        <v>138</v>
      </c>
      <c r="AM72" s="161" t="s">
        <v>138</v>
      </c>
      <c r="AN72" s="158"/>
      <c r="AO72" s="158"/>
      <c r="AP72" s="158"/>
      <c r="AQ72" s="520"/>
      <c r="AR72" s="491"/>
      <c r="AS72" s="569"/>
      <c r="AT72" s="485"/>
      <c r="AU72" s="569"/>
      <c r="AV72" s="569"/>
      <c r="AW72" s="485"/>
      <c r="AX72" s="485"/>
      <c r="AY72" s="485"/>
      <c r="AZ72" s="483"/>
      <c r="BA72" s="516"/>
      <c r="BB72" s="516"/>
      <c r="BC72" s="516"/>
      <c r="BD72" s="516"/>
      <c r="BE72" s="524"/>
      <c r="BF72" s="554"/>
      <c r="BG72" s="554"/>
      <c r="BH72" s="554"/>
      <c r="BI72" s="439"/>
      <c r="BJ72" s="439"/>
      <c r="BK72" s="439"/>
      <c r="BL72" s="438"/>
      <c r="BM72" s="446"/>
      <c r="BN72" s="446"/>
      <c r="BO72" s="446"/>
      <c r="BP72" s="35"/>
    </row>
    <row r="73" spans="1:68">
      <c r="A73" s="529"/>
      <c r="B73" s="519"/>
      <c r="C73" s="519"/>
      <c r="D73" s="529"/>
      <c r="E73" s="529"/>
      <c r="F73" s="529"/>
      <c r="G73" s="519"/>
      <c r="H73" s="520"/>
      <c r="I73" s="520"/>
      <c r="J73" s="491"/>
      <c r="K73" s="520"/>
      <c r="L73" s="519"/>
      <c r="M73" s="492"/>
      <c r="N73" s="519"/>
      <c r="O73" s="519"/>
      <c r="P73" s="519"/>
      <c r="Q73" s="514"/>
      <c r="R73" s="520"/>
      <c r="S73" s="482"/>
      <c r="T73" s="520"/>
      <c r="U73" s="482"/>
      <c r="V73" s="483"/>
      <c r="W73" s="484"/>
      <c r="X73" s="485"/>
      <c r="Y73" s="484"/>
      <c r="Z73" s="484"/>
      <c r="AA73" s="485"/>
      <c r="AB73" s="151"/>
      <c r="AC73" s="159"/>
      <c r="AD73" s="159"/>
      <c r="AE73" s="159"/>
      <c r="AF73" s="160" t="s">
        <v>138</v>
      </c>
      <c r="AG73" s="158"/>
      <c r="AH73" s="155" t="s">
        <v>138</v>
      </c>
      <c r="AI73" s="158"/>
      <c r="AJ73" s="155" t="s">
        <v>138</v>
      </c>
      <c r="AK73" s="156" t="s">
        <v>138</v>
      </c>
      <c r="AL73" s="161" t="s">
        <v>138</v>
      </c>
      <c r="AM73" s="161" t="s">
        <v>138</v>
      </c>
      <c r="AN73" s="158"/>
      <c r="AO73" s="158"/>
      <c r="AP73" s="158"/>
      <c r="AQ73" s="520"/>
      <c r="AR73" s="491"/>
      <c r="AS73" s="569"/>
      <c r="AT73" s="485"/>
      <c r="AU73" s="569"/>
      <c r="AV73" s="569"/>
      <c r="AW73" s="485"/>
      <c r="AX73" s="485"/>
      <c r="AY73" s="485"/>
      <c r="AZ73" s="483"/>
      <c r="BA73" s="516"/>
      <c r="BB73" s="516"/>
      <c r="BC73" s="516"/>
      <c r="BD73" s="516"/>
      <c r="BE73" s="524"/>
      <c r="BF73" s="554"/>
      <c r="BG73" s="554"/>
      <c r="BH73" s="554"/>
      <c r="BI73" s="439"/>
      <c r="BJ73" s="439"/>
      <c r="BK73" s="439"/>
      <c r="BL73" s="438"/>
      <c r="BM73" s="446"/>
      <c r="BN73" s="446"/>
      <c r="BO73" s="446"/>
      <c r="BP73" s="35"/>
    </row>
    <row r="74" spans="1:68">
      <c r="A74" s="529"/>
      <c r="B74" s="519"/>
      <c r="C74" s="519"/>
      <c r="D74" s="529"/>
      <c r="E74" s="529"/>
      <c r="F74" s="529"/>
      <c r="G74" s="519"/>
      <c r="H74" s="520"/>
      <c r="I74" s="520"/>
      <c r="J74" s="491"/>
      <c r="K74" s="520"/>
      <c r="L74" s="519"/>
      <c r="M74" s="492"/>
      <c r="N74" s="519"/>
      <c r="O74" s="519"/>
      <c r="P74" s="519"/>
      <c r="Q74" s="514"/>
      <c r="R74" s="520"/>
      <c r="S74" s="482"/>
      <c r="T74" s="520"/>
      <c r="U74" s="482"/>
      <c r="V74" s="483"/>
      <c r="W74" s="484"/>
      <c r="X74" s="485"/>
      <c r="Y74" s="484"/>
      <c r="Z74" s="484"/>
      <c r="AA74" s="485"/>
      <c r="AB74" s="151"/>
      <c r="AC74" s="159"/>
      <c r="AD74" s="159"/>
      <c r="AE74" s="159"/>
      <c r="AF74" s="160" t="s">
        <v>138</v>
      </c>
      <c r="AG74" s="158"/>
      <c r="AH74" s="155" t="s">
        <v>138</v>
      </c>
      <c r="AI74" s="158"/>
      <c r="AJ74" s="155" t="s">
        <v>138</v>
      </c>
      <c r="AK74" s="156" t="s">
        <v>138</v>
      </c>
      <c r="AL74" s="161" t="s">
        <v>138</v>
      </c>
      <c r="AM74" s="161" t="s">
        <v>138</v>
      </c>
      <c r="AN74" s="158"/>
      <c r="AO74" s="158"/>
      <c r="AP74" s="158"/>
      <c r="AQ74" s="520"/>
      <c r="AR74" s="491"/>
      <c r="AS74" s="569"/>
      <c r="AT74" s="485"/>
      <c r="AU74" s="569"/>
      <c r="AV74" s="569"/>
      <c r="AW74" s="485"/>
      <c r="AX74" s="485"/>
      <c r="AY74" s="485"/>
      <c r="AZ74" s="483"/>
      <c r="BA74" s="516"/>
      <c r="BB74" s="516"/>
      <c r="BC74" s="516"/>
      <c r="BD74" s="516"/>
      <c r="BE74" s="524"/>
      <c r="BF74" s="554"/>
      <c r="BG74" s="554"/>
      <c r="BH74" s="554"/>
      <c r="BI74" s="439"/>
      <c r="BJ74" s="439"/>
      <c r="BK74" s="439"/>
      <c r="BL74" s="438"/>
      <c r="BM74" s="446"/>
      <c r="BN74" s="446"/>
      <c r="BO74" s="446"/>
      <c r="BP74" s="35"/>
    </row>
    <row r="75" spans="1:68" ht="76.5">
      <c r="A75" s="529"/>
      <c r="B75" s="519"/>
      <c r="C75" s="519"/>
      <c r="D75" s="529" t="s">
        <v>82</v>
      </c>
      <c r="E75" s="529" t="s">
        <v>289</v>
      </c>
      <c r="F75" s="529">
        <v>4</v>
      </c>
      <c r="G75" s="519" t="s">
        <v>310</v>
      </c>
      <c r="H75" s="520"/>
      <c r="I75" s="520"/>
      <c r="J75" s="491" t="s">
        <v>311</v>
      </c>
      <c r="K75" s="520" t="s">
        <v>86</v>
      </c>
      <c r="L75" s="519" t="s">
        <v>312</v>
      </c>
      <c r="M75" s="492" t="s">
        <v>313</v>
      </c>
      <c r="N75" s="519"/>
      <c r="O75" s="519"/>
      <c r="P75" s="519" t="s">
        <v>314</v>
      </c>
      <c r="Q75" s="518">
        <v>0.8</v>
      </c>
      <c r="R75" s="520" t="s">
        <v>124</v>
      </c>
      <c r="S75" s="482">
        <v>0.4</v>
      </c>
      <c r="T75" s="520"/>
      <c r="U75" s="482" t="s">
        <v>138</v>
      </c>
      <c r="V75" s="520" t="s">
        <v>120</v>
      </c>
      <c r="W75" s="482">
        <v>0.2</v>
      </c>
      <c r="X75" s="485" t="s">
        <v>120</v>
      </c>
      <c r="Y75" s="482">
        <v>0.2</v>
      </c>
      <c r="Z75" s="482" t="s">
        <v>294</v>
      </c>
      <c r="AA75" s="492" t="s">
        <v>126</v>
      </c>
      <c r="AB75" s="151">
        <v>1</v>
      </c>
      <c r="AC75" s="159" t="s">
        <v>315</v>
      </c>
      <c r="AD75" s="159" t="s">
        <v>93</v>
      </c>
      <c r="AE75" s="159" t="s">
        <v>316</v>
      </c>
      <c r="AF75" s="160" t="s">
        <v>95</v>
      </c>
      <c r="AG75" s="158" t="s">
        <v>96</v>
      </c>
      <c r="AH75" s="155">
        <v>0.25</v>
      </c>
      <c r="AI75" s="158" t="s">
        <v>97</v>
      </c>
      <c r="AJ75" s="155">
        <v>0.15</v>
      </c>
      <c r="AK75" s="156">
        <v>0.4</v>
      </c>
      <c r="AL75" s="161">
        <v>0.24</v>
      </c>
      <c r="AM75" s="161">
        <v>0.2</v>
      </c>
      <c r="AN75" s="158" t="s">
        <v>98</v>
      </c>
      <c r="AO75" s="158" t="s">
        <v>99</v>
      </c>
      <c r="AP75" s="158" t="s">
        <v>100</v>
      </c>
      <c r="AQ75" s="520" t="s">
        <v>317</v>
      </c>
      <c r="AR75" s="490">
        <v>0.4</v>
      </c>
      <c r="AS75" s="490">
        <v>5.183999999999999E-2</v>
      </c>
      <c r="AT75" s="492" t="s">
        <v>102</v>
      </c>
      <c r="AU75" s="490">
        <v>0.2</v>
      </c>
      <c r="AV75" s="490">
        <v>0.2</v>
      </c>
      <c r="AW75" s="492" t="s">
        <v>120</v>
      </c>
      <c r="AX75" s="492" t="s">
        <v>126</v>
      </c>
      <c r="AY75" s="492" t="s">
        <v>126</v>
      </c>
      <c r="AZ75" s="520" t="s">
        <v>127</v>
      </c>
      <c r="BA75" s="519" t="s">
        <v>128</v>
      </c>
      <c r="BB75" s="519" t="s">
        <v>128</v>
      </c>
      <c r="BC75" s="519" t="s">
        <v>128</v>
      </c>
      <c r="BD75" s="519" t="s">
        <v>128</v>
      </c>
      <c r="BE75" s="533" t="s">
        <v>128</v>
      </c>
      <c r="BF75" s="554"/>
      <c r="BG75" s="554"/>
      <c r="BH75" s="554"/>
      <c r="BI75" s="554"/>
      <c r="BJ75" s="554"/>
      <c r="BK75" s="554"/>
      <c r="BL75" s="562"/>
      <c r="BM75" s="562"/>
      <c r="BN75" s="562"/>
      <c r="BO75" s="562"/>
      <c r="BP75" s="35"/>
    </row>
    <row r="76" spans="1:68" ht="76.5">
      <c r="A76" s="529"/>
      <c r="B76" s="519"/>
      <c r="C76" s="519"/>
      <c r="D76" s="529"/>
      <c r="E76" s="529"/>
      <c r="F76" s="529"/>
      <c r="G76" s="519"/>
      <c r="H76" s="520"/>
      <c r="I76" s="520"/>
      <c r="J76" s="491"/>
      <c r="K76" s="520"/>
      <c r="L76" s="519"/>
      <c r="M76" s="492"/>
      <c r="N76" s="519"/>
      <c r="O76" s="519"/>
      <c r="P76" s="519"/>
      <c r="Q76" s="518"/>
      <c r="R76" s="520"/>
      <c r="S76" s="482"/>
      <c r="T76" s="520"/>
      <c r="U76" s="482"/>
      <c r="V76" s="520"/>
      <c r="W76" s="482"/>
      <c r="X76" s="485"/>
      <c r="Y76" s="482"/>
      <c r="Z76" s="482"/>
      <c r="AA76" s="492"/>
      <c r="AB76" s="151">
        <v>2</v>
      </c>
      <c r="AC76" s="159" t="s">
        <v>318</v>
      </c>
      <c r="AD76" s="159" t="s">
        <v>93</v>
      </c>
      <c r="AE76" s="159" t="s">
        <v>316</v>
      </c>
      <c r="AF76" s="160" t="s">
        <v>95</v>
      </c>
      <c r="AG76" s="158" t="s">
        <v>96</v>
      </c>
      <c r="AH76" s="155">
        <v>0.25</v>
      </c>
      <c r="AI76" s="158" t="s">
        <v>97</v>
      </c>
      <c r="AJ76" s="155">
        <v>0.15</v>
      </c>
      <c r="AK76" s="156">
        <v>0.4</v>
      </c>
      <c r="AL76" s="161">
        <v>0.14399999999999999</v>
      </c>
      <c r="AM76" s="161">
        <v>0.2</v>
      </c>
      <c r="AN76" s="158" t="s">
        <v>98</v>
      </c>
      <c r="AO76" s="158" t="s">
        <v>99</v>
      </c>
      <c r="AP76" s="158" t="s">
        <v>100</v>
      </c>
      <c r="AQ76" s="520"/>
      <c r="AR76" s="491"/>
      <c r="AS76" s="491"/>
      <c r="AT76" s="492"/>
      <c r="AU76" s="491"/>
      <c r="AV76" s="491"/>
      <c r="AW76" s="492"/>
      <c r="AX76" s="492"/>
      <c r="AY76" s="492"/>
      <c r="AZ76" s="520"/>
      <c r="BA76" s="519"/>
      <c r="BB76" s="519"/>
      <c r="BC76" s="519"/>
      <c r="BD76" s="519"/>
      <c r="BE76" s="533"/>
      <c r="BF76" s="554"/>
      <c r="BG76" s="554"/>
      <c r="BH76" s="554"/>
      <c r="BI76" s="554"/>
      <c r="BJ76" s="554"/>
      <c r="BK76" s="554"/>
      <c r="BL76" s="562"/>
      <c r="BM76" s="562"/>
      <c r="BN76" s="562"/>
      <c r="BO76" s="562"/>
      <c r="BP76" s="35"/>
    </row>
    <row r="77" spans="1:68" ht="76.5">
      <c r="A77" s="529"/>
      <c r="B77" s="519"/>
      <c r="C77" s="519"/>
      <c r="D77" s="529"/>
      <c r="E77" s="529"/>
      <c r="F77" s="529"/>
      <c r="G77" s="519"/>
      <c r="H77" s="520"/>
      <c r="I77" s="520"/>
      <c r="J77" s="491"/>
      <c r="K77" s="520"/>
      <c r="L77" s="519"/>
      <c r="M77" s="492"/>
      <c r="N77" s="519"/>
      <c r="O77" s="519"/>
      <c r="P77" s="519"/>
      <c r="Q77" s="518"/>
      <c r="R77" s="520"/>
      <c r="S77" s="482"/>
      <c r="T77" s="520"/>
      <c r="U77" s="482"/>
      <c r="V77" s="520"/>
      <c r="W77" s="482"/>
      <c r="X77" s="485"/>
      <c r="Y77" s="482"/>
      <c r="Z77" s="482"/>
      <c r="AA77" s="492"/>
      <c r="AB77" s="151">
        <v>3</v>
      </c>
      <c r="AC77" s="159" t="s">
        <v>319</v>
      </c>
      <c r="AD77" s="159" t="s">
        <v>320</v>
      </c>
      <c r="AE77" s="159" t="s">
        <v>316</v>
      </c>
      <c r="AF77" s="160" t="s">
        <v>95</v>
      </c>
      <c r="AG77" s="158" t="s">
        <v>96</v>
      </c>
      <c r="AH77" s="155">
        <v>0.25</v>
      </c>
      <c r="AI77" s="158" t="s">
        <v>97</v>
      </c>
      <c r="AJ77" s="155">
        <v>0.15</v>
      </c>
      <c r="AK77" s="156">
        <v>0.4</v>
      </c>
      <c r="AL77" s="161">
        <v>8.6399999999999991E-2</v>
      </c>
      <c r="AM77" s="161">
        <v>0.2</v>
      </c>
      <c r="AN77" s="158" t="s">
        <v>98</v>
      </c>
      <c r="AO77" s="158" t="s">
        <v>99</v>
      </c>
      <c r="AP77" s="158" t="s">
        <v>100</v>
      </c>
      <c r="AQ77" s="520"/>
      <c r="AR77" s="491"/>
      <c r="AS77" s="491"/>
      <c r="AT77" s="492"/>
      <c r="AU77" s="491"/>
      <c r="AV77" s="491"/>
      <c r="AW77" s="492"/>
      <c r="AX77" s="492"/>
      <c r="AY77" s="492"/>
      <c r="AZ77" s="520"/>
      <c r="BA77" s="519"/>
      <c r="BB77" s="519"/>
      <c r="BC77" s="519"/>
      <c r="BD77" s="519"/>
      <c r="BE77" s="533"/>
      <c r="BF77" s="554"/>
      <c r="BG77" s="554"/>
      <c r="BH77" s="554"/>
      <c r="BI77" s="554"/>
      <c r="BJ77" s="554"/>
      <c r="BK77" s="554"/>
      <c r="BL77" s="562"/>
      <c r="BM77" s="562"/>
      <c r="BN77" s="562"/>
      <c r="BO77" s="562"/>
      <c r="BP77" s="35"/>
    </row>
    <row r="78" spans="1:68" ht="76.5">
      <c r="A78" s="529"/>
      <c r="B78" s="519"/>
      <c r="C78" s="519"/>
      <c r="D78" s="529"/>
      <c r="E78" s="529"/>
      <c r="F78" s="529"/>
      <c r="G78" s="519"/>
      <c r="H78" s="520"/>
      <c r="I78" s="520"/>
      <c r="J78" s="491"/>
      <c r="K78" s="520"/>
      <c r="L78" s="519"/>
      <c r="M78" s="492"/>
      <c r="N78" s="519"/>
      <c r="O78" s="519"/>
      <c r="P78" s="519"/>
      <c r="Q78" s="518"/>
      <c r="R78" s="520"/>
      <c r="S78" s="482"/>
      <c r="T78" s="520"/>
      <c r="U78" s="482"/>
      <c r="V78" s="520"/>
      <c r="W78" s="482"/>
      <c r="X78" s="485"/>
      <c r="Y78" s="482"/>
      <c r="Z78" s="482"/>
      <c r="AA78" s="492"/>
      <c r="AB78" s="151">
        <v>4</v>
      </c>
      <c r="AC78" s="159" t="s">
        <v>321</v>
      </c>
      <c r="AD78" s="159" t="s">
        <v>322</v>
      </c>
      <c r="AE78" s="159" t="s">
        <v>316</v>
      </c>
      <c r="AF78" s="160" t="s">
        <v>95</v>
      </c>
      <c r="AG78" s="158" t="s">
        <v>96</v>
      </c>
      <c r="AH78" s="155">
        <v>0.25</v>
      </c>
      <c r="AI78" s="158" t="s">
        <v>97</v>
      </c>
      <c r="AJ78" s="155">
        <v>0.15</v>
      </c>
      <c r="AK78" s="156">
        <v>0.4</v>
      </c>
      <c r="AL78" s="161">
        <v>5.183999999999999E-2</v>
      </c>
      <c r="AM78" s="161">
        <v>0.2</v>
      </c>
      <c r="AN78" s="158" t="s">
        <v>98</v>
      </c>
      <c r="AO78" s="158" t="s">
        <v>99</v>
      </c>
      <c r="AP78" s="158" t="s">
        <v>100</v>
      </c>
      <c r="AQ78" s="520"/>
      <c r="AR78" s="491"/>
      <c r="AS78" s="491"/>
      <c r="AT78" s="492"/>
      <c r="AU78" s="491"/>
      <c r="AV78" s="491"/>
      <c r="AW78" s="492"/>
      <c r="AX78" s="492"/>
      <c r="AY78" s="492"/>
      <c r="AZ78" s="520"/>
      <c r="BA78" s="519"/>
      <c r="BB78" s="519"/>
      <c r="BC78" s="519"/>
      <c r="BD78" s="519"/>
      <c r="BE78" s="533"/>
      <c r="BF78" s="554"/>
      <c r="BG78" s="554"/>
      <c r="BH78" s="554"/>
      <c r="BI78" s="554"/>
      <c r="BJ78" s="554"/>
      <c r="BK78" s="554"/>
      <c r="BL78" s="562"/>
      <c r="BM78" s="562"/>
      <c r="BN78" s="562"/>
      <c r="BO78" s="562"/>
      <c r="BP78" s="35"/>
    </row>
    <row r="79" spans="1:68">
      <c r="A79" s="529"/>
      <c r="B79" s="519"/>
      <c r="C79" s="519"/>
      <c r="D79" s="529"/>
      <c r="E79" s="529"/>
      <c r="F79" s="529"/>
      <c r="G79" s="519"/>
      <c r="H79" s="520"/>
      <c r="I79" s="520"/>
      <c r="J79" s="491"/>
      <c r="K79" s="520"/>
      <c r="L79" s="519"/>
      <c r="M79" s="492"/>
      <c r="N79" s="519"/>
      <c r="O79" s="519"/>
      <c r="P79" s="519"/>
      <c r="Q79" s="518"/>
      <c r="R79" s="520"/>
      <c r="S79" s="482"/>
      <c r="T79" s="520"/>
      <c r="U79" s="482"/>
      <c r="V79" s="520"/>
      <c r="W79" s="482"/>
      <c r="X79" s="485"/>
      <c r="Y79" s="482"/>
      <c r="Z79" s="482"/>
      <c r="AA79" s="492"/>
      <c r="AB79" s="151"/>
      <c r="AC79" s="159"/>
      <c r="AD79" s="159"/>
      <c r="AE79" s="159"/>
      <c r="AF79" s="160" t="s">
        <v>138</v>
      </c>
      <c r="AG79" s="158"/>
      <c r="AH79" s="155" t="s">
        <v>138</v>
      </c>
      <c r="AI79" s="158"/>
      <c r="AJ79" s="155" t="s">
        <v>138</v>
      </c>
      <c r="AK79" s="156" t="s">
        <v>138</v>
      </c>
      <c r="AL79" s="161" t="s">
        <v>138</v>
      </c>
      <c r="AM79" s="161" t="s">
        <v>138</v>
      </c>
      <c r="AN79" s="158"/>
      <c r="AO79" s="158"/>
      <c r="AP79" s="158"/>
      <c r="AQ79" s="520"/>
      <c r="AR79" s="491"/>
      <c r="AS79" s="491"/>
      <c r="AT79" s="492"/>
      <c r="AU79" s="491"/>
      <c r="AV79" s="491"/>
      <c r="AW79" s="492"/>
      <c r="AX79" s="492"/>
      <c r="AY79" s="492"/>
      <c r="AZ79" s="520"/>
      <c r="BA79" s="519"/>
      <c r="BB79" s="519"/>
      <c r="BC79" s="519"/>
      <c r="BD79" s="519"/>
      <c r="BE79" s="533"/>
      <c r="BF79" s="554"/>
      <c r="BG79" s="554"/>
      <c r="BH79" s="554"/>
      <c r="BI79" s="554"/>
      <c r="BJ79" s="554"/>
      <c r="BK79" s="554"/>
      <c r="BL79" s="562"/>
      <c r="BM79" s="562"/>
      <c r="BN79" s="562"/>
      <c r="BO79" s="562"/>
      <c r="BP79" s="35"/>
    </row>
    <row r="80" spans="1:68">
      <c r="A80" s="529"/>
      <c r="B80" s="519"/>
      <c r="C80" s="519"/>
      <c r="D80" s="529"/>
      <c r="E80" s="529"/>
      <c r="F80" s="529"/>
      <c r="G80" s="519"/>
      <c r="H80" s="520"/>
      <c r="I80" s="520"/>
      <c r="J80" s="491"/>
      <c r="K80" s="520"/>
      <c r="L80" s="519"/>
      <c r="M80" s="492"/>
      <c r="N80" s="519"/>
      <c r="O80" s="519"/>
      <c r="P80" s="519"/>
      <c r="Q80" s="518"/>
      <c r="R80" s="520"/>
      <c r="S80" s="482"/>
      <c r="T80" s="520"/>
      <c r="U80" s="482"/>
      <c r="V80" s="520"/>
      <c r="W80" s="482"/>
      <c r="X80" s="485"/>
      <c r="Y80" s="482"/>
      <c r="Z80" s="482"/>
      <c r="AA80" s="492"/>
      <c r="AB80" s="151"/>
      <c r="AC80" s="159"/>
      <c r="AD80" s="159"/>
      <c r="AE80" s="159"/>
      <c r="AF80" s="160" t="s">
        <v>138</v>
      </c>
      <c r="AG80" s="158"/>
      <c r="AH80" s="155" t="s">
        <v>138</v>
      </c>
      <c r="AI80" s="158"/>
      <c r="AJ80" s="155" t="s">
        <v>138</v>
      </c>
      <c r="AK80" s="156" t="s">
        <v>138</v>
      </c>
      <c r="AL80" s="161" t="s">
        <v>138</v>
      </c>
      <c r="AM80" s="161" t="s">
        <v>138</v>
      </c>
      <c r="AN80" s="158"/>
      <c r="AO80" s="158"/>
      <c r="AP80" s="158"/>
      <c r="AQ80" s="520"/>
      <c r="AR80" s="491"/>
      <c r="AS80" s="491"/>
      <c r="AT80" s="492"/>
      <c r="AU80" s="491"/>
      <c r="AV80" s="491"/>
      <c r="AW80" s="492"/>
      <c r="AX80" s="492"/>
      <c r="AY80" s="492"/>
      <c r="AZ80" s="520"/>
      <c r="BA80" s="519"/>
      <c r="BB80" s="519"/>
      <c r="BC80" s="519"/>
      <c r="BD80" s="519"/>
      <c r="BE80" s="533"/>
      <c r="BF80" s="554"/>
      <c r="BG80" s="554"/>
      <c r="BH80" s="554"/>
      <c r="BI80" s="554"/>
      <c r="BJ80" s="554"/>
      <c r="BK80" s="554"/>
      <c r="BL80" s="562"/>
      <c r="BM80" s="562"/>
      <c r="BN80" s="562"/>
      <c r="BO80" s="562"/>
      <c r="BP80" s="35"/>
    </row>
    <row r="81" spans="1:71" s="4" customFormat="1" ht="69">
      <c r="A81" s="529" t="s">
        <v>323</v>
      </c>
      <c r="B81" s="519" t="s">
        <v>324</v>
      </c>
      <c r="C81" s="519" t="s">
        <v>325</v>
      </c>
      <c r="D81" s="515" t="s">
        <v>82</v>
      </c>
      <c r="E81" s="515" t="s">
        <v>326</v>
      </c>
      <c r="F81" s="515">
        <v>1</v>
      </c>
      <c r="G81" s="519" t="s">
        <v>327</v>
      </c>
      <c r="H81" s="520"/>
      <c r="I81" s="520"/>
      <c r="J81" s="491" t="s">
        <v>328</v>
      </c>
      <c r="K81" s="483" t="s">
        <v>86</v>
      </c>
      <c r="L81" s="516" t="s">
        <v>312</v>
      </c>
      <c r="M81" s="485" t="s">
        <v>329</v>
      </c>
      <c r="N81" s="516"/>
      <c r="O81" s="516"/>
      <c r="P81" s="519" t="s">
        <v>330</v>
      </c>
      <c r="Q81" s="514">
        <v>1</v>
      </c>
      <c r="R81" s="520" t="s">
        <v>90</v>
      </c>
      <c r="S81" s="482">
        <v>0.6</v>
      </c>
      <c r="T81" s="520" t="s">
        <v>183</v>
      </c>
      <c r="U81" s="482">
        <v>0.4</v>
      </c>
      <c r="V81" s="520" t="s">
        <v>120</v>
      </c>
      <c r="W81" s="482">
        <v>0.2</v>
      </c>
      <c r="X81" s="485" t="s">
        <v>183</v>
      </c>
      <c r="Y81" s="482">
        <v>0.4</v>
      </c>
      <c r="Z81" s="482" t="s">
        <v>331</v>
      </c>
      <c r="AA81" s="492" t="s">
        <v>125</v>
      </c>
      <c r="AB81" s="151">
        <v>1</v>
      </c>
      <c r="AC81" s="152" t="s">
        <v>332</v>
      </c>
      <c r="AD81" s="152">
        <v>3</v>
      </c>
      <c r="AE81" s="152" t="s">
        <v>333</v>
      </c>
      <c r="AF81" s="153" t="s">
        <v>95</v>
      </c>
      <c r="AG81" s="154" t="s">
        <v>96</v>
      </c>
      <c r="AH81" s="155">
        <v>0.25</v>
      </c>
      <c r="AI81" s="154" t="s">
        <v>97</v>
      </c>
      <c r="AJ81" s="155">
        <v>0.15</v>
      </c>
      <c r="AK81" s="156">
        <v>0.4</v>
      </c>
      <c r="AL81" s="157">
        <v>0.36</v>
      </c>
      <c r="AM81" s="157">
        <v>0.4</v>
      </c>
      <c r="AN81" s="158" t="s">
        <v>98</v>
      </c>
      <c r="AO81" s="158" t="s">
        <v>99</v>
      </c>
      <c r="AP81" s="158" t="s">
        <v>100</v>
      </c>
      <c r="AQ81" s="520" t="s">
        <v>334</v>
      </c>
      <c r="AR81" s="490">
        <v>0.6</v>
      </c>
      <c r="AS81" s="490">
        <v>7.7759999999999996E-2</v>
      </c>
      <c r="AT81" s="492" t="s">
        <v>102</v>
      </c>
      <c r="AU81" s="490">
        <v>0.4</v>
      </c>
      <c r="AV81" s="490">
        <v>0.4</v>
      </c>
      <c r="AW81" s="492" t="s">
        <v>183</v>
      </c>
      <c r="AX81" s="492" t="s">
        <v>125</v>
      </c>
      <c r="AY81" s="492" t="s">
        <v>126</v>
      </c>
      <c r="AZ81" s="520" t="s">
        <v>127</v>
      </c>
      <c r="BA81" s="519" t="s">
        <v>128</v>
      </c>
      <c r="BB81" s="519" t="s">
        <v>128</v>
      </c>
      <c r="BC81" s="516" t="s">
        <v>128</v>
      </c>
      <c r="BD81" s="516" t="s">
        <v>128</v>
      </c>
      <c r="BE81" s="524" t="s">
        <v>128</v>
      </c>
      <c r="BF81" s="446"/>
      <c r="BG81" s="446"/>
      <c r="BH81" s="446"/>
      <c r="BI81" s="446"/>
      <c r="BJ81" s="437"/>
      <c r="BK81" s="437"/>
      <c r="BL81" s="438"/>
      <c r="BM81" s="446"/>
      <c r="BN81" s="446"/>
      <c r="BO81" s="446"/>
      <c r="BQ81" s="106"/>
      <c r="BR81" s="106"/>
      <c r="BS81" s="106"/>
    </row>
    <row r="82" spans="1:71" s="4" customFormat="1" ht="121.5">
      <c r="A82" s="529"/>
      <c r="B82" s="519"/>
      <c r="C82" s="519"/>
      <c r="D82" s="515"/>
      <c r="E82" s="515"/>
      <c r="F82" s="515"/>
      <c r="G82" s="519"/>
      <c r="H82" s="520"/>
      <c r="I82" s="520"/>
      <c r="J82" s="491"/>
      <c r="K82" s="483"/>
      <c r="L82" s="516"/>
      <c r="M82" s="485"/>
      <c r="N82" s="516"/>
      <c r="O82" s="516"/>
      <c r="P82" s="519"/>
      <c r="Q82" s="514"/>
      <c r="R82" s="520"/>
      <c r="S82" s="482"/>
      <c r="T82" s="520"/>
      <c r="U82" s="482"/>
      <c r="V82" s="520"/>
      <c r="W82" s="482"/>
      <c r="X82" s="485"/>
      <c r="Y82" s="482"/>
      <c r="Z82" s="482"/>
      <c r="AA82" s="492"/>
      <c r="AB82" s="151">
        <v>2</v>
      </c>
      <c r="AC82" s="152" t="s">
        <v>335</v>
      </c>
      <c r="AD82" s="152">
        <v>1</v>
      </c>
      <c r="AE82" s="159" t="s">
        <v>336</v>
      </c>
      <c r="AF82" s="153" t="s">
        <v>95</v>
      </c>
      <c r="AG82" s="154" t="s">
        <v>96</v>
      </c>
      <c r="AH82" s="155">
        <v>0.25</v>
      </c>
      <c r="AI82" s="154" t="s">
        <v>97</v>
      </c>
      <c r="AJ82" s="155">
        <v>0.15</v>
      </c>
      <c r="AK82" s="156">
        <v>0.4</v>
      </c>
      <c r="AL82" s="157">
        <v>0.216</v>
      </c>
      <c r="AM82" s="157">
        <v>0.4</v>
      </c>
      <c r="AN82" s="158" t="s">
        <v>98</v>
      </c>
      <c r="AO82" s="158" t="s">
        <v>99</v>
      </c>
      <c r="AP82" s="158" t="s">
        <v>100</v>
      </c>
      <c r="AQ82" s="520"/>
      <c r="AR82" s="491"/>
      <c r="AS82" s="491"/>
      <c r="AT82" s="492"/>
      <c r="AU82" s="491"/>
      <c r="AV82" s="491"/>
      <c r="AW82" s="492"/>
      <c r="AX82" s="492"/>
      <c r="AY82" s="492"/>
      <c r="AZ82" s="520"/>
      <c r="BA82" s="519"/>
      <c r="BB82" s="519"/>
      <c r="BC82" s="516"/>
      <c r="BD82" s="516"/>
      <c r="BE82" s="525"/>
      <c r="BF82" s="446"/>
      <c r="BG82" s="446"/>
      <c r="BH82" s="446"/>
      <c r="BI82" s="446"/>
      <c r="BJ82" s="437"/>
      <c r="BK82" s="437"/>
      <c r="BL82" s="438"/>
      <c r="BM82" s="446"/>
      <c r="BN82" s="446"/>
      <c r="BO82" s="446"/>
    </row>
    <row r="83" spans="1:71" s="4" customFormat="1" ht="95.25" customHeight="1">
      <c r="A83" s="529"/>
      <c r="B83" s="519"/>
      <c r="C83" s="519"/>
      <c r="D83" s="515"/>
      <c r="E83" s="515"/>
      <c r="F83" s="515"/>
      <c r="G83" s="519"/>
      <c r="H83" s="520"/>
      <c r="I83" s="520"/>
      <c r="J83" s="491"/>
      <c r="K83" s="483"/>
      <c r="L83" s="516"/>
      <c r="M83" s="485"/>
      <c r="N83" s="516"/>
      <c r="O83" s="516"/>
      <c r="P83" s="519"/>
      <c r="Q83" s="514"/>
      <c r="R83" s="520"/>
      <c r="S83" s="482"/>
      <c r="T83" s="520"/>
      <c r="U83" s="482"/>
      <c r="V83" s="520"/>
      <c r="W83" s="482"/>
      <c r="X83" s="485"/>
      <c r="Y83" s="482"/>
      <c r="Z83" s="482"/>
      <c r="AA83" s="492"/>
      <c r="AB83" s="151">
        <v>3</v>
      </c>
      <c r="AC83" s="159" t="s">
        <v>337</v>
      </c>
      <c r="AD83" s="152" t="s">
        <v>338</v>
      </c>
      <c r="AE83" s="152" t="s">
        <v>339</v>
      </c>
      <c r="AF83" s="153" t="s">
        <v>95</v>
      </c>
      <c r="AG83" s="154" t="s">
        <v>96</v>
      </c>
      <c r="AH83" s="155">
        <v>0.25</v>
      </c>
      <c r="AI83" s="154" t="s">
        <v>97</v>
      </c>
      <c r="AJ83" s="155">
        <v>0.15</v>
      </c>
      <c r="AK83" s="156">
        <v>0.4</v>
      </c>
      <c r="AL83" s="157">
        <v>0.12959999999999999</v>
      </c>
      <c r="AM83" s="157">
        <v>0.4</v>
      </c>
      <c r="AN83" s="158" t="s">
        <v>98</v>
      </c>
      <c r="AO83" s="158" t="s">
        <v>99</v>
      </c>
      <c r="AP83" s="158" t="s">
        <v>100</v>
      </c>
      <c r="AQ83" s="520"/>
      <c r="AR83" s="491"/>
      <c r="AS83" s="491"/>
      <c r="AT83" s="492"/>
      <c r="AU83" s="491"/>
      <c r="AV83" s="491"/>
      <c r="AW83" s="492"/>
      <c r="AX83" s="492"/>
      <c r="AY83" s="492"/>
      <c r="AZ83" s="520"/>
      <c r="BA83" s="519"/>
      <c r="BB83" s="519"/>
      <c r="BC83" s="516"/>
      <c r="BD83" s="516"/>
      <c r="BE83" s="525"/>
      <c r="BF83" s="446"/>
      <c r="BG83" s="446"/>
      <c r="BH83" s="446"/>
      <c r="BI83" s="446"/>
      <c r="BJ83" s="437"/>
      <c r="BK83" s="437"/>
      <c r="BL83" s="438"/>
      <c r="BM83" s="446"/>
      <c r="BN83" s="446"/>
      <c r="BO83" s="446"/>
    </row>
    <row r="84" spans="1:71" s="4" customFormat="1" ht="41.25" customHeight="1">
      <c r="A84" s="529"/>
      <c r="B84" s="519"/>
      <c r="C84" s="519"/>
      <c r="D84" s="515"/>
      <c r="E84" s="515"/>
      <c r="F84" s="515"/>
      <c r="G84" s="519"/>
      <c r="H84" s="520"/>
      <c r="I84" s="520"/>
      <c r="J84" s="491"/>
      <c r="K84" s="483"/>
      <c r="L84" s="516"/>
      <c r="M84" s="485"/>
      <c r="N84" s="516"/>
      <c r="O84" s="516"/>
      <c r="P84" s="519"/>
      <c r="Q84" s="514"/>
      <c r="R84" s="520"/>
      <c r="S84" s="482"/>
      <c r="T84" s="520"/>
      <c r="U84" s="482"/>
      <c r="V84" s="520"/>
      <c r="W84" s="482"/>
      <c r="X84" s="485"/>
      <c r="Y84" s="482"/>
      <c r="Z84" s="482"/>
      <c r="AA84" s="492"/>
      <c r="AB84" s="151">
        <v>4</v>
      </c>
      <c r="AC84" s="159" t="s">
        <v>340</v>
      </c>
      <c r="AD84" s="152">
        <v>1</v>
      </c>
      <c r="AE84" s="152" t="s">
        <v>341</v>
      </c>
      <c r="AF84" s="153" t="s">
        <v>95</v>
      </c>
      <c r="AG84" s="154" t="s">
        <v>96</v>
      </c>
      <c r="AH84" s="155">
        <v>0.25</v>
      </c>
      <c r="AI84" s="154" t="s">
        <v>97</v>
      </c>
      <c r="AJ84" s="155">
        <v>0.15</v>
      </c>
      <c r="AK84" s="156">
        <v>0.4</v>
      </c>
      <c r="AL84" s="157">
        <v>7.7759999999999996E-2</v>
      </c>
      <c r="AM84" s="157">
        <v>0.4</v>
      </c>
      <c r="AN84" s="158" t="s">
        <v>98</v>
      </c>
      <c r="AO84" s="158" t="s">
        <v>99</v>
      </c>
      <c r="AP84" s="158" t="s">
        <v>100</v>
      </c>
      <c r="AQ84" s="520"/>
      <c r="AR84" s="491"/>
      <c r="AS84" s="491"/>
      <c r="AT84" s="492"/>
      <c r="AU84" s="491"/>
      <c r="AV84" s="491"/>
      <c r="AW84" s="492"/>
      <c r="AX84" s="492"/>
      <c r="AY84" s="492"/>
      <c r="AZ84" s="520"/>
      <c r="BA84" s="519"/>
      <c r="BB84" s="519"/>
      <c r="BC84" s="516"/>
      <c r="BD84" s="516"/>
      <c r="BE84" s="525"/>
      <c r="BF84" s="446"/>
      <c r="BG84" s="446"/>
      <c r="BH84" s="446"/>
      <c r="BI84" s="446"/>
      <c r="BJ84" s="437"/>
      <c r="BK84" s="437"/>
      <c r="BL84" s="438"/>
      <c r="BM84" s="446"/>
      <c r="BN84" s="446"/>
      <c r="BO84" s="446"/>
    </row>
    <row r="85" spans="1:71" ht="82.5" customHeight="1">
      <c r="A85" s="529" t="s">
        <v>342</v>
      </c>
      <c r="B85" s="519" t="s">
        <v>343</v>
      </c>
      <c r="C85" s="519" t="s">
        <v>344</v>
      </c>
      <c r="D85" s="515" t="s">
        <v>82</v>
      </c>
      <c r="E85" s="515" t="s">
        <v>345</v>
      </c>
      <c r="F85" s="515">
        <v>1</v>
      </c>
      <c r="G85" s="519" t="s">
        <v>346</v>
      </c>
      <c r="H85" s="520"/>
      <c r="I85" s="520"/>
      <c r="J85" s="491" t="s">
        <v>347</v>
      </c>
      <c r="K85" s="483" t="s">
        <v>180</v>
      </c>
      <c r="L85" s="516" t="s">
        <v>87</v>
      </c>
      <c r="M85" s="485" t="s">
        <v>348</v>
      </c>
      <c r="N85" s="516"/>
      <c r="O85" s="516"/>
      <c r="P85" s="519" t="s">
        <v>349</v>
      </c>
      <c r="Q85" s="514">
        <v>0.9</v>
      </c>
      <c r="R85" s="520" t="s">
        <v>350</v>
      </c>
      <c r="S85" s="482">
        <v>1</v>
      </c>
      <c r="T85" s="520" t="s">
        <v>120</v>
      </c>
      <c r="U85" s="482">
        <v>0.2</v>
      </c>
      <c r="V85" s="520" t="s">
        <v>120</v>
      </c>
      <c r="W85" s="482">
        <v>0.2</v>
      </c>
      <c r="X85" s="485" t="s">
        <v>120</v>
      </c>
      <c r="Y85" s="482">
        <v>0.2</v>
      </c>
      <c r="Z85" s="482" t="s">
        <v>351</v>
      </c>
      <c r="AA85" s="492" t="s">
        <v>103</v>
      </c>
      <c r="AB85" s="151">
        <v>1</v>
      </c>
      <c r="AC85" s="168" t="s">
        <v>352</v>
      </c>
      <c r="AD85" s="152" t="s">
        <v>320</v>
      </c>
      <c r="AE85" s="152" t="s">
        <v>353</v>
      </c>
      <c r="AF85" s="153" t="s">
        <v>95</v>
      </c>
      <c r="AG85" s="154" t="s">
        <v>96</v>
      </c>
      <c r="AH85" s="155">
        <v>0.25</v>
      </c>
      <c r="AI85" s="154" t="s">
        <v>97</v>
      </c>
      <c r="AJ85" s="155">
        <v>0.15</v>
      </c>
      <c r="AK85" s="156">
        <v>0.4</v>
      </c>
      <c r="AL85" s="157">
        <v>0.6</v>
      </c>
      <c r="AM85" s="157">
        <v>0.2</v>
      </c>
      <c r="AN85" s="158" t="s">
        <v>98</v>
      </c>
      <c r="AO85" s="158" t="s">
        <v>99</v>
      </c>
      <c r="AP85" s="158" t="s">
        <v>100</v>
      </c>
      <c r="AQ85" s="561" t="s">
        <v>354</v>
      </c>
      <c r="AR85" s="490">
        <v>1</v>
      </c>
      <c r="AS85" s="490">
        <v>0.6</v>
      </c>
      <c r="AT85" s="492" t="s">
        <v>90</v>
      </c>
      <c r="AU85" s="490">
        <v>0.2</v>
      </c>
      <c r="AV85" s="490">
        <v>0.11250000000000002</v>
      </c>
      <c r="AW85" s="492" t="s">
        <v>120</v>
      </c>
      <c r="AX85" s="492" t="s">
        <v>103</v>
      </c>
      <c r="AY85" s="492" t="s">
        <v>125</v>
      </c>
      <c r="AZ85" s="520" t="s">
        <v>104</v>
      </c>
      <c r="BA85" s="519" t="s">
        <v>355</v>
      </c>
      <c r="BB85" s="519" t="s">
        <v>356</v>
      </c>
      <c r="BC85" s="516" t="s">
        <v>357</v>
      </c>
      <c r="BD85" s="516" t="s">
        <v>358</v>
      </c>
      <c r="BE85" s="524" t="s">
        <v>246</v>
      </c>
      <c r="BF85" s="437"/>
      <c r="BG85" s="437"/>
      <c r="BH85" s="439"/>
      <c r="BI85" s="476"/>
      <c r="BJ85" s="476"/>
      <c r="BK85" s="476"/>
      <c r="BL85" s="477"/>
      <c r="BM85" s="446"/>
      <c r="BN85" s="446"/>
      <c r="BO85" s="446"/>
      <c r="BP85" s="35"/>
    </row>
    <row r="86" spans="1:71" ht="106.5">
      <c r="A86" s="529"/>
      <c r="B86" s="519"/>
      <c r="C86" s="519"/>
      <c r="D86" s="515"/>
      <c r="E86" s="515"/>
      <c r="F86" s="515"/>
      <c r="G86" s="519"/>
      <c r="H86" s="520"/>
      <c r="I86" s="520"/>
      <c r="J86" s="491"/>
      <c r="K86" s="483"/>
      <c r="L86" s="516"/>
      <c r="M86" s="485"/>
      <c r="N86" s="516"/>
      <c r="O86" s="516"/>
      <c r="P86" s="519"/>
      <c r="Q86" s="514"/>
      <c r="R86" s="520"/>
      <c r="S86" s="482"/>
      <c r="T86" s="520"/>
      <c r="U86" s="482"/>
      <c r="V86" s="520"/>
      <c r="W86" s="482"/>
      <c r="X86" s="485"/>
      <c r="Y86" s="482"/>
      <c r="Z86" s="482"/>
      <c r="AA86" s="492"/>
      <c r="AB86" s="151">
        <v>2</v>
      </c>
      <c r="AC86" s="159" t="s">
        <v>359</v>
      </c>
      <c r="AD86" s="159" t="s">
        <v>322</v>
      </c>
      <c r="AE86" s="152" t="s">
        <v>360</v>
      </c>
      <c r="AF86" s="153" t="s">
        <v>269</v>
      </c>
      <c r="AG86" s="154" t="s">
        <v>270</v>
      </c>
      <c r="AH86" s="155">
        <v>0.1</v>
      </c>
      <c r="AI86" s="154" t="s">
        <v>97</v>
      </c>
      <c r="AJ86" s="155">
        <v>0.15</v>
      </c>
      <c r="AK86" s="156">
        <v>0.25</v>
      </c>
      <c r="AL86" s="157">
        <v>0.6</v>
      </c>
      <c r="AM86" s="157">
        <v>0.15000000000000002</v>
      </c>
      <c r="AN86" s="158" t="s">
        <v>98</v>
      </c>
      <c r="AO86" s="158" t="s">
        <v>99</v>
      </c>
      <c r="AP86" s="158" t="s">
        <v>100</v>
      </c>
      <c r="AQ86" s="520"/>
      <c r="AR86" s="491"/>
      <c r="AS86" s="491"/>
      <c r="AT86" s="492"/>
      <c r="AU86" s="491"/>
      <c r="AV86" s="491"/>
      <c r="AW86" s="492"/>
      <c r="AX86" s="492"/>
      <c r="AY86" s="492"/>
      <c r="AZ86" s="520"/>
      <c r="BA86" s="519"/>
      <c r="BB86" s="519"/>
      <c r="BC86" s="516"/>
      <c r="BD86" s="516"/>
      <c r="BE86" s="525"/>
      <c r="BF86" s="437"/>
      <c r="BG86" s="437"/>
      <c r="BH86" s="437"/>
      <c r="BI86" s="437"/>
      <c r="BJ86" s="437"/>
      <c r="BK86" s="437"/>
      <c r="BL86" s="477"/>
      <c r="BM86" s="446"/>
      <c r="BN86" s="446"/>
      <c r="BO86" s="446"/>
      <c r="BP86" s="35"/>
    </row>
    <row r="87" spans="1:71" ht="137.25">
      <c r="A87" s="529"/>
      <c r="B87" s="519"/>
      <c r="C87" s="519"/>
      <c r="D87" s="515"/>
      <c r="E87" s="515"/>
      <c r="F87" s="515"/>
      <c r="G87" s="519"/>
      <c r="H87" s="520"/>
      <c r="I87" s="520"/>
      <c r="J87" s="491"/>
      <c r="K87" s="483"/>
      <c r="L87" s="516"/>
      <c r="M87" s="485"/>
      <c r="N87" s="516"/>
      <c r="O87" s="516"/>
      <c r="P87" s="519"/>
      <c r="Q87" s="514"/>
      <c r="R87" s="520"/>
      <c r="S87" s="482"/>
      <c r="T87" s="520"/>
      <c r="U87" s="482"/>
      <c r="V87" s="520"/>
      <c r="W87" s="482"/>
      <c r="X87" s="485"/>
      <c r="Y87" s="482"/>
      <c r="Z87" s="482"/>
      <c r="AA87" s="492"/>
      <c r="AB87" s="151">
        <v>3</v>
      </c>
      <c r="AC87" s="159" t="s">
        <v>361</v>
      </c>
      <c r="AD87" s="159" t="s">
        <v>322</v>
      </c>
      <c r="AE87" s="159" t="s">
        <v>362</v>
      </c>
      <c r="AF87" s="153" t="s">
        <v>269</v>
      </c>
      <c r="AG87" s="154" t="s">
        <v>270</v>
      </c>
      <c r="AH87" s="155">
        <v>0.1</v>
      </c>
      <c r="AI87" s="154" t="s">
        <v>97</v>
      </c>
      <c r="AJ87" s="155">
        <v>0.15</v>
      </c>
      <c r="AK87" s="156">
        <v>0.25</v>
      </c>
      <c r="AL87" s="157">
        <v>0.6</v>
      </c>
      <c r="AM87" s="157">
        <v>0.11250000000000002</v>
      </c>
      <c r="AN87" s="158" t="s">
        <v>98</v>
      </c>
      <c r="AO87" s="158" t="s">
        <v>99</v>
      </c>
      <c r="AP87" s="158" t="s">
        <v>100</v>
      </c>
      <c r="AQ87" s="520"/>
      <c r="AR87" s="491"/>
      <c r="AS87" s="491"/>
      <c r="AT87" s="492"/>
      <c r="AU87" s="491"/>
      <c r="AV87" s="491"/>
      <c r="AW87" s="492"/>
      <c r="AX87" s="492"/>
      <c r="AY87" s="492"/>
      <c r="AZ87" s="520"/>
      <c r="BA87" s="519"/>
      <c r="BB87" s="519"/>
      <c r="BC87" s="516"/>
      <c r="BD87" s="516"/>
      <c r="BE87" s="525"/>
      <c r="BF87" s="437"/>
      <c r="BG87" s="437"/>
      <c r="BH87" s="437"/>
      <c r="BI87" s="437"/>
      <c r="BJ87" s="437"/>
      <c r="BK87" s="437"/>
      <c r="BL87" s="477"/>
      <c r="BM87" s="446"/>
      <c r="BN87" s="446"/>
      <c r="BO87" s="446"/>
      <c r="BP87" s="35"/>
    </row>
    <row r="88" spans="1:71">
      <c r="A88" s="529"/>
      <c r="B88" s="519"/>
      <c r="C88" s="519"/>
      <c r="D88" s="515"/>
      <c r="E88" s="515"/>
      <c r="F88" s="515"/>
      <c r="G88" s="519"/>
      <c r="H88" s="520"/>
      <c r="I88" s="520"/>
      <c r="J88" s="491"/>
      <c r="K88" s="483"/>
      <c r="L88" s="516"/>
      <c r="M88" s="485"/>
      <c r="N88" s="516"/>
      <c r="O88" s="516"/>
      <c r="P88" s="519"/>
      <c r="Q88" s="514"/>
      <c r="R88" s="520"/>
      <c r="S88" s="482"/>
      <c r="T88" s="520"/>
      <c r="U88" s="482"/>
      <c r="V88" s="520"/>
      <c r="W88" s="482"/>
      <c r="X88" s="485"/>
      <c r="Y88" s="482"/>
      <c r="Z88" s="482"/>
      <c r="AA88" s="492"/>
      <c r="AB88" s="151"/>
      <c r="AC88" s="152"/>
      <c r="AD88" s="152"/>
      <c r="AE88" s="152"/>
      <c r="AF88" s="153" t="s">
        <v>138</v>
      </c>
      <c r="AG88" s="154"/>
      <c r="AH88" s="155" t="s">
        <v>138</v>
      </c>
      <c r="AI88" s="154"/>
      <c r="AJ88" s="155" t="s">
        <v>138</v>
      </c>
      <c r="AK88" s="156" t="s">
        <v>138</v>
      </c>
      <c r="AL88" s="157" t="s">
        <v>138</v>
      </c>
      <c r="AM88" s="157" t="s">
        <v>138</v>
      </c>
      <c r="AN88" s="158"/>
      <c r="AO88" s="158"/>
      <c r="AP88" s="158"/>
      <c r="AQ88" s="520"/>
      <c r="AR88" s="491"/>
      <c r="AS88" s="491"/>
      <c r="AT88" s="492"/>
      <c r="AU88" s="491"/>
      <c r="AV88" s="491"/>
      <c r="AW88" s="492"/>
      <c r="AX88" s="492"/>
      <c r="AY88" s="492"/>
      <c r="AZ88" s="520"/>
      <c r="BA88" s="519"/>
      <c r="BB88" s="519"/>
      <c r="BC88" s="516"/>
      <c r="BD88" s="516"/>
      <c r="BE88" s="525"/>
      <c r="BF88" s="437"/>
      <c r="BG88" s="437"/>
      <c r="BH88" s="437"/>
      <c r="BI88" s="437"/>
      <c r="BJ88" s="437"/>
      <c r="BK88" s="437"/>
      <c r="BL88" s="477"/>
      <c r="BM88" s="446"/>
      <c r="BN88" s="446"/>
      <c r="BO88" s="446"/>
      <c r="BP88" s="35"/>
    </row>
    <row r="89" spans="1:71">
      <c r="A89" s="529"/>
      <c r="B89" s="519"/>
      <c r="C89" s="519"/>
      <c r="D89" s="515"/>
      <c r="E89" s="515"/>
      <c r="F89" s="515"/>
      <c r="G89" s="519"/>
      <c r="H89" s="520"/>
      <c r="I89" s="520"/>
      <c r="J89" s="491"/>
      <c r="K89" s="483"/>
      <c r="L89" s="516"/>
      <c r="M89" s="485"/>
      <c r="N89" s="516"/>
      <c r="O89" s="516"/>
      <c r="P89" s="519"/>
      <c r="Q89" s="514"/>
      <c r="R89" s="520"/>
      <c r="S89" s="482"/>
      <c r="T89" s="520"/>
      <c r="U89" s="482"/>
      <c r="V89" s="520"/>
      <c r="W89" s="482"/>
      <c r="X89" s="485"/>
      <c r="Y89" s="482"/>
      <c r="Z89" s="482"/>
      <c r="AA89" s="492"/>
      <c r="AB89" s="151"/>
      <c r="AC89" s="164"/>
      <c r="AD89" s="164"/>
      <c r="AE89" s="152"/>
      <c r="AF89" s="153" t="s">
        <v>138</v>
      </c>
      <c r="AG89" s="154"/>
      <c r="AH89" s="155" t="s">
        <v>138</v>
      </c>
      <c r="AI89" s="154"/>
      <c r="AJ89" s="155" t="s">
        <v>138</v>
      </c>
      <c r="AK89" s="156" t="s">
        <v>138</v>
      </c>
      <c r="AL89" s="157" t="s">
        <v>138</v>
      </c>
      <c r="AM89" s="157" t="s">
        <v>138</v>
      </c>
      <c r="AN89" s="158"/>
      <c r="AO89" s="158"/>
      <c r="AP89" s="158"/>
      <c r="AQ89" s="520"/>
      <c r="AR89" s="491"/>
      <c r="AS89" s="491"/>
      <c r="AT89" s="492"/>
      <c r="AU89" s="491"/>
      <c r="AV89" s="491"/>
      <c r="AW89" s="492"/>
      <c r="AX89" s="492"/>
      <c r="AY89" s="492"/>
      <c r="AZ89" s="520"/>
      <c r="BA89" s="519"/>
      <c r="BB89" s="519"/>
      <c r="BC89" s="516"/>
      <c r="BD89" s="516"/>
      <c r="BE89" s="525"/>
      <c r="BF89" s="437"/>
      <c r="BG89" s="437"/>
      <c r="BH89" s="437"/>
      <c r="BI89" s="437"/>
      <c r="BJ89" s="437"/>
      <c r="BK89" s="437"/>
      <c r="BL89" s="477"/>
      <c r="BM89" s="446"/>
      <c r="BN89" s="446"/>
      <c r="BO89" s="446"/>
      <c r="BP89" s="35"/>
    </row>
    <row r="90" spans="1:71">
      <c r="A90" s="529"/>
      <c r="B90" s="519"/>
      <c r="C90" s="519"/>
      <c r="D90" s="515"/>
      <c r="E90" s="515"/>
      <c r="F90" s="515"/>
      <c r="G90" s="519"/>
      <c r="H90" s="520"/>
      <c r="I90" s="520"/>
      <c r="J90" s="491"/>
      <c r="K90" s="483"/>
      <c r="L90" s="516"/>
      <c r="M90" s="485"/>
      <c r="N90" s="516"/>
      <c r="O90" s="516"/>
      <c r="P90" s="519"/>
      <c r="Q90" s="514"/>
      <c r="R90" s="520"/>
      <c r="S90" s="482"/>
      <c r="T90" s="520"/>
      <c r="U90" s="482"/>
      <c r="V90" s="520"/>
      <c r="W90" s="482"/>
      <c r="X90" s="485"/>
      <c r="Y90" s="482"/>
      <c r="Z90" s="482"/>
      <c r="AA90" s="492"/>
      <c r="AB90" s="151"/>
      <c r="AC90" s="152"/>
      <c r="AD90" s="152"/>
      <c r="AE90" s="152"/>
      <c r="AF90" s="153" t="s">
        <v>138</v>
      </c>
      <c r="AG90" s="154"/>
      <c r="AH90" s="155" t="s">
        <v>138</v>
      </c>
      <c r="AI90" s="154"/>
      <c r="AJ90" s="155" t="s">
        <v>138</v>
      </c>
      <c r="AK90" s="156" t="s">
        <v>138</v>
      </c>
      <c r="AL90" s="157" t="s">
        <v>138</v>
      </c>
      <c r="AM90" s="157" t="s">
        <v>138</v>
      </c>
      <c r="AN90" s="158"/>
      <c r="AO90" s="158"/>
      <c r="AP90" s="158"/>
      <c r="AQ90" s="520"/>
      <c r="AR90" s="491"/>
      <c r="AS90" s="491"/>
      <c r="AT90" s="492"/>
      <c r="AU90" s="491"/>
      <c r="AV90" s="491"/>
      <c r="AW90" s="492"/>
      <c r="AX90" s="492"/>
      <c r="AY90" s="492"/>
      <c r="AZ90" s="520"/>
      <c r="BA90" s="519"/>
      <c r="BB90" s="519"/>
      <c r="BC90" s="516"/>
      <c r="BD90" s="516"/>
      <c r="BE90" s="525"/>
      <c r="BF90" s="437"/>
      <c r="BG90" s="437"/>
      <c r="BH90" s="437"/>
      <c r="BI90" s="437"/>
      <c r="BJ90" s="437"/>
      <c r="BK90" s="437"/>
      <c r="BL90" s="477"/>
      <c r="BM90" s="446"/>
      <c r="BN90" s="446"/>
      <c r="BO90" s="446"/>
      <c r="BP90" s="35"/>
    </row>
    <row r="91" spans="1:71" ht="64.5" customHeight="1">
      <c r="A91" s="529"/>
      <c r="B91" s="519"/>
      <c r="C91" s="519"/>
      <c r="D91" s="515" t="s">
        <v>82</v>
      </c>
      <c r="E91" s="515" t="s">
        <v>345</v>
      </c>
      <c r="F91" s="515">
        <v>2</v>
      </c>
      <c r="G91" s="516" t="s">
        <v>363</v>
      </c>
      <c r="H91" s="520"/>
      <c r="I91" s="520"/>
      <c r="J91" s="491" t="s">
        <v>364</v>
      </c>
      <c r="K91" s="483" t="s">
        <v>180</v>
      </c>
      <c r="L91" s="516" t="s">
        <v>365</v>
      </c>
      <c r="M91" s="485" t="s">
        <v>366</v>
      </c>
      <c r="N91" s="516"/>
      <c r="O91" s="516"/>
      <c r="P91" s="519" t="s">
        <v>367</v>
      </c>
      <c r="Q91" s="514">
        <v>0</v>
      </c>
      <c r="R91" s="520" t="s">
        <v>350</v>
      </c>
      <c r="S91" s="482">
        <v>1</v>
      </c>
      <c r="T91" s="520" t="s">
        <v>183</v>
      </c>
      <c r="U91" s="482">
        <v>0.4</v>
      </c>
      <c r="V91" s="520" t="s">
        <v>183</v>
      </c>
      <c r="W91" s="482">
        <v>0.4</v>
      </c>
      <c r="X91" s="485" t="s">
        <v>183</v>
      </c>
      <c r="Y91" s="482">
        <v>0.4</v>
      </c>
      <c r="Z91" s="482" t="s">
        <v>368</v>
      </c>
      <c r="AA91" s="492" t="s">
        <v>103</v>
      </c>
      <c r="AB91" s="151">
        <v>1</v>
      </c>
      <c r="AC91" s="152" t="s">
        <v>369</v>
      </c>
      <c r="AD91" s="152" t="s">
        <v>93</v>
      </c>
      <c r="AE91" s="152" t="s">
        <v>370</v>
      </c>
      <c r="AF91" s="153" t="s">
        <v>95</v>
      </c>
      <c r="AG91" s="154" t="s">
        <v>96</v>
      </c>
      <c r="AH91" s="155">
        <v>0.25</v>
      </c>
      <c r="AI91" s="154" t="s">
        <v>97</v>
      </c>
      <c r="AJ91" s="155">
        <v>0.15</v>
      </c>
      <c r="AK91" s="156">
        <v>0.4</v>
      </c>
      <c r="AL91" s="157">
        <v>0.6</v>
      </c>
      <c r="AM91" s="157">
        <v>0.4</v>
      </c>
      <c r="AN91" s="158" t="s">
        <v>98</v>
      </c>
      <c r="AO91" s="158" t="s">
        <v>99</v>
      </c>
      <c r="AP91" s="158" t="s">
        <v>100</v>
      </c>
      <c r="AQ91" s="561" t="s">
        <v>371</v>
      </c>
      <c r="AR91" s="490">
        <v>1</v>
      </c>
      <c r="AS91" s="490">
        <v>4.6655999999999996E-2</v>
      </c>
      <c r="AT91" s="492" t="s">
        <v>102</v>
      </c>
      <c r="AU91" s="490">
        <v>0.4</v>
      </c>
      <c r="AV91" s="490">
        <v>0.4</v>
      </c>
      <c r="AW91" s="492" t="s">
        <v>183</v>
      </c>
      <c r="AX91" s="492" t="s">
        <v>103</v>
      </c>
      <c r="AY91" s="492" t="s">
        <v>126</v>
      </c>
      <c r="AZ91" s="520" t="s">
        <v>127</v>
      </c>
      <c r="BA91" s="519" t="s">
        <v>128</v>
      </c>
      <c r="BB91" s="516" t="s">
        <v>128</v>
      </c>
      <c r="BC91" s="516" t="s">
        <v>128</v>
      </c>
      <c r="BD91" s="516" t="s">
        <v>128</v>
      </c>
      <c r="BE91" s="524" t="s">
        <v>128</v>
      </c>
      <c r="BF91" s="437"/>
      <c r="BG91" s="437"/>
      <c r="BH91" s="439"/>
      <c r="BI91" s="439"/>
      <c r="BJ91" s="439"/>
      <c r="BK91" s="439"/>
      <c r="BL91" s="439"/>
      <c r="BM91" s="437"/>
      <c r="BN91" s="437"/>
      <c r="BO91" s="437"/>
      <c r="BP91" s="35"/>
    </row>
    <row r="92" spans="1:71" ht="69">
      <c r="A92" s="529"/>
      <c r="B92" s="519"/>
      <c r="C92" s="519"/>
      <c r="D92" s="515"/>
      <c r="E92" s="515"/>
      <c r="F92" s="515"/>
      <c r="G92" s="516"/>
      <c r="H92" s="520"/>
      <c r="I92" s="520"/>
      <c r="J92" s="491"/>
      <c r="K92" s="483"/>
      <c r="L92" s="516"/>
      <c r="M92" s="485"/>
      <c r="N92" s="516"/>
      <c r="O92" s="516"/>
      <c r="P92" s="519"/>
      <c r="Q92" s="514"/>
      <c r="R92" s="520"/>
      <c r="S92" s="482"/>
      <c r="T92" s="520"/>
      <c r="U92" s="482"/>
      <c r="V92" s="520"/>
      <c r="W92" s="482"/>
      <c r="X92" s="485"/>
      <c r="Y92" s="482"/>
      <c r="Z92" s="482"/>
      <c r="AA92" s="492"/>
      <c r="AB92" s="151">
        <v>2</v>
      </c>
      <c r="AC92" s="152" t="s">
        <v>372</v>
      </c>
      <c r="AD92" s="152" t="s">
        <v>322</v>
      </c>
      <c r="AE92" s="152" t="s">
        <v>373</v>
      </c>
      <c r="AF92" s="160" t="s">
        <v>95</v>
      </c>
      <c r="AG92" s="158" t="s">
        <v>96</v>
      </c>
      <c r="AH92" s="155">
        <v>0.25</v>
      </c>
      <c r="AI92" s="158" t="s">
        <v>97</v>
      </c>
      <c r="AJ92" s="155">
        <v>0.15</v>
      </c>
      <c r="AK92" s="156">
        <v>0.4</v>
      </c>
      <c r="AL92" s="161">
        <v>0.36</v>
      </c>
      <c r="AM92" s="161">
        <v>0.4</v>
      </c>
      <c r="AN92" s="158" t="s">
        <v>98</v>
      </c>
      <c r="AO92" s="158" t="s">
        <v>99</v>
      </c>
      <c r="AP92" s="158" t="s">
        <v>100</v>
      </c>
      <c r="AQ92" s="520"/>
      <c r="AR92" s="491"/>
      <c r="AS92" s="491"/>
      <c r="AT92" s="492"/>
      <c r="AU92" s="491"/>
      <c r="AV92" s="491"/>
      <c r="AW92" s="492"/>
      <c r="AX92" s="492"/>
      <c r="AY92" s="492"/>
      <c r="AZ92" s="520"/>
      <c r="BA92" s="519"/>
      <c r="BB92" s="516"/>
      <c r="BC92" s="516"/>
      <c r="BD92" s="516"/>
      <c r="BE92" s="525"/>
      <c r="BF92" s="437"/>
      <c r="BG92" s="437"/>
      <c r="BH92" s="439"/>
      <c r="BI92" s="439"/>
      <c r="BJ92" s="439"/>
      <c r="BK92" s="439"/>
      <c r="BL92" s="439"/>
      <c r="BM92" s="437"/>
      <c r="BN92" s="437"/>
      <c r="BO92" s="437"/>
      <c r="BP92" s="35"/>
    </row>
    <row r="93" spans="1:71" ht="76.5">
      <c r="A93" s="529"/>
      <c r="B93" s="519"/>
      <c r="C93" s="519"/>
      <c r="D93" s="515"/>
      <c r="E93" s="515"/>
      <c r="F93" s="515"/>
      <c r="G93" s="516"/>
      <c r="H93" s="520"/>
      <c r="I93" s="520"/>
      <c r="J93" s="491"/>
      <c r="K93" s="483"/>
      <c r="L93" s="516"/>
      <c r="M93" s="485"/>
      <c r="N93" s="516"/>
      <c r="O93" s="516"/>
      <c r="P93" s="519"/>
      <c r="Q93" s="514"/>
      <c r="R93" s="520"/>
      <c r="S93" s="482"/>
      <c r="T93" s="520"/>
      <c r="U93" s="482"/>
      <c r="V93" s="520"/>
      <c r="W93" s="482"/>
      <c r="X93" s="485"/>
      <c r="Y93" s="482"/>
      <c r="Z93" s="482"/>
      <c r="AA93" s="492"/>
      <c r="AB93" s="151">
        <v>3</v>
      </c>
      <c r="AC93" s="152" t="s">
        <v>374</v>
      </c>
      <c r="AD93" s="159" t="s">
        <v>322</v>
      </c>
      <c r="AE93" s="152" t="s">
        <v>375</v>
      </c>
      <c r="AF93" s="153" t="s">
        <v>95</v>
      </c>
      <c r="AG93" s="154" t="s">
        <v>96</v>
      </c>
      <c r="AH93" s="155">
        <v>0.25</v>
      </c>
      <c r="AI93" s="154" t="s">
        <v>97</v>
      </c>
      <c r="AJ93" s="155">
        <v>0.15</v>
      </c>
      <c r="AK93" s="156">
        <v>0.4</v>
      </c>
      <c r="AL93" s="157">
        <v>0.216</v>
      </c>
      <c r="AM93" s="157">
        <v>0.4</v>
      </c>
      <c r="AN93" s="158" t="s">
        <v>98</v>
      </c>
      <c r="AO93" s="158" t="s">
        <v>99</v>
      </c>
      <c r="AP93" s="158" t="s">
        <v>100</v>
      </c>
      <c r="AQ93" s="520"/>
      <c r="AR93" s="491"/>
      <c r="AS93" s="491"/>
      <c r="AT93" s="492"/>
      <c r="AU93" s="491"/>
      <c r="AV93" s="491"/>
      <c r="AW93" s="492"/>
      <c r="AX93" s="492"/>
      <c r="AY93" s="492"/>
      <c r="AZ93" s="520"/>
      <c r="BA93" s="519"/>
      <c r="BB93" s="516"/>
      <c r="BC93" s="516"/>
      <c r="BD93" s="516"/>
      <c r="BE93" s="525"/>
      <c r="BF93" s="437"/>
      <c r="BG93" s="437"/>
      <c r="BH93" s="439"/>
      <c r="BI93" s="439"/>
      <c r="BJ93" s="439"/>
      <c r="BK93" s="439"/>
      <c r="BL93" s="439"/>
      <c r="BM93" s="437"/>
      <c r="BN93" s="437"/>
      <c r="BO93" s="437"/>
      <c r="BP93" s="35"/>
    </row>
    <row r="94" spans="1:71" ht="69">
      <c r="A94" s="529"/>
      <c r="B94" s="519"/>
      <c r="C94" s="519"/>
      <c r="D94" s="515"/>
      <c r="E94" s="515"/>
      <c r="F94" s="515"/>
      <c r="G94" s="516"/>
      <c r="H94" s="520"/>
      <c r="I94" s="520"/>
      <c r="J94" s="491"/>
      <c r="K94" s="483"/>
      <c r="L94" s="516"/>
      <c r="M94" s="485"/>
      <c r="N94" s="516"/>
      <c r="O94" s="516"/>
      <c r="P94" s="519"/>
      <c r="Q94" s="514"/>
      <c r="R94" s="520"/>
      <c r="S94" s="482"/>
      <c r="T94" s="520"/>
      <c r="U94" s="482"/>
      <c r="V94" s="520"/>
      <c r="W94" s="482"/>
      <c r="X94" s="485"/>
      <c r="Y94" s="482"/>
      <c r="Z94" s="482"/>
      <c r="AA94" s="492"/>
      <c r="AB94" s="151">
        <v>4</v>
      </c>
      <c r="AC94" s="152" t="s">
        <v>376</v>
      </c>
      <c r="AD94" s="152" t="s">
        <v>322</v>
      </c>
      <c r="AE94" s="152" t="s">
        <v>377</v>
      </c>
      <c r="AF94" s="153" t="s">
        <v>95</v>
      </c>
      <c r="AG94" s="154" t="s">
        <v>96</v>
      </c>
      <c r="AH94" s="155">
        <v>0.25</v>
      </c>
      <c r="AI94" s="154" t="s">
        <v>97</v>
      </c>
      <c r="AJ94" s="155">
        <v>0.15</v>
      </c>
      <c r="AK94" s="156">
        <v>0.4</v>
      </c>
      <c r="AL94" s="157">
        <v>0.12959999999999999</v>
      </c>
      <c r="AM94" s="157">
        <v>0.4</v>
      </c>
      <c r="AN94" s="158" t="s">
        <v>98</v>
      </c>
      <c r="AO94" s="158" t="s">
        <v>99</v>
      </c>
      <c r="AP94" s="158" t="s">
        <v>100</v>
      </c>
      <c r="AQ94" s="520"/>
      <c r="AR94" s="491"/>
      <c r="AS94" s="491"/>
      <c r="AT94" s="492"/>
      <c r="AU94" s="491"/>
      <c r="AV94" s="491"/>
      <c r="AW94" s="492"/>
      <c r="AX94" s="492"/>
      <c r="AY94" s="492"/>
      <c r="AZ94" s="520"/>
      <c r="BA94" s="519"/>
      <c r="BB94" s="516"/>
      <c r="BC94" s="516"/>
      <c r="BD94" s="516"/>
      <c r="BE94" s="525"/>
      <c r="BF94" s="437"/>
      <c r="BG94" s="437"/>
      <c r="BH94" s="439"/>
      <c r="BI94" s="439"/>
      <c r="BJ94" s="439"/>
      <c r="BK94" s="439"/>
      <c r="BL94" s="439"/>
      <c r="BM94" s="437"/>
      <c r="BN94" s="437"/>
      <c r="BO94" s="437"/>
      <c r="BP94" s="35"/>
    </row>
    <row r="95" spans="1:71" ht="69">
      <c r="A95" s="529"/>
      <c r="B95" s="519"/>
      <c r="C95" s="519"/>
      <c r="D95" s="515"/>
      <c r="E95" s="515"/>
      <c r="F95" s="515"/>
      <c r="G95" s="516"/>
      <c r="H95" s="520"/>
      <c r="I95" s="520"/>
      <c r="J95" s="491"/>
      <c r="K95" s="483"/>
      <c r="L95" s="516"/>
      <c r="M95" s="485"/>
      <c r="N95" s="516"/>
      <c r="O95" s="516"/>
      <c r="P95" s="519"/>
      <c r="Q95" s="514"/>
      <c r="R95" s="520"/>
      <c r="S95" s="482"/>
      <c r="T95" s="520"/>
      <c r="U95" s="482"/>
      <c r="V95" s="520"/>
      <c r="W95" s="482"/>
      <c r="X95" s="485"/>
      <c r="Y95" s="482"/>
      <c r="Z95" s="482"/>
      <c r="AA95" s="492"/>
      <c r="AB95" s="151">
        <v>5</v>
      </c>
      <c r="AC95" s="159" t="s">
        <v>378</v>
      </c>
      <c r="AD95" s="169" t="s">
        <v>322</v>
      </c>
      <c r="AE95" s="152" t="s">
        <v>379</v>
      </c>
      <c r="AF95" s="153" t="s">
        <v>95</v>
      </c>
      <c r="AG95" s="154" t="s">
        <v>96</v>
      </c>
      <c r="AH95" s="155">
        <v>0.25</v>
      </c>
      <c r="AI95" s="154" t="s">
        <v>97</v>
      </c>
      <c r="AJ95" s="155">
        <v>0.15</v>
      </c>
      <c r="AK95" s="156">
        <v>0.4</v>
      </c>
      <c r="AL95" s="157">
        <v>7.7759999999999996E-2</v>
      </c>
      <c r="AM95" s="157">
        <v>0.4</v>
      </c>
      <c r="AN95" s="158" t="s">
        <v>98</v>
      </c>
      <c r="AO95" s="158" t="s">
        <v>99</v>
      </c>
      <c r="AP95" s="158" t="s">
        <v>100</v>
      </c>
      <c r="AQ95" s="520"/>
      <c r="AR95" s="491"/>
      <c r="AS95" s="491"/>
      <c r="AT95" s="492"/>
      <c r="AU95" s="491"/>
      <c r="AV95" s="491"/>
      <c r="AW95" s="492"/>
      <c r="AX95" s="492"/>
      <c r="AY95" s="492"/>
      <c r="AZ95" s="520"/>
      <c r="BA95" s="519"/>
      <c r="BB95" s="516"/>
      <c r="BC95" s="516"/>
      <c r="BD95" s="516"/>
      <c r="BE95" s="525"/>
      <c r="BF95" s="437"/>
      <c r="BG95" s="437"/>
      <c r="BH95" s="439"/>
      <c r="BI95" s="439"/>
      <c r="BJ95" s="439"/>
      <c r="BK95" s="439"/>
      <c r="BL95" s="439"/>
      <c r="BM95" s="437"/>
      <c r="BN95" s="437"/>
      <c r="BO95" s="437"/>
      <c r="BP95" s="35"/>
    </row>
    <row r="96" spans="1:71" ht="69">
      <c r="A96" s="529"/>
      <c r="B96" s="519"/>
      <c r="C96" s="519"/>
      <c r="D96" s="515"/>
      <c r="E96" s="515"/>
      <c r="F96" s="515"/>
      <c r="G96" s="516"/>
      <c r="H96" s="520"/>
      <c r="I96" s="520"/>
      <c r="J96" s="491"/>
      <c r="K96" s="483"/>
      <c r="L96" s="516"/>
      <c r="M96" s="485"/>
      <c r="N96" s="516"/>
      <c r="O96" s="516"/>
      <c r="P96" s="519"/>
      <c r="Q96" s="514"/>
      <c r="R96" s="520"/>
      <c r="S96" s="482"/>
      <c r="T96" s="520"/>
      <c r="U96" s="482"/>
      <c r="V96" s="520"/>
      <c r="W96" s="482"/>
      <c r="X96" s="485"/>
      <c r="Y96" s="482"/>
      <c r="Z96" s="482"/>
      <c r="AA96" s="492"/>
      <c r="AB96" s="151">
        <v>6</v>
      </c>
      <c r="AC96" s="152" t="s">
        <v>380</v>
      </c>
      <c r="AD96" s="152" t="s">
        <v>322</v>
      </c>
      <c r="AE96" s="152" t="s">
        <v>381</v>
      </c>
      <c r="AF96" s="153" t="s">
        <v>95</v>
      </c>
      <c r="AG96" s="154" t="s">
        <v>96</v>
      </c>
      <c r="AH96" s="155">
        <v>0.25</v>
      </c>
      <c r="AI96" s="154" t="s">
        <v>97</v>
      </c>
      <c r="AJ96" s="155">
        <v>0.15</v>
      </c>
      <c r="AK96" s="156">
        <v>0.4</v>
      </c>
      <c r="AL96" s="157">
        <v>4.6655999999999996E-2</v>
      </c>
      <c r="AM96" s="157">
        <v>0.4</v>
      </c>
      <c r="AN96" s="158" t="s">
        <v>98</v>
      </c>
      <c r="AO96" s="158" t="s">
        <v>99</v>
      </c>
      <c r="AP96" s="158" t="s">
        <v>100</v>
      </c>
      <c r="AQ96" s="520"/>
      <c r="AR96" s="491"/>
      <c r="AS96" s="491"/>
      <c r="AT96" s="492"/>
      <c r="AU96" s="491"/>
      <c r="AV96" s="491"/>
      <c r="AW96" s="492"/>
      <c r="AX96" s="492"/>
      <c r="AY96" s="492"/>
      <c r="AZ96" s="520"/>
      <c r="BA96" s="519"/>
      <c r="BB96" s="516"/>
      <c r="BC96" s="516"/>
      <c r="BD96" s="516"/>
      <c r="BE96" s="525"/>
      <c r="BF96" s="437"/>
      <c r="BG96" s="437"/>
      <c r="BH96" s="439"/>
      <c r="BI96" s="439"/>
      <c r="BJ96" s="439"/>
      <c r="BK96" s="439"/>
      <c r="BL96" s="439"/>
      <c r="BM96" s="437"/>
      <c r="BN96" s="437"/>
      <c r="BO96" s="437"/>
      <c r="BP96" s="35"/>
    </row>
    <row r="97" spans="1:68" ht="152.25">
      <c r="A97" s="529"/>
      <c r="B97" s="519"/>
      <c r="C97" s="519"/>
      <c r="D97" s="170" t="s">
        <v>82</v>
      </c>
      <c r="E97" s="170" t="s">
        <v>345</v>
      </c>
      <c r="F97" s="170">
        <v>3</v>
      </c>
      <c r="G97" s="152" t="s">
        <v>363</v>
      </c>
      <c r="H97" s="171"/>
      <c r="I97" s="171"/>
      <c r="J97" s="172" t="s">
        <v>382</v>
      </c>
      <c r="K97" s="173" t="s">
        <v>86</v>
      </c>
      <c r="L97" s="152" t="s">
        <v>365</v>
      </c>
      <c r="M97" s="174" t="s">
        <v>383</v>
      </c>
      <c r="N97" s="152"/>
      <c r="O97" s="152"/>
      <c r="P97" s="175" t="s">
        <v>384</v>
      </c>
      <c r="Q97" s="176">
        <v>0</v>
      </c>
      <c r="R97" s="171" t="s">
        <v>90</v>
      </c>
      <c r="S97" s="155">
        <v>0.6</v>
      </c>
      <c r="T97" s="171" t="s">
        <v>125</v>
      </c>
      <c r="U97" s="155">
        <v>0.6</v>
      </c>
      <c r="V97" s="171" t="s">
        <v>125</v>
      </c>
      <c r="W97" s="155">
        <v>0.6</v>
      </c>
      <c r="X97" s="174" t="s">
        <v>125</v>
      </c>
      <c r="Y97" s="155">
        <v>0.6</v>
      </c>
      <c r="Z97" s="155" t="s">
        <v>139</v>
      </c>
      <c r="AA97" s="177" t="s">
        <v>125</v>
      </c>
      <c r="AB97" s="151">
        <v>1</v>
      </c>
      <c r="AC97" s="152" t="s">
        <v>385</v>
      </c>
      <c r="AD97" s="162" t="s">
        <v>320</v>
      </c>
      <c r="AE97" s="152" t="s">
        <v>386</v>
      </c>
      <c r="AF97" s="153" t="s">
        <v>269</v>
      </c>
      <c r="AG97" s="154" t="s">
        <v>270</v>
      </c>
      <c r="AH97" s="155">
        <v>0.1</v>
      </c>
      <c r="AI97" s="154" t="s">
        <v>97</v>
      </c>
      <c r="AJ97" s="155">
        <v>0.15</v>
      </c>
      <c r="AK97" s="156">
        <v>0.25</v>
      </c>
      <c r="AL97" s="157">
        <v>0.6</v>
      </c>
      <c r="AM97" s="157">
        <v>0.44999999999999996</v>
      </c>
      <c r="AN97" s="158" t="s">
        <v>98</v>
      </c>
      <c r="AO97" s="158" t="s">
        <v>99</v>
      </c>
      <c r="AP97" s="158" t="s">
        <v>100</v>
      </c>
      <c r="AQ97" s="178" t="s">
        <v>387</v>
      </c>
      <c r="AR97" s="156">
        <v>0.6</v>
      </c>
      <c r="AS97" s="156">
        <v>0.6</v>
      </c>
      <c r="AT97" s="177" t="s">
        <v>90</v>
      </c>
      <c r="AU97" s="156">
        <v>0.6</v>
      </c>
      <c r="AV97" s="156">
        <v>0.44999999999999996</v>
      </c>
      <c r="AW97" s="177" t="s">
        <v>125</v>
      </c>
      <c r="AX97" s="177" t="s">
        <v>125</v>
      </c>
      <c r="AY97" s="177" t="s">
        <v>125</v>
      </c>
      <c r="AZ97" s="171" t="s">
        <v>104</v>
      </c>
      <c r="BA97" s="175" t="s">
        <v>388</v>
      </c>
      <c r="BB97" s="168" t="s">
        <v>389</v>
      </c>
      <c r="BC97" s="152" t="s">
        <v>357</v>
      </c>
      <c r="BD97" s="152" t="s">
        <v>390</v>
      </c>
      <c r="BE97" s="373" t="s">
        <v>246</v>
      </c>
      <c r="BF97" s="126"/>
      <c r="BG97" s="126"/>
      <c r="BH97" s="371"/>
      <c r="BI97" s="371"/>
      <c r="BJ97" s="371"/>
      <c r="BK97" s="371"/>
      <c r="BL97" s="371"/>
      <c r="BM97" s="126"/>
      <c r="BN97" s="126"/>
      <c r="BO97" s="126"/>
      <c r="BP97" s="35"/>
    </row>
    <row r="98" spans="1:68" ht="69">
      <c r="A98" s="529" t="s">
        <v>391</v>
      </c>
      <c r="B98" s="516" t="s">
        <v>392</v>
      </c>
      <c r="C98" s="516" t="s">
        <v>393</v>
      </c>
      <c r="D98" s="515" t="s">
        <v>82</v>
      </c>
      <c r="E98" s="515" t="s">
        <v>394</v>
      </c>
      <c r="F98" s="515">
        <v>1</v>
      </c>
      <c r="G98" s="519" t="s">
        <v>395</v>
      </c>
      <c r="H98" s="520"/>
      <c r="I98" s="520"/>
      <c r="J98" s="491" t="s">
        <v>396</v>
      </c>
      <c r="K98" s="483" t="s">
        <v>86</v>
      </c>
      <c r="L98" s="519" t="s">
        <v>87</v>
      </c>
      <c r="M98" s="485" t="s">
        <v>397</v>
      </c>
      <c r="N98" s="516"/>
      <c r="O98" s="516"/>
      <c r="P98" s="519" t="s">
        <v>398</v>
      </c>
      <c r="Q98" s="514">
        <v>0.7</v>
      </c>
      <c r="R98" s="520" t="s">
        <v>124</v>
      </c>
      <c r="S98" s="482">
        <v>0.4</v>
      </c>
      <c r="T98" s="520"/>
      <c r="U98" s="482" t="s">
        <v>138</v>
      </c>
      <c r="V98" s="520" t="s">
        <v>183</v>
      </c>
      <c r="W98" s="482">
        <v>0.4</v>
      </c>
      <c r="X98" s="485" t="s">
        <v>183</v>
      </c>
      <c r="Y98" s="482">
        <v>0.4</v>
      </c>
      <c r="Z98" s="482" t="s">
        <v>184</v>
      </c>
      <c r="AA98" s="492" t="s">
        <v>125</v>
      </c>
      <c r="AB98" s="151">
        <v>1</v>
      </c>
      <c r="AC98" s="152" t="s">
        <v>399</v>
      </c>
      <c r="AD98" s="152" t="s">
        <v>320</v>
      </c>
      <c r="AE98" s="152" t="s">
        <v>400</v>
      </c>
      <c r="AF98" s="153" t="s">
        <v>95</v>
      </c>
      <c r="AG98" s="154" t="s">
        <v>96</v>
      </c>
      <c r="AH98" s="155">
        <v>0.25</v>
      </c>
      <c r="AI98" s="154" t="s">
        <v>97</v>
      </c>
      <c r="AJ98" s="155">
        <v>0.15</v>
      </c>
      <c r="AK98" s="156">
        <v>0.4</v>
      </c>
      <c r="AL98" s="157">
        <v>0.24</v>
      </c>
      <c r="AM98" s="157">
        <v>0.4</v>
      </c>
      <c r="AN98" s="158" t="s">
        <v>98</v>
      </c>
      <c r="AO98" s="158" t="s">
        <v>99</v>
      </c>
      <c r="AP98" s="158" t="s">
        <v>100</v>
      </c>
      <c r="AQ98" s="520" t="s">
        <v>401</v>
      </c>
      <c r="AR98" s="490">
        <v>0.4</v>
      </c>
      <c r="AS98" s="490">
        <v>0.14399999999999999</v>
      </c>
      <c r="AT98" s="492" t="s">
        <v>102</v>
      </c>
      <c r="AU98" s="490">
        <v>0.4</v>
      </c>
      <c r="AV98" s="490">
        <v>0.4</v>
      </c>
      <c r="AW98" s="492" t="s">
        <v>183</v>
      </c>
      <c r="AX98" s="492" t="s">
        <v>125</v>
      </c>
      <c r="AY98" s="492" t="s">
        <v>126</v>
      </c>
      <c r="AZ98" s="520" t="s">
        <v>127</v>
      </c>
      <c r="BA98" s="519" t="s">
        <v>128</v>
      </c>
      <c r="BB98" s="519" t="s">
        <v>128</v>
      </c>
      <c r="BC98" s="516" t="s">
        <v>128</v>
      </c>
      <c r="BD98" s="516" t="s">
        <v>128</v>
      </c>
      <c r="BE98" s="524" t="s">
        <v>128</v>
      </c>
      <c r="BF98" s="439"/>
      <c r="BG98" s="439"/>
      <c r="BH98" s="439"/>
      <c r="BI98" s="439"/>
      <c r="BJ98" s="437"/>
      <c r="BK98" s="437"/>
      <c r="BL98" s="475"/>
      <c r="BM98" s="437"/>
      <c r="BN98" s="437"/>
      <c r="BO98" s="437"/>
      <c r="BP98" s="35"/>
    </row>
    <row r="99" spans="1:68" ht="92.25" customHeight="1">
      <c r="A99" s="529"/>
      <c r="B99" s="516"/>
      <c r="C99" s="516"/>
      <c r="D99" s="515"/>
      <c r="E99" s="515"/>
      <c r="F99" s="515"/>
      <c r="G99" s="519"/>
      <c r="H99" s="520"/>
      <c r="I99" s="520"/>
      <c r="J99" s="491"/>
      <c r="K99" s="483"/>
      <c r="L99" s="519"/>
      <c r="M99" s="485"/>
      <c r="N99" s="516"/>
      <c r="O99" s="516"/>
      <c r="P99" s="519"/>
      <c r="Q99" s="514"/>
      <c r="R99" s="520"/>
      <c r="S99" s="482"/>
      <c r="T99" s="520"/>
      <c r="U99" s="482"/>
      <c r="V99" s="520"/>
      <c r="W99" s="482"/>
      <c r="X99" s="485"/>
      <c r="Y99" s="482"/>
      <c r="Z99" s="482"/>
      <c r="AA99" s="492"/>
      <c r="AB99" s="151">
        <v>2</v>
      </c>
      <c r="AC99" s="152" t="s">
        <v>402</v>
      </c>
      <c r="AD99" s="159" t="s">
        <v>93</v>
      </c>
      <c r="AE99" s="152" t="s">
        <v>403</v>
      </c>
      <c r="AF99" s="153" t="s">
        <v>95</v>
      </c>
      <c r="AG99" s="154" t="s">
        <v>96</v>
      </c>
      <c r="AH99" s="155">
        <v>0.25</v>
      </c>
      <c r="AI99" s="154" t="s">
        <v>97</v>
      </c>
      <c r="AJ99" s="155">
        <v>0.15</v>
      </c>
      <c r="AK99" s="156">
        <v>0.4</v>
      </c>
      <c r="AL99" s="157">
        <v>0.14399999999999999</v>
      </c>
      <c r="AM99" s="157">
        <v>0.4</v>
      </c>
      <c r="AN99" s="158" t="s">
        <v>98</v>
      </c>
      <c r="AO99" s="158" t="s">
        <v>99</v>
      </c>
      <c r="AP99" s="158" t="s">
        <v>100</v>
      </c>
      <c r="AQ99" s="520"/>
      <c r="AR99" s="491"/>
      <c r="AS99" s="491"/>
      <c r="AT99" s="492"/>
      <c r="AU99" s="491"/>
      <c r="AV99" s="491"/>
      <c r="AW99" s="492"/>
      <c r="AX99" s="492"/>
      <c r="AY99" s="492"/>
      <c r="AZ99" s="520"/>
      <c r="BA99" s="519"/>
      <c r="BB99" s="519"/>
      <c r="BC99" s="516"/>
      <c r="BD99" s="516"/>
      <c r="BE99" s="525"/>
      <c r="BF99" s="437"/>
      <c r="BG99" s="437"/>
      <c r="BH99" s="437"/>
      <c r="BI99" s="437"/>
      <c r="BJ99" s="437"/>
      <c r="BK99" s="437"/>
      <c r="BL99" s="438"/>
      <c r="BM99" s="437"/>
      <c r="BN99" s="437"/>
      <c r="BO99" s="437"/>
      <c r="BP99" s="35"/>
    </row>
    <row r="100" spans="1:68">
      <c r="A100" s="529"/>
      <c r="B100" s="516"/>
      <c r="C100" s="516"/>
      <c r="D100" s="515"/>
      <c r="E100" s="515"/>
      <c r="F100" s="515"/>
      <c r="G100" s="519"/>
      <c r="H100" s="520"/>
      <c r="I100" s="520"/>
      <c r="J100" s="491"/>
      <c r="K100" s="483"/>
      <c r="L100" s="519"/>
      <c r="M100" s="485"/>
      <c r="N100" s="516"/>
      <c r="O100" s="516"/>
      <c r="P100" s="519"/>
      <c r="Q100" s="514"/>
      <c r="R100" s="520"/>
      <c r="S100" s="482"/>
      <c r="T100" s="520"/>
      <c r="U100" s="482"/>
      <c r="V100" s="520"/>
      <c r="W100" s="482"/>
      <c r="X100" s="485"/>
      <c r="Y100" s="482"/>
      <c r="Z100" s="482"/>
      <c r="AA100" s="492"/>
      <c r="AB100" s="151"/>
      <c r="AC100" s="159"/>
      <c r="AD100" s="159"/>
      <c r="AE100" s="159"/>
      <c r="AF100" s="153" t="s">
        <v>138</v>
      </c>
      <c r="AG100" s="154"/>
      <c r="AH100" s="155" t="s">
        <v>138</v>
      </c>
      <c r="AI100" s="154"/>
      <c r="AJ100" s="155" t="s">
        <v>138</v>
      </c>
      <c r="AK100" s="156" t="s">
        <v>138</v>
      </c>
      <c r="AL100" s="157" t="s">
        <v>138</v>
      </c>
      <c r="AM100" s="157" t="s">
        <v>138</v>
      </c>
      <c r="AN100" s="158"/>
      <c r="AO100" s="158"/>
      <c r="AP100" s="158"/>
      <c r="AQ100" s="520"/>
      <c r="AR100" s="491"/>
      <c r="AS100" s="491"/>
      <c r="AT100" s="492"/>
      <c r="AU100" s="491"/>
      <c r="AV100" s="491"/>
      <c r="AW100" s="492"/>
      <c r="AX100" s="492"/>
      <c r="AY100" s="492"/>
      <c r="AZ100" s="520"/>
      <c r="BA100" s="519"/>
      <c r="BB100" s="519"/>
      <c r="BC100" s="516"/>
      <c r="BD100" s="516"/>
      <c r="BE100" s="525"/>
      <c r="BF100" s="437"/>
      <c r="BG100" s="437"/>
      <c r="BH100" s="437"/>
      <c r="BI100" s="437"/>
      <c r="BJ100" s="437"/>
      <c r="BK100" s="437"/>
      <c r="BL100" s="438"/>
      <c r="BM100" s="437"/>
      <c r="BN100" s="437"/>
      <c r="BO100" s="437"/>
      <c r="BP100" s="35"/>
    </row>
    <row r="101" spans="1:68">
      <c r="A101" s="529"/>
      <c r="B101" s="516"/>
      <c r="C101" s="516"/>
      <c r="D101" s="515"/>
      <c r="E101" s="515"/>
      <c r="F101" s="515"/>
      <c r="G101" s="519"/>
      <c r="H101" s="520"/>
      <c r="I101" s="520"/>
      <c r="J101" s="491"/>
      <c r="K101" s="483"/>
      <c r="L101" s="519"/>
      <c r="M101" s="485"/>
      <c r="N101" s="516"/>
      <c r="O101" s="516"/>
      <c r="P101" s="519"/>
      <c r="Q101" s="514"/>
      <c r="R101" s="520"/>
      <c r="S101" s="482"/>
      <c r="T101" s="520"/>
      <c r="U101" s="482"/>
      <c r="V101" s="520"/>
      <c r="W101" s="482"/>
      <c r="X101" s="485"/>
      <c r="Y101" s="482"/>
      <c r="Z101" s="482"/>
      <c r="AA101" s="492"/>
      <c r="AB101" s="151"/>
      <c r="AC101" s="152"/>
      <c r="AD101" s="152"/>
      <c r="AE101" s="152"/>
      <c r="AF101" s="153" t="s">
        <v>138</v>
      </c>
      <c r="AG101" s="154"/>
      <c r="AH101" s="155" t="s">
        <v>138</v>
      </c>
      <c r="AI101" s="154"/>
      <c r="AJ101" s="155" t="s">
        <v>138</v>
      </c>
      <c r="AK101" s="156" t="s">
        <v>138</v>
      </c>
      <c r="AL101" s="157" t="s">
        <v>138</v>
      </c>
      <c r="AM101" s="157" t="s">
        <v>138</v>
      </c>
      <c r="AN101" s="158"/>
      <c r="AO101" s="158"/>
      <c r="AP101" s="158"/>
      <c r="AQ101" s="520"/>
      <c r="AR101" s="491"/>
      <c r="AS101" s="491"/>
      <c r="AT101" s="492"/>
      <c r="AU101" s="491"/>
      <c r="AV101" s="491"/>
      <c r="AW101" s="492"/>
      <c r="AX101" s="492"/>
      <c r="AY101" s="492"/>
      <c r="AZ101" s="520"/>
      <c r="BA101" s="519"/>
      <c r="BB101" s="519"/>
      <c r="BC101" s="516"/>
      <c r="BD101" s="516"/>
      <c r="BE101" s="525"/>
      <c r="BF101" s="437"/>
      <c r="BG101" s="437"/>
      <c r="BH101" s="437"/>
      <c r="BI101" s="437"/>
      <c r="BJ101" s="437"/>
      <c r="BK101" s="437"/>
      <c r="BL101" s="438"/>
      <c r="BM101" s="437"/>
      <c r="BN101" s="437"/>
      <c r="BO101" s="437"/>
      <c r="BP101" s="35"/>
    </row>
    <row r="102" spans="1:68">
      <c r="A102" s="529"/>
      <c r="B102" s="516"/>
      <c r="C102" s="516"/>
      <c r="D102" s="515"/>
      <c r="E102" s="515"/>
      <c r="F102" s="515"/>
      <c r="G102" s="519"/>
      <c r="H102" s="520"/>
      <c r="I102" s="520"/>
      <c r="J102" s="491"/>
      <c r="K102" s="483"/>
      <c r="L102" s="519"/>
      <c r="M102" s="485"/>
      <c r="N102" s="516"/>
      <c r="O102" s="516"/>
      <c r="P102" s="519"/>
      <c r="Q102" s="514"/>
      <c r="R102" s="520"/>
      <c r="S102" s="482"/>
      <c r="T102" s="520"/>
      <c r="U102" s="482"/>
      <c r="V102" s="520"/>
      <c r="W102" s="482"/>
      <c r="X102" s="485"/>
      <c r="Y102" s="482"/>
      <c r="Z102" s="482"/>
      <c r="AA102" s="492"/>
      <c r="AB102" s="151"/>
      <c r="AC102" s="164"/>
      <c r="AD102" s="164"/>
      <c r="AE102" s="152"/>
      <c r="AF102" s="153" t="s">
        <v>138</v>
      </c>
      <c r="AG102" s="154"/>
      <c r="AH102" s="155" t="s">
        <v>138</v>
      </c>
      <c r="AI102" s="154"/>
      <c r="AJ102" s="155" t="s">
        <v>138</v>
      </c>
      <c r="AK102" s="156" t="s">
        <v>138</v>
      </c>
      <c r="AL102" s="157" t="s">
        <v>138</v>
      </c>
      <c r="AM102" s="157" t="s">
        <v>138</v>
      </c>
      <c r="AN102" s="158"/>
      <c r="AO102" s="158"/>
      <c r="AP102" s="158"/>
      <c r="AQ102" s="520"/>
      <c r="AR102" s="491"/>
      <c r="AS102" s="491"/>
      <c r="AT102" s="492"/>
      <c r="AU102" s="491"/>
      <c r="AV102" s="491"/>
      <c r="AW102" s="492"/>
      <c r="AX102" s="492"/>
      <c r="AY102" s="492"/>
      <c r="AZ102" s="520"/>
      <c r="BA102" s="519"/>
      <c r="BB102" s="519"/>
      <c r="BC102" s="516"/>
      <c r="BD102" s="516"/>
      <c r="BE102" s="525"/>
      <c r="BF102" s="437"/>
      <c r="BG102" s="437"/>
      <c r="BH102" s="437"/>
      <c r="BI102" s="437"/>
      <c r="BJ102" s="437"/>
      <c r="BK102" s="437"/>
      <c r="BL102" s="438"/>
      <c r="BM102" s="437"/>
      <c r="BN102" s="437"/>
      <c r="BO102" s="437"/>
      <c r="BP102" s="35"/>
    </row>
    <row r="103" spans="1:68">
      <c r="A103" s="529"/>
      <c r="B103" s="516"/>
      <c r="C103" s="516"/>
      <c r="D103" s="515"/>
      <c r="E103" s="515"/>
      <c r="F103" s="515"/>
      <c r="G103" s="519"/>
      <c r="H103" s="520"/>
      <c r="I103" s="520"/>
      <c r="J103" s="491"/>
      <c r="K103" s="483"/>
      <c r="L103" s="519"/>
      <c r="M103" s="485"/>
      <c r="N103" s="516"/>
      <c r="O103" s="516"/>
      <c r="P103" s="519"/>
      <c r="Q103" s="514"/>
      <c r="R103" s="520"/>
      <c r="S103" s="482"/>
      <c r="T103" s="520"/>
      <c r="U103" s="482"/>
      <c r="V103" s="520"/>
      <c r="W103" s="482"/>
      <c r="X103" s="485"/>
      <c r="Y103" s="482"/>
      <c r="Z103" s="482"/>
      <c r="AA103" s="492"/>
      <c r="AB103" s="151"/>
      <c r="AC103" s="152"/>
      <c r="AD103" s="152"/>
      <c r="AE103" s="152"/>
      <c r="AF103" s="153" t="s">
        <v>138</v>
      </c>
      <c r="AG103" s="154"/>
      <c r="AH103" s="155" t="s">
        <v>138</v>
      </c>
      <c r="AI103" s="154"/>
      <c r="AJ103" s="155" t="s">
        <v>138</v>
      </c>
      <c r="AK103" s="156" t="s">
        <v>138</v>
      </c>
      <c r="AL103" s="157" t="s">
        <v>138</v>
      </c>
      <c r="AM103" s="157" t="s">
        <v>138</v>
      </c>
      <c r="AN103" s="158"/>
      <c r="AO103" s="158"/>
      <c r="AP103" s="158"/>
      <c r="AQ103" s="520"/>
      <c r="AR103" s="491"/>
      <c r="AS103" s="491"/>
      <c r="AT103" s="492"/>
      <c r="AU103" s="491"/>
      <c r="AV103" s="491"/>
      <c r="AW103" s="492"/>
      <c r="AX103" s="492"/>
      <c r="AY103" s="492"/>
      <c r="AZ103" s="520"/>
      <c r="BA103" s="519"/>
      <c r="BB103" s="519"/>
      <c r="BC103" s="516"/>
      <c r="BD103" s="516"/>
      <c r="BE103" s="525"/>
      <c r="BF103" s="437"/>
      <c r="BG103" s="437"/>
      <c r="BH103" s="437"/>
      <c r="BI103" s="437"/>
      <c r="BJ103" s="437"/>
      <c r="BK103" s="437"/>
      <c r="BL103" s="438"/>
      <c r="BM103" s="437"/>
      <c r="BN103" s="437"/>
      <c r="BO103" s="437"/>
      <c r="BP103" s="35"/>
    </row>
    <row r="104" spans="1:68" ht="75" customHeight="1">
      <c r="A104" s="529"/>
      <c r="B104" s="516"/>
      <c r="C104" s="516"/>
      <c r="D104" s="515" t="s">
        <v>82</v>
      </c>
      <c r="E104" s="515" t="s">
        <v>394</v>
      </c>
      <c r="F104" s="515">
        <v>2</v>
      </c>
      <c r="G104" s="519" t="s">
        <v>404</v>
      </c>
      <c r="H104" s="520"/>
      <c r="I104" s="520"/>
      <c r="J104" s="491" t="s">
        <v>405</v>
      </c>
      <c r="K104" s="483" t="s">
        <v>86</v>
      </c>
      <c r="L104" s="519" t="s">
        <v>365</v>
      </c>
      <c r="M104" s="485" t="s">
        <v>406</v>
      </c>
      <c r="N104" s="516"/>
      <c r="O104" s="516"/>
      <c r="P104" s="519" t="s">
        <v>407</v>
      </c>
      <c r="Q104" s="514">
        <v>0.85</v>
      </c>
      <c r="R104" s="520" t="s">
        <v>124</v>
      </c>
      <c r="S104" s="482">
        <v>0.4</v>
      </c>
      <c r="T104" s="520"/>
      <c r="U104" s="482" t="s">
        <v>138</v>
      </c>
      <c r="V104" s="520" t="s">
        <v>125</v>
      </c>
      <c r="W104" s="482">
        <v>0.6</v>
      </c>
      <c r="X104" s="485" t="s">
        <v>125</v>
      </c>
      <c r="Y104" s="482">
        <v>0.6</v>
      </c>
      <c r="Z104" s="482" t="s">
        <v>238</v>
      </c>
      <c r="AA104" s="492" t="s">
        <v>125</v>
      </c>
      <c r="AB104" s="151">
        <v>1</v>
      </c>
      <c r="AC104" s="152" t="s">
        <v>408</v>
      </c>
      <c r="AD104" s="152" t="s">
        <v>93</v>
      </c>
      <c r="AE104" s="152" t="s">
        <v>409</v>
      </c>
      <c r="AF104" s="153" t="s">
        <v>95</v>
      </c>
      <c r="AG104" s="154" t="s">
        <v>96</v>
      </c>
      <c r="AH104" s="155">
        <v>0.25</v>
      </c>
      <c r="AI104" s="154" t="s">
        <v>97</v>
      </c>
      <c r="AJ104" s="155">
        <v>0.15</v>
      </c>
      <c r="AK104" s="156">
        <v>0.4</v>
      </c>
      <c r="AL104" s="157">
        <v>0.24</v>
      </c>
      <c r="AM104" s="157">
        <v>0.6</v>
      </c>
      <c r="AN104" s="158" t="s">
        <v>98</v>
      </c>
      <c r="AO104" s="158" t="s">
        <v>99</v>
      </c>
      <c r="AP104" s="158" t="s">
        <v>100</v>
      </c>
      <c r="AQ104" s="520" t="s">
        <v>410</v>
      </c>
      <c r="AR104" s="490">
        <v>0.4</v>
      </c>
      <c r="AS104" s="490">
        <v>0.14399999999999999</v>
      </c>
      <c r="AT104" s="492" t="s">
        <v>102</v>
      </c>
      <c r="AU104" s="490">
        <v>0.6</v>
      </c>
      <c r="AV104" s="490">
        <v>0.33749999999999997</v>
      </c>
      <c r="AW104" s="492" t="s">
        <v>183</v>
      </c>
      <c r="AX104" s="492" t="s">
        <v>125</v>
      </c>
      <c r="AY104" s="492" t="s">
        <v>126</v>
      </c>
      <c r="AZ104" s="520" t="s">
        <v>127</v>
      </c>
      <c r="BA104" s="519" t="s">
        <v>128</v>
      </c>
      <c r="BB104" s="519" t="s">
        <v>128</v>
      </c>
      <c r="BC104" s="516" t="s">
        <v>128</v>
      </c>
      <c r="BD104" s="516" t="s">
        <v>128</v>
      </c>
      <c r="BE104" s="524" t="s">
        <v>128</v>
      </c>
      <c r="BF104" s="439"/>
      <c r="BG104" s="439"/>
      <c r="BH104" s="439"/>
      <c r="BI104" s="439"/>
      <c r="BJ104" s="439"/>
      <c r="BK104" s="439"/>
      <c r="BL104" s="475"/>
      <c r="BM104" s="437"/>
      <c r="BN104" s="437"/>
      <c r="BO104" s="437"/>
      <c r="BP104" s="35"/>
    </row>
    <row r="105" spans="1:68" ht="75" customHeight="1">
      <c r="A105" s="529"/>
      <c r="B105" s="516"/>
      <c r="C105" s="516"/>
      <c r="D105" s="515"/>
      <c r="E105" s="515"/>
      <c r="F105" s="515"/>
      <c r="G105" s="519"/>
      <c r="H105" s="520"/>
      <c r="I105" s="520"/>
      <c r="J105" s="491"/>
      <c r="K105" s="483"/>
      <c r="L105" s="519"/>
      <c r="M105" s="485"/>
      <c r="N105" s="516"/>
      <c r="O105" s="516"/>
      <c r="P105" s="519"/>
      <c r="Q105" s="514"/>
      <c r="R105" s="520"/>
      <c r="S105" s="482"/>
      <c r="T105" s="520"/>
      <c r="U105" s="482"/>
      <c r="V105" s="520"/>
      <c r="W105" s="482"/>
      <c r="X105" s="485"/>
      <c r="Y105" s="482"/>
      <c r="Z105" s="482"/>
      <c r="AA105" s="492"/>
      <c r="AB105" s="151">
        <v>2</v>
      </c>
      <c r="AC105" s="152" t="s">
        <v>411</v>
      </c>
      <c r="AD105" s="152" t="s">
        <v>93</v>
      </c>
      <c r="AE105" s="152" t="s">
        <v>412</v>
      </c>
      <c r="AF105" s="160" t="s">
        <v>95</v>
      </c>
      <c r="AG105" s="158" t="s">
        <v>96</v>
      </c>
      <c r="AH105" s="155">
        <v>0.25</v>
      </c>
      <c r="AI105" s="158" t="s">
        <v>97</v>
      </c>
      <c r="AJ105" s="155">
        <v>0.15</v>
      </c>
      <c r="AK105" s="156">
        <v>0.4</v>
      </c>
      <c r="AL105" s="161">
        <v>0.14399999999999999</v>
      </c>
      <c r="AM105" s="161">
        <v>0.6</v>
      </c>
      <c r="AN105" s="158" t="s">
        <v>98</v>
      </c>
      <c r="AO105" s="158" t="s">
        <v>99</v>
      </c>
      <c r="AP105" s="158" t="s">
        <v>100</v>
      </c>
      <c r="AQ105" s="520"/>
      <c r="AR105" s="491"/>
      <c r="AS105" s="491"/>
      <c r="AT105" s="492"/>
      <c r="AU105" s="491"/>
      <c r="AV105" s="491"/>
      <c r="AW105" s="492"/>
      <c r="AX105" s="492"/>
      <c r="AY105" s="492"/>
      <c r="AZ105" s="520"/>
      <c r="BA105" s="519"/>
      <c r="BB105" s="519"/>
      <c r="BC105" s="516"/>
      <c r="BD105" s="516"/>
      <c r="BE105" s="525"/>
      <c r="BF105" s="437"/>
      <c r="BG105" s="437"/>
      <c r="BH105" s="437"/>
      <c r="BI105" s="437"/>
      <c r="BJ105" s="439"/>
      <c r="BK105" s="439"/>
      <c r="BL105" s="438"/>
      <c r="BM105" s="437"/>
      <c r="BN105" s="437"/>
      <c r="BO105" s="437"/>
      <c r="BP105" s="35"/>
    </row>
    <row r="106" spans="1:68" ht="120" customHeight="1">
      <c r="A106" s="529"/>
      <c r="B106" s="516"/>
      <c r="C106" s="516"/>
      <c r="D106" s="515"/>
      <c r="E106" s="515"/>
      <c r="F106" s="515"/>
      <c r="G106" s="519"/>
      <c r="H106" s="520"/>
      <c r="I106" s="520"/>
      <c r="J106" s="491"/>
      <c r="K106" s="483"/>
      <c r="L106" s="519"/>
      <c r="M106" s="485"/>
      <c r="N106" s="516"/>
      <c r="O106" s="516"/>
      <c r="P106" s="519"/>
      <c r="Q106" s="514"/>
      <c r="R106" s="520"/>
      <c r="S106" s="482"/>
      <c r="T106" s="520"/>
      <c r="U106" s="482"/>
      <c r="V106" s="520"/>
      <c r="W106" s="482"/>
      <c r="X106" s="485"/>
      <c r="Y106" s="482"/>
      <c r="Z106" s="482"/>
      <c r="AA106" s="492"/>
      <c r="AB106" s="151">
        <v>3</v>
      </c>
      <c r="AC106" s="159" t="s">
        <v>413</v>
      </c>
      <c r="AD106" s="152" t="s">
        <v>93</v>
      </c>
      <c r="AE106" s="152" t="s">
        <v>414</v>
      </c>
      <c r="AF106" s="153" t="s">
        <v>269</v>
      </c>
      <c r="AG106" s="154" t="s">
        <v>270</v>
      </c>
      <c r="AH106" s="155">
        <v>0.1</v>
      </c>
      <c r="AI106" s="154" t="s">
        <v>97</v>
      </c>
      <c r="AJ106" s="155">
        <v>0.15</v>
      </c>
      <c r="AK106" s="156">
        <v>0.25</v>
      </c>
      <c r="AL106" s="157">
        <v>0.14399999999999999</v>
      </c>
      <c r="AM106" s="157">
        <v>0.44999999999999996</v>
      </c>
      <c r="AN106" s="158" t="s">
        <v>98</v>
      </c>
      <c r="AO106" s="158" t="s">
        <v>99</v>
      </c>
      <c r="AP106" s="158" t="s">
        <v>100</v>
      </c>
      <c r="AQ106" s="520"/>
      <c r="AR106" s="491"/>
      <c r="AS106" s="491"/>
      <c r="AT106" s="492"/>
      <c r="AU106" s="491"/>
      <c r="AV106" s="491"/>
      <c r="AW106" s="492"/>
      <c r="AX106" s="492"/>
      <c r="AY106" s="492"/>
      <c r="AZ106" s="520"/>
      <c r="BA106" s="519"/>
      <c r="BB106" s="519"/>
      <c r="BC106" s="516"/>
      <c r="BD106" s="516"/>
      <c r="BE106" s="525"/>
      <c r="BF106" s="437"/>
      <c r="BG106" s="437"/>
      <c r="BH106" s="437"/>
      <c r="BI106" s="437"/>
      <c r="BJ106" s="439"/>
      <c r="BK106" s="439"/>
      <c r="BL106" s="438"/>
      <c r="BM106" s="437"/>
      <c r="BN106" s="437"/>
      <c r="BO106" s="437"/>
      <c r="BP106" s="35"/>
    </row>
    <row r="107" spans="1:68" ht="75" customHeight="1">
      <c r="A107" s="529"/>
      <c r="B107" s="516"/>
      <c r="C107" s="516"/>
      <c r="D107" s="515"/>
      <c r="E107" s="515"/>
      <c r="F107" s="515"/>
      <c r="G107" s="519"/>
      <c r="H107" s="520"/>
      <c r="I107" s="520"/>
      <c r="J107" s="491"/>
      <c r="K107" s="483"/>
      <c r="L107" s="519"/>
      <c r="M107" s="485"/>
      <c r="N107" s="516"/>
      <c r="O107" s="516"/>
      <c r="P107" s="519"/>
      <c r="Q107" s="514"/>
      <c r="R107" s="520"/>
      <c r="S107" s="482"/>
      <c r="T107" s="520"/>
      <c r="U107" s="482"/>
      <c r="V107" s="520"/>
      <c r="W107" s="482"/>
      <c r="X107" s="485"/>
      <c r="Y107" s="482"/>
      <c r="Z107" s="482"/>
      <c r="AA107" s="492"/>
      <c r="AB107" s="151">
        <v>4</v>
      </c>
      <c r="AC107" s="152" t="s">
        <v>415</v>
      </c>
      <c r="AD107" s="152" t="s">
        <v>93</v>
      </c>
      <c r="AE107" s="152" t="s">
        <v>416</v>
      </c>
      <c r="AF107" s="153" t="s">
        <v>269</v>
      </c>
      <c r="AG107" s="154" t="s">
        <v>270</v>
      </c>
      <c r="AH107" s="155">
        <v>0.1</v>
      </c>
      <c r="AI107" s="154" t="s">
        <v>97</v>
      </c>
      <c r="AJ107" s="155">
        <v>0.15</v>
      </c>
      <c r="AK107" s="156">
        <v>0.25</v>
      </c>
      <c r="AL107" s="157">
        <v>0.14399999999999999</v>
      </c>
      <c r="AM107" s="157">
        <v>0.33749999999999997</v>
      </c>
      <c r="AN107" s="158" t="s">
        <v>98</v>
      </c>
      <c r="AO107" s="158" t="s">
        <v>99</v>
      </c>
      <c r="AP107" s="158" t="s">
        <v>100</v>
      </c>
      <c r="AQ107" s="520"/>
      <c r="AR107" s="491"/>
      <c r="AS107" s="491"/>
      <c r="AT107" s="492"/>
      <c r="AU107" s="491"/>
      <c r="AV107" s="491"/>
      <c r="AW107" s="492"/>
      <c r="AX107" s="492"/>
      <c r="AY107" s="492"/>
      <c r="AZ107" s="520"/>
      <c r="BA107" s="519"/>
      <c r="BB107" s="519"/>
      <c r="BC107" s="516"/>
      <c r="BD107" s="516"/>
      <c r="BE107" s="525"/>
      <c r="BF107" s="437"/>
      <c r="BG107" s="437"/>
      <c r="BH107" s="437"/>
      <c r="BI107" s="437"/>
      <c r="BJ107" s="439"/>
      <c r="BK107" s="439"/>
      <c r="BL107" s="438"/>
      <c r="BM107" s="437"/>
      <c r="BN107" s="437"/>
      <c r="BO107" s="437"/>
      <c r="BP107" s="35"/>
    </row>
    <row r="108" spans="1:68">
      <c r="A108" s="529"/>
      <c r="B108" s="516"/>
      <c r="C108" s="516"/>
      <c r="D108" s="515"/>
      <c r="E108" s="515"/>
      <c r="F108" s="515"/>
      <c r="G108" s="519"/>
      <c r="H108" s="520"/>
      <c r="I108" s="520"/>
      <c r="J108" s="491"/>
      <c r="K108" s="483"/>
      <c r="L108" s="519"/>
      <c r="M108" s="485"/>
      <c r="N108" s="516"/>
      <c r="O108" s="516"/>
      <c r="P108" s="519"/>
      <c r="Q108" s="514"/>
      <c r="R108" s="520"/>
      <c r="S108" s="482"/>
      <c r="T108" s="520"/>
      <c r="U108" s="482"/>
      <c r="V108" s="520"/>
      <c r="W108" s="482"/>
      <c r="X108" s="485"/>
      <c r="Y108" s="482"/>
      <c r="Z108" s="482"/>
      <c r="AA108" s="492"/>
      <c r="AB108" s="151"/>
      <c r="AC108" s="169"/>
      <c r="AD108" s="169"/>
      <c r="AE108" s="152"/>
      <c r="AF108" s="153" t="s">
        <v>138</v>
      </c>
      <c r="AG108" s="154"/>
      <c r="AH108" s="155" t="s">
        <v>138</v>
      </c>
      <c r="AI108" s="154"/>
      <c r="AJ108" s="155" t="s">
        <v>138</v>
      </c>
      <c r="AK108" s="156" t="s">
        <v>138</v>
      </c>
      <c r="AL108" s="157" t="s">
        <v>138</v>
      </c>
      <c r="AM108" s="157" t="s">
        <v>138</v>
      </c>
      <c r="AN108" s="158"/>
      <c r="AO108" s="158"/>
      <c r="AP108" s="158"/>
      <c r="AQ108" s="520"/>
      <c r="AR108" s="491"/>
      <c r="AS108" s="491"/>
      <c r="AT108" s="492"/>
      <c r="AU108" s="491"/>
      <c r="AV108" s="491"/>
      <c r="AW108" s="492"/>
      <c r="AX108" s="492"/>
      <c r="AY108" s="492"/>
      <c r="AZ108" s="520"/>
      <c r="BA108" s="519"/>
      <c r="BB108" s="519"/>
      <c r="BC108" s="516"/>
      <c r="BD108" s="516"/>
      <c r="BE108" s="525"/>
      <c r="BF108" s="437"/>
      <c r="BG108" s="437"/>
      <c r="BH108" s="437"/>
      <c r="BI108" s="437"/>
      <c r="BJ108" s="439"/>
      <c r="BK108" s="439"/>
      <c r="BL108" s="438"/>
      <c r="BM108" s="437"/>
      <c r="BN108" s="437"/>
      <c r="BO108" s="437"/>
      <c r="BP108" s="35"/>
    </row>
    <row r="109" spans="1:68">
      <c r="A109" s="529"/>
      <c r="B109" s="516"/>
      <c r="C109" s="516"/>
      <c r="D109" s="515"/>
      <c r="E109" s="515"/>
      <c r="F109" s="515"/>
      <c r="G109" s="519"/>
      <c r="H109" s="520"/>
      <c r="I109" s="520"/>
      <c r="J109" s="491"/>
      <c r="K109" s="483"/>
      <c r="L109" s="519"/>
      <c r="M109" s="485"/>
      <c r="N109" s="516"/>
      <c r="O109" s="516"/>
      <c r="P109" s="519"/>
      <c r="Q109" s="514"/>
      <c r="R109" s="520"/>
      <c r="S109" s="482"/>
      <c r="T109" s="520"/>
      <c r="U109" s="482"/>
      <c r="V109" s="520"/>
      <c r="W109" s="482"/>
      <c r="X109" s="485"/>
      <c r="Y109" s="482"/>
      <c r="Z109" s="482"/>
      <c r="AA109" s="492"/>
      <c r="AB109" s="151"/>
      <c r="AC109" s="152"/>
      <c r="AD109" s="152"/>
      <c r="AE109" s="152"/>
      <c r="AF109" s="153" t="s">
        <v>138</v>
      </c>
      <c r="AG109" s="154"/>
      <c r="AH109" s="155" t="s">
        <v>138</v>
      </c>
      <c r="AI109" s="154"/>
      <c r="AJ109" s="155" t="s">
        <v>138</v>
      </c>
      <c r="AK109" s="156" t="s">
        <v>138</v>
      </c>
      <c r="AL109" s="157" t="s">
        <v>138</v>
      </c>
      <c r="AM109" s="157" t="s">
        <v>138</v>
      </c>
      <c r="AN109" s="158"/>
      <c r="AO109" s="158"/>
      <c r="AP109" s="158"/>
      <c r="AQ109" s="520"/>
      <c r="AR109" s="491"/>
      <c r="AS109" s="491"/>
      <c r="AT109" s="492"/>
      <c r="AU109" s="491"/>
      <c r="AV109" s="491"/>
      <c r="AW109" s="492"/>
      <c r="AX109" s="492"/>
      <c r="AY109" s="492"/>
      <c r="AZ109" s="520"/>
      <c r="BA109" s="519"/>
      <c r="BB109" s="519"/>
      <c r="BC109" s="516"/>
      <c r="BD109" s="516"/>
      <c r="BE109" s="525"/>
      <c r="BF109" s="437"/>
      <c r="BG109" s="466"/>
      <c r="BH109" s="466"/>
      <c r="BI109" s="466"/>
      <c r="BJ109" s="478"/>
      <c r="BK109" s="478"/>
      <c r="BL109" s="442"/>
      <c r="BM109" s="466"/>
      <c r="BN109" s="466"/>
      <c r="BO109" s="466"/>
      <c r="BP109" s="35"/>
    </row>
    <row r="110" spans="1:68" ht="69">
      <c r="A110" s="529"/>
      <c r="B110" s="516"/>
      <c r="C110" s="516"/>
      <c r="D110" s="515" t="s">
        <v>82</v>
      </c>
      <c r="E110" s="515" t="s">
        <v>394</v>
      </c>
      <c r="F110" s="515">
        <v>3</v>
      </c>
      <c r="G110" s="519" t="s">
        <v>417</v>
      </c>
      <c r="H110" s="520"/>
      <c r="I110" s="520"/>
      <c r="J110" s="491" t="s">
        <v>418</v>
      </c>
      <c r="K110" s="483" t="s">
        <v>180</v>
      </c>
      <c r="L110" s="519" t="s">
        <v>87</v>
      </c>
      <c r="M110" s="485" t="s">
        <v>419</v>
      </c>
      <c r="N110" s="516"/>
      <c r="O110" s="516"/>
      <c r="P110" s="519" t="s">
        <v>420</v>
      </c>
      <c r="Q110" s="514">
        <v>0.7</v>
      </c>
      <c r="R110" s="520" t="s">
        <v>218</v>
      </c>
      <c r="S110" s="482">
        <v>0.8</v>
      </c>
      <c r="T110" s="520"/>
      <c r="U110" s="482" t="s">
        <v>138</v>
      </c>
      <c r="V110" s="520" t="s">
        <v>125</v>
      </c>
      <c r="W110" s="482">
        <v>0.6</v>
      </c>
      <c r="X110" s="485" t="s">
        <v>125</v>
      </c>
      <c r="Y110" s="482">
        <v>0.6</v>
      </c>
      <c r="Z110" s="482" t="s">
        <v>219</v>
      </c>
      <c r="AA110" s="492" t="s">
        <v>103</v>
      </c>
      <c r="AB110" s="151">
        <v>1</v>
      </c>
      <c r="AC110" s="152" t="s">
        <v>421</v>
      </c>
      <c r="AD110" s="162" t="s">
        <v>322</v>
      </c>
      <c r="AE110" s="152" t="s">
        <v>422</v>
      </c>
      <c r="AF110" s="153" t="s">
        <v>95</v>
      </c>
      <c r="AG110" s="154" t="s">
        <v>96</v>
      </c>
      <c r="AH110" s="155">
        <v>0.25</v>
      </c>
      <c r="AI110" s="154" t="s">
        <v>97</v>
      </c>
      <c r="AJ110" s="155">
        <v>0.15</v>
      </c>
      <c r="AK110" s="156">
        <v>0.4</v>
      </c>
      <c r="AL110" s="157">
        <v>0.48</v>
      </c>
      <c r="AM110" s="157">
        <v>0.6</v>
      </c>
      <c r="AN110" s="158" t="s">
        <v>98</v>
      </c>
      <c r="AO110" s="158" t="s">
        <v>99</v>
      </c>
      <c r="AP110" s="158" t="s">
        <v>100</v>
      </c>
      <c r="AQ110" s="520" t="s">
        <v>423</v>
      </c>
      <c r="AR110" s="490">
        <v>0.8</v>
      </c>
      <c r="AS110" s="490">
        <v>0.10367999999999998</v>
      </c>
      <c r="AT110" s="492" t="s">
        <v>102</v>
      </c>
      <c r="AU110" s="490">
        <v>0.6</v>
      </c>
      <c r="AV110" s="490">
        <v>0.6</v>
      </c>
      <c r="AW110" s="492" t="s">
        <v>125</v>
      </c>
      <c r="AX110" s="492" t="s">
        <v>103</v>
      </c>
      <c r="AY110" s="492" t="s">
        <v>125</v>
      </c>
      <c r="AZ110" s="520" t="s">
        <v>104</v>
      </c>
      <c r="BA110" s="516" t="s">
        <v>424</v>
      </c>
      <c r="BB110" s="516" t="s">
        <v>425</v>
      </c>
      <c r="BC110" s="516" t="s">
        <v>426</v>
      </c>
      <c r="BD110" s="516" t="s">
        <v>427</v>
      </c>
      <c r="BE110" s="524">
        <v>45657</v>
      </c>
      <c r="BF110" s="560"/>
      <c r="BG110" s="473"/>
      <c r="BH110" s="439"/>
      <c r="BI110" s="439"/>
      <c r="BJ110" s="439"/>
      <c r="BK110" s="456"/>
      <c r="BL110" s="475"/>
      <c r="BM110" s="437"/>
      <c r="BN110" s="437"/>
      <c r="BO110" s="437"/>
      <c r="BP110" s="35"/>
    </row>
    <row r="111" spans="1:68" ht="69">
      <c r="A111" s="529"/>
      <c r="B111" s="516"/>
      <c r="C111" s="516"/>
      <c r="D111" s="515"/>
      <c r="E111" s="515"/>
      <c r="F111" s="515"/>
      <c r="G111" s="519"/>
      <c r="H111" s="520"/>
      <c r="I111" s="520"/>
      <c r="J111" s="491"/>
      <c r="K111" s="483"/>
      <c r="L111" s="519"/>
      <c r="M111" s="485"/>
      <c r="N111" s="516"/>
      <c r="O111" s="516"/>
      <c r="P111" s="519"/>
      <c r="Q111" s="514"/>
      <c r="R111" s="520"/>
      <c r="S111" s="482"/>
      <c r="T111" s="520"/>
      <c r="U111" s="482"/>
      <c r="V111" s="520"/>
      <c r="W111" s="482"/>
      <c r="X111" s="485"/>
      <c r="Y111" s="482"/>
      <c r="Z111" s="482"/>
      <c r="AA111" s="492"/>
      <c r="AB111" s="151">
        <v>2</v>
      </c>
      <c r="AC111" s="152" t="s">
        <v>428</v>
      </c>
      <c r="AD111" s="162" t="s">
        <v>322</v>
      </c>
      <c r="AE111" s="152" t="s">
        <v>429</v>
      </c>
      <c r="AF111" s="153" t="s">
        <v>95</v>
      </c>
      <c r="AG111" s="154" t="s">
        <v>96</v>
      </c>
      <c r="AH111" s="155">
        <v>0.25</v>
      </c>
      <c r="AI111" s="154" t="s">
        <v>97</v>
      </c>
      <c r="AJ111" s="155">
        <v>0.15</v>
      </c>
      <c r="AK111" s="156">
        <v>0.4</v>
      </c>
      <c r="AL111" s="157">
        <v>0.28799999999999998</v>
      </c>
      <c r="AM111" s="157">
        <v>0.6</v>
      </c>
      <c r="AN111" s="158" t="s">
        <v>98</v>
      </c>
      <c r="AO111" s="158" t="s">
        <v>99</v>
      </c>
      <c r="AP111" s="158" t="s">
        <v>100</v>
      </c>
      <c r="AQ111" s="520"/>
      <c r="AR111" s="491"/>
      <c r="AS111" s="491"/>
      <c r="AT111" s="492"/>
      <c r="AU111" s="491"/>
      <c r="AV111" s="491"/>
      <c r="AW111" s="492"/>
      <c r="AX111" s="492"/>
      <c r="AY111" s="492"/>
      <c r="AZ111" s="520"/>
      <c r="BA111" s="516"/>
      <c r="BB111" s="516"/>
      <c r="BC111" s="516"/>
      <c r="BD111" s="516"/>
      <c r="BE111" s="524"/>
      <c r="BF111" s="551"/>
      <c r="BG111" s="446"/>
      <c r="BH111" s="439"/>
      <c r="BI111" s="439"/>
      <c r="BJ111" s="439"/>
      <c r="BK111" s="456"/>
      <c r="BL111" s="439"/>
      <c r="BM111" s="437"/>
      <c r="BN111" s="437"/>
      <c r="BO111" s="437"/>
      <c r="BP111" s="35"/>
    </row>
    <row r="112" spans="1:68" ht="100.5" customHeight="1">
      <c r="A112" s="529"/>
      <c r="B112" s="516"/>
      <c r="C112" s="516"/>
      <c r="D112" s="515"/>
      <c r="E112" s="515"/>
      <c r="F112" s="515"/>
      <c r="G112" s="519"/>
      <c r="H112" s="520"/>
      <c r="I112" s="520"/>
      <c r="J112" s="491"/>
      <c r="K112" s="483"/>
      <c r="L112" s="519"/>
      <c r="M112" s="485"/>
      <c r="N112" s="516"/>
      <c r="O112" s="516"/>
      <c r="P112" s="519"/>
      <c r="Q112" s="514"/>
      <c r="R112" s="520"/>
      <c r="S112" s="482"/>
      <c r="T112" s="520"/>
      <c r="U112" s="482"/>
      <c r="V112" s="520"/>
      <c r="W112" s="482"/>
      <c r="X112" s="485"/>
      <c r="Y112" s="482"/>
      <c r="Z112" s="482"/>
      <c r="AA112" s="492"/>
      <c r="AB112" s="151">
        <v>3</v>
      </c>
      <c r="AC112" s="159" t="s">
        <v>430</v>
      </c>
      <c r="AD112" s="162" t="s">
        <v>322</v>
      </c>
      <c r="AE112" s="152" t="s">
        <v>431</v>
      </c>
      <c r="AF112" s="153" t="s">
        <v>95</v>
      </c>
      <c r="AG112" s="154" t="s">
        <v>96</v>
      </c>
      <c r="AH112" s="155">
        <v>0.25</v>
      </c>
      <c r="AI112" s="154" t="s">
        <v>97</v>
      </c>
      <c r="AJ112" s="155">
        <v>0.15</v>
      </c>
      <c r="AK112" s="156">
        <v>0.4</v>
      </c>
      <c r="AL112" s="157">
        <v>0.17279999999999998</v>
      </c>
      <c r="AM112" s="157">
        <v>0.6</v>
      </c>
      <c r="AN112" s="158" t="s">
        <v>98</v>
      </c>
      <c r="AO112" s="158" t="s">
        <v>99</v>
      </c>
      <c r="AP112" s="158" t="s">
        <v>100</v>
      </c>
      <c r="AQ112" s="520"/>
      <c r="AR112" s="491"/>
      <c r="AS112" s="491"/>
      <c r="AT112" s="492"/>
      <c r="AU112" s="491"/>
      <c r="AV112" s="491"/>
      <c r="AW112" s="492"/>
      <c r="AX112" s="492"/>
      <c r="AY112" s="492"/>
      <c r="AZ112" s="520"/>
      <c r="BA112" s="516"/>
      <c r="BB112" s="516"/>
      <c r="BC112" s="516"/>
      <c r="BD112" s="516"/>
      <c r="BE112" s="524"/>
      <c r="BF112" s="551"/>
      <c r="BG112" s="446"/>
      <c r="BH112" s="439"/>
      <c r="BI112" s="439"/>
      <c r="BJ112" s="439"/>
      <c r="BK112" s="456"/>
      <c r="BL112" s="439"/>
      <c r="BM112" s="437"/>
      <c r="BN112" s="437"/>
      <c r="BO112" s="437"/>
      <c r="BP112" s="35"/>
    </row>
    <row r="113" spans="1:68" ht="122.25" customHeight="1">
      <c r="A113" s="529"/>
      <c r="B113" s="516"/>
      <c r="C113" s="516"/>
      <c r="D113" s="515"/>
      <c r="E113" s="515"/>
      <c r="F113" s="515"/>
      <c r="G113" s="519"/>
      <c r="H113" s="520"/>
      <c r="I113" s="520"/>
      <c r="J113" s="491"/>
      <c r="K113" s="483"/>
      <c r="L113" s="519"/>
      <c r="M113" s="485"/>
      <c r="N113" s="516"/>
      <c r="O113" s="516"/>
      <c r="P113" s="519"/>
      <c r="Q113" s="514"/>
      <c r="R113" s="520"/>
      <c r="S113" s="482"/>
      <c r="T113" s="520"/>
      <c r="U113" s="482"/>
      <c r="V113" s="520"/>
      <c r="W113" s="482"/>
      <c r="X113" s="485"/>
      <c r="Y113" s="482"/>
      <c r="Z113" s="482"/>
      <c r="AA113" s="492"/>
      <c r="AB113" s="151">
        <v>4</v>
      </c>
      <c r="AC113" s="152" t="s">
        <v>432</v>
      </c>
      <c r="AD113" s="162" t="s">
        <v>322</v>
      </c>
      <c r="AE113" s="152" t="s">
        <v>433</v>
      </c>
      <c r="AF113" s="153" t="s">
        <v>95</v>
      </c>
      <c r="AG113" s="154" t="s">
        <v>96</v>
      </c>
      <c r="AH113" s="155">
        <v>0.25</v>
      </c>
      <c r="AI113" s="154" t="s">
        <v>97</v>
      </c>
      <c r="AJ113" s="155">
        <v>0.15</v>
      </c>
      <c r="AK113" s="156">
        <v>0.4</v>
      </c>
      <c r="AL113" s="157">
        <v>0.10367999999999998</v>
      </c>
      <c r="AM113" s="157">
        <v>0.6</v>
      </c>
      <c r="AN113" s="158" t="s">
        <v>98</v>
      </c>
      <c r="AO113" s="158" t="s">
        <v>99</v>
      </c>
      <c r="AP113" s="158" t="s">
        <v>100</v>
      </c>
      <c r="AQ113" s="520"/>
      <c r="AR113" s="491"/>
      <c r="AS113" s="491"/>
      <c r="AT113" s="492"/>
      <c r="AU113" s="491"/>
      <c r="AV113" s="491"/>
      <c r="AW113" s="492"/>
      <c r="AX113" s="492"/>
      <c r="AY113" s="492"/>
      <c r="AZ113" s="520"/>
      <c r="BA113" s="516"/>
      <c r="BB113" s="516"/>
      <c r="BC113" s="516"/>
      <c r="BD113" s="516"/>
      <c r="BE113" s="524"/>
      <c r="BF113" s="551"/>
      <c r="BG113" s="446"/>
      <c r="BH113" s="439"/>
      <c r="BI113" s="439"/>
      <c r="BJ113" s="439"/>
      <c r="BK113" s="456"/>
      <c r="BL113" s="439"/>
      <c r="BM113" s="437"/>
      <c r="BN113" s="437"/>
      <c r="BO113" s="437"/>
      <c r="BP113" s="35"/>
    </row>
    <row r="114" spans="1:68">
      <c r="A114" s="529"/>
      <c r="B114" s="516"/>
      <c r="C114" s="516"/>
      <c r="D114" s="515"/>
      <c r="E114" s="515"/>
      <c r="F114" s="515"/>
      <c r="G114" s="519"/>
      <c r="H114" s="520"/>
      <c r="I114" s="520"/>
      <c r="J114" s="491"/>
      <c r="K114" s="483"/>
      <c r="L114" s="519"/>
      <c r="M114" s="485"/>
      <c r="N114" s="516"/>
      <c r="O114" s="516"/>
      <c r="P114" s="519"/>
      <c r="Q114" s="514"/>
      <c r="R114" s="520"/>
      <c r="S114" s="482"/>
      <c r="T114" s="520"/>
      <c r="U114" s="482"/>
      <c r="V114" s="520"/>
      <c r="W114" s="482"/>
      <c r="X114" s="485"/>
      <c r="Y114" s="482"/>
      <c r="Z114" s="482"/>
      <c r="AA114" s="492"/>
      <c r="AB114" s="151"/>
      <c r="AC114" s="163"/>
      <c r="AD114" s="163"/>
      <c r="AE114" s="152"/>
      <c r="AF114" s="153" t="s">
        <v>138</v>
      </c>
      <c r="AG114" s="154"/>
      <c r="AH114" s="155" t="s">
        <v>138</v>
      </c>
      <c r="AI114" s="154"/>
      <c r="AJ114" s="155" t="s">
        <v>138</v>
      </c>
      <c r="AK114" s="156" t="s">
        <v>138</v>
      </c>
      <c r="AL114" s="157" t="s">
        <v>138</v>
      </c>
      <c r="AM114" s="157" t="s">
        <v>138</v>
      </c>
      <c r="AN114" s="158"/>
      <c r="AO114" s="158"/>
      <c r="AP114" s="158"/>
      <c r="AQ114" s="520"/>
      <c r="AR114" s="491"/>
      <c r="AS114" s="491"/>
      <c r="AT114" s="492"/>
      <c r="AU114" s="491"/>
      <c r="AV114" s="491"/>
      <c r="AW114" s="492"/>
      <c r="AX114" s="492"/>
      <c r="AY114" s="492"/>
      <c r="AZ114" s="520"/>
      <c r="BA114" s="516"/>
      <c r="BB114" s="516"/>
      <c r="BC114" s="516"/>
      <c r="BD114" s="516"/>
      <c r="BE114" s="524"/>
      <c r="BF114" s="551"/>
      <c r="BG114" s="446"/>
      <c r="BH114" s="439"/>
      <c r="BI114" s="439"/>
      <c r="BJ114" s="439"/>
      <c r="BK114" s="456"/>
      <c r="BL114" s="439"/>
      <c r="BM114" s="437"/>
      <c r="BN114" s="437"/>
      <c r="BO114" s="437"/>
      <c r="BP114" s="35"/>
    </row>
    <row r="115" spans="1:68">
      <c r="A115" s="529"/>
      <c r="B115" s="516"/>
      <c r="C115" s="516"/>
      <c r="D115" s="515"/>
      <c r="E115" s="515"/>
      <c r="F115" s="515"/>
      <c r="G115" s="519"/>
      <c r="H115" s="520"/>
      <c r="I115" s="520"/>
      <c r="J115" s="491"/>
      <c r="K115" s="483"/>
      <c r="L115" s="519"/>
      <c r="M115" s="485"/>
      <c r="N115" s="516"/>
      <c r="O115" s="516"/>
      <c r="P115" s="519"/>
      <c r="Q115" s="514"/>
      <c r="R115" s="520"/>
      <c r="S115" s="482"/>
      <c r="T115" s="520"/>
      <c r="U115" s="482"/>
      <c r="V115" s="520"/>
      <c r="W115" s="482"/>
      <c r="X115" s="485"/>
      <c r="Y115" s="482"/>
      <c r="Z115" s="482"/>
      <c r="AA115" s="492"/>
      <c r="AB115" s="151"/>
      <c r="AC115" s="152"/>
      <c r="AD115" s="152"/>
      <c r="AE115" s="152"/>
      <c r="AF115" s="153" t="s">
        <v>138</v>
      </c>
      <c r="AG115" s="154"/>
      <c r="AH115" s="155" t="s">
        <v>138</v>
      </c>
      <c r="AI115" s="154"/>
      <c r="AJ115" s="155" t="s">
        <v>138</v>
      </c>
      <c r="AK115" s="156" t="s">
        <v>138</v>
      </c>
      <c r="AL115" s="157" t="s">
        <v>138</v>
      </c>
      <c r="AM115" s="157" t="s">
        <v>138</v>
      </c>
      <c r="AN115" s="158"/>
      <c r="AO115" s="158"/>
      <c r="AP115" s="158"/>
      <c r="AQ115" s="520"/>
      <c r="AR115" s="491"/>
      <c r="AS115" s="491"/>
      <c r="AT115" s="492"/>
      <c r="AU115" s="491"/>
      <c r="AV115" s="491"/>
      <c r="AW115" s="492"/>
      <c r="AX115" s="492"/>
      <c r="AY115" s="492"/>
      <c r="AZ115" s="520"/>
      <c r="BA115" s="516"/>
      <c r="BB115" s="516"/>
      <c r="BC115" s="516"/>
      <c r="BD115" s="516"/>
      <c r="BE115" s="524"/>
      <c r="BF115" s="551"/>
      <c r="BG115" s="446"/>
      <c r="BH115" s="439"/>
      <c r="BI115" s="439"/>
      <c r="BJ115" s="439"/>
      <c r="BK115" s="456"/>
      <c r="BL115" s="439"/>
      <c r="BM115" s="437"/>
      <c r="BN115" s="437"/>
      <c r="BO115" s="437"/>
      <c r="BP115" s="35"/>
    </row>
    <row r="116" spans="1:68" ht="102" customHeight="1">
      <c r="A116" s="529"/>
      <c r="B116" s="516"/>
      <c r="C116" s="516"/>
      <c r="D116" s="515" t="s">
        <v>82</v>
      </c>
      <c r="E116" s="515" t="s">
        <v>394</v>
      </c>
      <c r="F116" s="515">
        <v>4</v>
      </c>
      <c r="G116" s="516" t="s">
        <v>434</v>
      </c>
      <c r="H116" s="520"/>
      <c r="I116" s="520"/>
      <c r="J116" s="491" t="s">
        <v>435</v>
      </c>
      <c r="K116" s="483" t="s">
        <v>180</v>
      </c>
      <c r="L116" s="519" t="s">
        <v>312</v>
      </c>
      <c r="M116" s="485" t="s">
        <v>436</v>
      </c>
      <c r="N116" s="516"/>
      <c r="O116" s="516"/>
      <c r="P116" s="519" t="s">
        <v>437</v>
      </c>
      <c r="Q116" s="518">
        <v>0.7</v>
      </c>
      <c r="R116" s="520" t="s">
        <v>124</v>
      </c>
      <c r="S116" s="482">
        <v>0.4</v>
      </c>
      <c r="T116" s="520"/>
      <c r="U116" s="482" t="s">
        <v>138</v>
      </c>
      <c r="V116" s="520" t="s">
        <v>183</v>
      </c>
      <c r="W116" s="482">
        <v>0.4</v>
      </c>
      <c r="X116" s="485" t="s">
        <v>183</v>
      </c>
      <c r="Y116" s="482">
        <v>0.4</v>
      </c>
      <c r="Z116" s="482" t="s">
        <v>184</v>
      </c>
      <c r="AA116" s="492" t="s">
        <v>125</v>
      </c>
      <c r="AB116" s="151">
        <v>1</v>
      </c>
      <c r="AC116" s="152" t="s">
        <v>438</v>
      </c>
      <c r="AD116" s="152" t="s">
        <v>439</v>
      </c>
      <c r="AE116" s="152" t="s">
        <v>440</v>
      </c>
      <c r="AF116" s="153" t="s">
        <v>95</v>
      </c>
      <c r="AG116" s="154" t="s">
        <v>96</v>
      </c>
      <c r="AH116" s="155">
        <v>0.25</v>
      </c>
      <c r="AI116" s="154" t="s">
        <v>97</v>
      </c>
      <c r="AJ116" s="155">
        <v>0.15</v>
      </c>
      <c r="AK116" s="156">
        <v>0.4</v>
      </c>
      <c r="AL116" s="157">
        <v>0.24</v>
      </c>
      <c r="AM116" s="157">
        <v>0.4</v>
      </c>
      <c r="AN116" s="158" t="s">
        <v>98</v>
      </c>
      <c r="AO116" s="158" t="s">
        <v>99</v>
      </c>
      <c r="AP116" s="158" t="s">
        <v>100</v>
      </c>
      <c r="AQ116" s="520" t="s">
        <v>441</v>
      </c>
      <c r="AR116" s="490">
        <v>0.4</v>
      </c>
      <c r="AS116" s="490">
        <v>0.14399999999999999</v>
      </c>
      <c r="AT116" s="492" t="s">
        <v>102</v>
      </c>
      <c r="AU116" s="490">
        <v>0.4</v>
      </c>
      <c r="AV116" s="490">
        <v>0.4</v>
      </c>
      <c r="AW116" s="492" t="s">
        <v>183</v>
      </c>
      <c r="AX116" s="492" t="s">
        <v>125</v>
      </c>
      <c r="AY116" s="492" t="s">
        <v>126</v>
      </c>
      <c r="AZ116" s="520" t="s">
        <v>127</v>
      </c>
      <c r="BA116" s="519" t="s">
        <v>128</v>
      </c>
      <c r="BB116" s="519" t="s">
        <v>128</v>
      </c>
      <c r="BC116" s="516" t="s">
        <v>128</v>
      </c>
      <c r="BD116" s="516" t="s">
        <v>128</v>
      </c>
      <c r="BE116" s="524" t="s">
        <v>128</v>
      </c>
      <c r="BF116" s="439"/>
      <c r="BG116" s="454"/>
      <c r="BH116" s="454"/>
      <c r="BI116" s="454"/>
      <c r="BJ116" s="454"/>
      <c r="BK116" s="454"/>
      <c r="BL116" s="559"/>
      <c r="BM116" s="455"/>
      <c r="BN116" s="455"/>
      <c r="BO116" s="455"/>
      <c r="BP116" s="35"/>
    </row>
    <row r="117" spans="1:68" ht="135" customHeight="1">
      <c r="A117" s="529"/>
      <c r="B117" s="516"/>
      <c r="C117" s="516"/>
      <c r="D117" s="515"/>
      <c r="E117" s="515"/>
      <c r="F117" s="515"/>
      <c r="G117" s="516"/>
      <c r="H117" s="520"/>
      <c r="I117" s="520"/>
      <c r="J117" s="491"/>
      <c r="K117" s="483"/>
      <c r="L117" s="519"/>
      <c r="M117" s="485"/>
      <c r="N117" s="516"/>
      <c r="O117" s="516"/>
      <c r="P117" s="519"/>
      <c r="Q117" s="518"/>
      <c r="R117" s="520"/>
      <c r="S117" s="482"/>
      <c r="T117" s="520"/>
      <c r="U117" s="482"/>
      <c r="V117" s="520"/>
      <c r="W117" s="482"/>
      <c r="X117" s="485"/>
      <c r="Y117" s="482"/>
      <c r="Z117" s="482"/>
      <c r="AA117" s="492"/>
      <c r="AB117" s="151">
        <v>2</v>
      </c>
      <c r="AC117" s="159" t="s">
        <v>442</v>
      </c>
      <c r="AD117" s="152" t="s">
        <v>443</v>
      </c>
      <c r="AE117" s="152" t="s">
        <v>444</v>
      </c>
      <c r="AF117" s="153" t="s">
        <v>95</v>
      </c>
      <c r="AG117" s="154" t="s">
        <v>96</v>
      </c>
      <c r="AH117" s="155">
        <v>0.25</v>
      </c>
      <c r="AI117" s="154" t="s">
        <v>97</v>
      </c>
      <c r="AJ117" s="155">
        <v>0.15</v>
      </c>
      <c r="AK117" s="156">
        <v>0.4</v>
      </c>
      <c r="AL117" s="157">
        <v>0.14399999999999999</v>
      </c>
      <c r="AM117" s="157">
        <v>0.4</v>
      </c>
      <c r="AN117" s="158" t="s">
        <v>98</v>
      </c>
      <c r="AO117" s="158" t="s">
        <v>99</v>
      </c>
      <c r="AP117" s="158" t="s">
        <v>100</v>
      </c>
      <c r="AQ117" s="520"/>
      <c r="AR117" s="491"/>
      <c r="AS117" s="491"/>
      <c r="AT117" s="492"/>
      <c r="AU117" s="491"/>
      <c r="AV117" s="491"/>
      <c r="AW117" s="492"/>
      <c r="AX117" s="492"/>
      <c r="AY117" s="492"/>
      <c r="AZ117" s="520"/>
      <c r="BA117" s="519"/>
      <c r="BB117" s="519"/>
      <c r="BC117" s="516"/>
      <c r="BD117" s="516"/>
      <c r="BE117" s="525"/>
      <c r="BF117" s="439"/>
      <c r="BG117" s="439"/>
      <c r="BH117" s="439"/>
      <c r="BI117" s="439"/>
      <c r="BJ117" s="439"/>
      <c r="BK117" s="439"/>
      <c r="BL117" s="439"/>
      <c r="BM117" s="437"/>
      <c r="BN117" s="437"/>
      <c r="BO117" s="437"/>
      <c r="BP117" s="35"/>
    </row>
    <row r="118" spans="1:68">
      <c r="A118" s="529"/>
      <c r="B118" s="516"/>
      <c r="C118" s="516"/>
      <c r="D118" s="515"/>
      <c r="E118" s="515"/>
      <c r="F118" s="515"/>
      <c r="G118" s="516"/>
      <c r="H118" s="520"/>
      <c r="I118" s="520"/>
      <c r="J118" s="491"/>
      <c r="K118" s="483"/>
      <c r="L118" s="519"/>
      <c r="M118" s="485"/>
      <c r="N118" s="516"/>
      <c r="O118" s="516"/>
      <c r="P118" s="519"/>
      <c r="Q118" s="518"/>
      <c r="R118" s="520"/>
      <c r="S118" s="482"/>
      <c r="T118" s="520"/>
      <c r="U118" s="482"/>
      <c r="V118" s="520"/>
      <c r="W118" s="482"/>
      <c r="X118" s="485"/>
      <c r="Y118" s="482"/>
      <c r="Z118" s="482"/>
      <c r="AA118" s="492"/>
      <c r="AB118" s="151"/>
      <c r="AC118" s="152"/>
      <c r="AD118" s="152"/>
      <c r="AE118" s="152"/>
      <c r="AF118" s="153" t="s">
        <v>138</v>
      </c>
      <c r="AG118" s="154"/>
      <c r="AH118" s="155" t="s">
        <v>138</v>
      </c>
      <c r="AI118" s="154"/>
      <c r="AJ118" s="155" t="s">
        <v>138</v>
      </c>
      <c r="AK118" s="156" t="s">
        <v>138</v>
      </c>
      <c r="AL118" s="157" t="s">
        <v>138</v>
      </c>
      <c r="AM118" s="157" t="s">
        <v>138</v>
      </c>
      <c r="AN118" s="158"/>
      <c r="AO118" s="158"/>
      <c r="AP118" s="158"/>
      <c r="AQ118" s="520"/>
      <c r="AR118" s="491"/>
      <c r="AS118" s="491"/>
      <c r="AT118" s="492"/>
      <c r="AU118" s="491"/>
      <c r="AV118" s="491"/>
      <c r="AW118" s="492"/>
      <c r="AX118" s="492"/>
      <c r="AY118" s="492"/>
      <c r="AZ118" s="520"/>
      <c r="BA118" s="519"/>
      <c r="BB118" s="519"/>
      <c r="BC118" s="516"/>
      <c r="BD118" s="516"/>
      <c r="BE118" s="525"/>
      <c r="BF118" s="439"/>
      <c r="BG118" s="439"/>
      <c r="BH118" s="439"/>
      <c r="BI118" s="439"/>
      <c r="BJ118" s="439"/>
      <c r="BK118" s="439"/>
      <c r="BL118" s="439"/>
      <c r="BM118" s="437"/>
      <c r="BN118" s="437"/>
      <c r="BO118" s="437"/>
      <c r="BP118" s="35"/>
    </row>
    <row r="119" spans="1:68">
      <c r="A119" s="529"/>
      <c r="B119" s="516"/>
      <c r="C119" s="516"/>
      <c r="D119" s="515"/>
      <c r="E119" s="515"/>
      <c r="F119" s="515"/>
      <c r="G119" s="516"/>
      <c r="H119" s="520"/>
      <c r="I119" s="520"/>
      <c r="J119" s="491"/>
      <c r="K119" s="483"/>
      <c r="L119" s="519"/>
      <c r="M119" s="485"/>
      <c r="N119" s="516"/>
      <c r="O119" s="516"/>
      <c r="P119" s="519"/>
      <c r="Q119" s="518"/>
      <c r="R119" s="520"/>
      <c r="S119" s="482"/>
      <c r="T119" s="520"/>
      <c r="U119" s="482"/>
      <c r="V119" s="520"/>
      <c r="W119" s="482"/>
      <c r="X119" s="485"/>
      <c r="Y119" s="482"/>
      <c r="Z119" s="482"/>
      <c r="AA119" s="492"/>
      <c r="AB119" s="151"/>
      <c r="AC119" s="152"/>
      <c r="AD119" s="152"/>
      <c r="AE119" s="152"/>
      <c r="AF119" s="153" t="s">
        <v>138</v>
      </c>
      <c r="AG119" s="154"/>
      <c r="AH119" s="155" t="s">
        <v>138</v>
      </c>
      <c r="AI119" s="154"/>
      <c r="AJ119" s="155" t="s">
        <v>138</v>
      </c>
      <c r="AK119" s="156" t="s">
        <v>138</v>
      </c>
      <c r="AL119" s="157" t="s">
        <v>138</v>
      </c>
      <c r="AM119" s="157" t="s">
        <v>138</v>
      </c>
      <c r="AN119" s="158"/>
      <c r="AO119" s="158"/>
      <c r="AP119" s="158"/>
      <c r="AQ119" s="520"/>
      <c r="AR119" s="491"/>
      <c r="AS119" s="491"/>
      <c r="AT119" s="492"/>
      <c r="AU119" s="491"/>
      <c r="AV119" s="491"/>
      <c r="AW119" s="492"/>
      <c r="AX119" s="492"/>
      <c r="AY119" s="492"/>
      <c r="AZ119" s="520"/>
      <c r="BA119" s="519"/>
      <c r="BB119" s="519"/>
      <c r="BC119" s="516"/>
      <c r="BD119" s="516"/>
      <c r="BE119" s="525"/>
      <c r="BF119" s="439"/>
      <c r="BG119" s="439"/>
      <c r="BH119" s="439"/>
      <c r="BI119" s="439"/>
      <c r="BJ119" s="439"/>
      <c r="BK119" s="439"/>
      <c r="BL119" s="439"/>
      <c r="BM119" s="437"/>
      <c r="BN119" s="437"/>
      <c r="BO119" s="437"/>
      <c r="BP119" s="35"/>
    </row>
    <row r="120" spans="1:68">
      <c r="A120" s="529"/>
      <c r="B120" s="516"/>
      <c r="C120" s="516"/>
      <c r="D120" s="515"/>
      <c r="E120" s="515"/>
      <c r="F120" s="515"/>
      <c r="G120" s="516"/>
      <c r="H120" s="520"/>
      <c r="I120" s="520"/>
      <c r="J120" s="491"/>
      <c r="K120" s="483"/>
      <c r="L120" s="519"/>
      <c r="M120" s="485"/>
      <c r="N120" s="516"/>
      <c r="O120" s="516"/>
      <c r="P120" s="519"/>
      <c r="Q120" s="518"/>
      <c r="R120" s="520"/>
      <c r="S120" s="482"/>
      <c r="T120" s="520"/>
      <c r="U120" s="482"/>
      <c r="V120" s="520"/>
      <c r="W120" s="482"/>
      <c r="X120" s="485"/>
      <c r="Y120" s="482"/>
      <c r="Z120" s="482"/>
      <c r="AA120" s="492"/>
      <c r="AB120" s="151"/>
      <c r="AC120" s="152"/>
      <c r="AD120" s="152"/>
      <c r="AE120" s="152"/>
      <c r="AF120" s="153" t="s">
        <v>138</v>
      </c>
      <c r="AG120" s="154"/>
      <c r="AH120" s="155" t="s">
        <v>138</v>
      </c>
      <c r="AI120" s="154"/>
      <c r="AJ120" s="155" t="s">
        <v>138</v>
      </c>
      <c r="AK120" s="156" t="s">
        <v>138</v>
      </c>
      <c r="AL120" s="157" t="s">
        <v>138</v>
      </c>
      <c r="AM120" s="157" t="s">
        <v>138</v>
      </c>
      <c r="AN120" s="158"/>
      <c r="AO120" s="158"/>
      <c r="AP120" s="158"/>
      <c r="AQ120" s="520"/>
      <c r="AR120" s="491"/>
      <c r="AS120" s="491"/>
      <c r="AT120" s="492"/>
      <c r="AU120" s="491"/>
      <c r="AV120" s="491"/>
      <c r="AW120" s="492"/>
      <c r="AX120" s="492"/>
      <c r="AY120" s="492"/>
      <c r="AZ120" s="520"/>
      <c r="BA120" s="519"/>
      <c r="BB120" s="519"/>
      <c r="BC120" s="516"/>
      <c r="BD120" s="516"/>
      <c r="BE120" s="525"/>
      <c r="BF120" s="439"/>
      <c r="BG120" s="439"/>
      <c r="BH120" s="439"/>
      <c r="BI120" s="439"/>
      <c r="BJ120" s="439"/>
      <c r="BK120" s="439"/>
      <c r="BL120" s="439"/>
      <c r="BM120" s="437"/>
      <c r="BN120" s="437"/>
      <c r="BO120" s="437"/>
      <c r="BP120" s="35"/>
    </row>
    <row r="121" spans="1:68">
      <c r="A121" s="529"/>
      <c r="B121" s="516"/>
      <c r="C121" s="516"/>
      <c r="D121" s="515"/>
      <c r="E121" s="515"/>
      <c r="F121" s="515"/>
      <c r="G121" s="516"/>
      <c r="H121" s="520"/>
      <c r="I121" s="520"/>
      <c r="J121" s="491"/>
      <c r="K121" s="483"/>
      <c r="L121" s="519"/>
      <c r="M121" s="485"/>
      <c r="N121" s="516"/>
      <c r="O121" s="516"/>
      <c r="P121" s="519"/>
      <c r="Q121" s="518"/>
      <c r="R121" s="520"/>
      <c r="S121" s="482"/>
      <c r="T121" s="520"/>
      <c r="U121" s="482"/>
      <c r="V121" s="520"/>
      <c r="W121" s="482"/>
      <c r="X121" s="485"/>
      <c r="Y121" s="482"/>
      <c r="Z121" s="482"/>
      <c r="AA121" s="492"/>
      <c r="AB121" s="151"/>
      <c r="AC121" s="152"/>
      <c r="AD121" s="152"/>
      <c r="AE121" s="152"/>
      <c r="AF121" s="153" t="s">
        <v>138</v>
      </c>
      <c r="AG121" s="154"/>
      <c r="AH121" s="155" t="s">
        <v>138</v>
      </c>
      <c r="AI121" s="154"/>
      <c r="AJ121" s="155" t="s">
        <v>138</v>
      </c>
      <c r="AK121" s="156" t="s">
        <v>138</v>
      </c>
      <c r="AL121" s="157" t="s">
        <v>138</v>
      </c>
      <c r="AM121" s="157" t="s">
        <v>138</v>
      </c>
      <c r="AN121" s="158"/>
      <c r="AO121" s="158"/>
      <c r="AP121" s="158"/>
      <c r="AQ121" s="520"/>
      <c r="AR121" s="491"/>
      <c r="AS121" s="491"/>
      <c r="AT121" s="492"/>
      <c r="AU121" s="491"/>
      <c r="AV121" s="491"/>
      <c r="AW121" s="492"/>
      <c r="AX121" s="492"/>
      <c r="AY121" s="492"/>
      <c r="AZ121" s="520"/>
      <c r="BA121" s="519"/>
      <c r="BB121" s="519"/>
      <c r="BC121" s="516"/>
      <c r="BD121" s="516"/>
      <c r="BE121" s="525"/>
      <c r="BF121" s="439"/>
      <c r="BG121" s="439"/>
      <c r="BH121" s="439"/>
      <c r="BI121" s="439"/>
      <c r="BJ121" s="439"/>
      <c r="BK121" s="439"/>
      <c r="BL121" s="439"/>
      <c r="BM121" s="437"/>
      <c r="BN121" s="437"/>
      <c r="BO121" s="437"/>
      <c r="BP121" s="35"/>
    </row>
    <row r="122" spans="1:68" ht="69">
      <c r="A122" s="529" t="s">
        <v>445</v>
      </c>
      <c r="B122" s="516" t="s">
        <v>324</v>
      </c>
      <c r="C122" s="516" t="s">
        <v>446</v>
      </c>
      <c r="D122" s="515" t="s">
        <v>82</v>
      </c>
      <c r="E122" s="515" t="s">
        <v>447</v>
      </c>
      <c r="F122" s="515">
        <v>1</v>
      </c>
      <c r="G122" s="519" t="s">
        <v>448</v>
      </c>
      <c r="H122" s="520"/>
      <c r="I122" s="520"/>
      <c r="J122" s="491" t="s">
        <v>449</v>
      </c>
      <c r="K122" s="483" t="s">
        <v>86</v>
      </c>
      <c r="L122" s="516" t="s">
        <v>87</v>
      </c>
      <c r="M122" s="485" t="s">
        <v>450</v>
      </c>
      <c r="N122" s="516"/>
      <c r="O122" s="516"/>
      <c r="P122" s="519" t="s">
        <v>451</v>
      </c>
      <c r="Q122" s="514">
        <v>1</v>
      </c>
      <c r="R122" s="520" t="s">
        <v>218</v>
      </c>
      <c r="S122" s="482">
        <v>0.8</v>
      </c>
      <c r="T122" s="520" t="s">
        <v>120</v>
      </c>
      <c r="U122" s="482">
        <v>0.2</v>
      </c>
      <c r="V122" s="520" t="s">
        <v>183</v>
      </c>
      <c r="W122" s="482">
        <v>0.4</v>
      </c>
      <c r="X122" s="485" t="s">
        <v>183</v>
      </c>
      <c r="Y122" s="482">
        <v>0.4</v>
      </c>
      <c r="Z122" s="482" t="s">
        <v>452</v>
      </c>
      <c r="AA122" s="492" t="s">
        <v>125</v>
      </c>
      <c r="AB122" s="151">
        <v>1</v>
      </c>
      <c r="AC122" s="152" t="s">
        <v>453</v>
      </c>
      <c r="AD122" s="152" t="s">
        <v>93</v>
      </c>
      <c r="AE122" s="152" t="s">
        <v>454</v>
      </c>
      <c r="AF122" s="153" t="s">
        <v>95</v>
      </c>
      <c r="AG122" s="154" t="s">
        <v>96</v>
      </c>
      <c r="AH122" s="155">
        <v>0.25</v>
      </c>
      <c r="AI122" s="154" t="s">
        <v>97</v>
      </c>
      <c r="AJ122" s="155">
        <v>0.15</v>
      </c>
      <c r="AK122" s="156">
        <v>0.4</v>
      </c>
      <c r="AL122" s="157">
        <v>0.48</v>
      </c>
      <c r="AM122" s="157">
        <v>0.4</v>
      </c>
      <c r="AN122" s="158" t="s">
        <v>98</v>
      </c>
      <c r="AO122" s="158" t="s">
        <v>99</v>
      </c>
      <c r="AP122" s="158" t="s">
        <v>100</v>
      </c>
      <c r="AQ122" s="520" t="s">
        <v>455</v>
      </c>
      <c r="AR122" s="490">
        <v>0.8</v>
      </c>
      <c r="AS122" s="490">
        <v>0.17279999999999998</v>
      </c>
      <c r="AT122" s="492" t="s">
        <v>102</v>
      </c>
      <c r="AU122" s="490">
        <v>0.4</v>
      </c>
      <c r="AV122" s="490">
        <v>0.4</v>
      </c>
      <c r="AW122" s="492" t="s">
        <v>183</v>
      </c>
      <c r="AX122" s="492" t="s">
        <v>125</v>
      </c>
      <c r="AY122" s="492" t="s">
        <v>126</v>
      </c>
      <c r="AZ122" s="520" t="s">
        <v>127</v>
      </c>
      <c r="BA122" s="519" t="s">
        <v>128</v>
      </c>
      <c r="BB122" s="519" t="s">
        <v>128</v>
      </c>
      <c r="BC122" s="516" t="s">
        <v>128</v>
      </c>
      <c r="BD122" s="516" t="s">
        <v>128</v>
      </c>
      <c r="BE122" s="524" t="s">
        <v>128</v>
      </c>
      <c r="BF122" s="446"/>
      <c r="BG122" s="446"/>
      <c r="BH122" s="446"/>
      <c r="BI122" s="439"/>
      <c r="BJ122" s="437"/>
      <c r="BK122" s="437"/>
      <c r="BL122" s="470"/>
      <c r="BM122" s="437"/>
      <c r="BN122" s="446"/>
      <c r="BO122" s="446"/>
      <c r="BP122" s="35"/>
    </row>
    <row r="123" spans="1:68" ht="87" customHeight="1">
      <c r="A123" s="529"/>
      <c r="B123" s="516"/>
      <c r="C123" s="516"/>
      <c r="D123" s="515"/>
      <c r="E123" s="515"/>
      <c r="F123" s="515"/>
      <c r="G123" s="519"/>
      <c r="H123" s="520"/>
      <c r="I123" s="520"/>
      <c r="J123" s="491"/>
      <c r="K123" s="483"/>
      <c r="L123" s="516"/>
      <c r="M123" s="485"/>
      <c r="N123" s="516"/>
      <c r="O123" s="516"/>
      <c r="P123" s="519"/>
      <c r="Q123" s="514"/>
      <c r="R123" s="520"/>
      <c r="S123" s="482"/>
      <c r="T123" s="520" t="s">
        <v>120</v>
      </c>
      <c r="U123" s="482"/>
      <c r="V123" s="520"/>
      <c r="W123" s="482"/>
      <c r="X123" s="485"/>
      <c r="Y123" s="482"/>
      <c r="Z123" s="482"/>
      <c r="AA123" s="492"/>
      <c r="AB123" s="151">
        <v>2</v>
      </c>
      <c r="AC123" s="159" t="s">
        <v>456</v>
      </c>
      <c r="AD123" s="152" t="s">
        <v>320</v>
      </c>
      <c r="AE123" s="152" t="s">
        <v>457</v>
      </c>
      <c r="AF123" s="153" t="s">
        <v>95</v>
      </c>
      <c r="AG123" s="154" t="s">
        <v>96</v>
      </c>
      <c r="AH123" s="155">
        <v>0.25</v>
      </c>
      <c r="AI123" s="154" t="s">
        <v>97</v>
      </c>
      <c r="AJ123" s="155">
        <v>0.15</v>
      </c>
      <c r="AK123" s="156">
        <v>0.4</v>
      </c>
      <c r="AL123" s="157">
        <v>0.28799999999999998</v>
      </c>
      <c r="AM123" s="157">
        <v>0.4</v>
      </c>
      <c r="AN123" s="158" t="s">
        <v>98</v>
      </c>
      <c r="AO123" s="158" t="s">
        <v>99</v>
      </c>
      <c r="AP123" s="158" t="s">
        <v>100</v>
      </c>
      <c r="AQ123" s="520"/>
      <c r="AR123" s="491"/>
      <c r="AS123" s="491"/>
      <c r="AT123" s="492"/>
      <c r="AU123" s="491"/>
      <c r="AV123" s="491"/>
      <c r="AW123" s="492"/>
      <c r="AX123" s="492"/>
      <c r="AY123" s="492"/>
      <c r="AZ123" s="520"/>
      <c r="BA123" s="519"/>
      <c r="BB123" s="519"/>
      <c r="BC123" s="516"/>
      <c r="BD123" s="516"/>
      <c r="BE123" s="525"/>
      <c r="BF123" s="446"/>
      <c r="BG123" s="446"/>
      <c r="BH123" s="446"/>
      <c r="BI123" s="437"/>
      <c r="BJ123" s="437"/>
      <c r="BK123" s="437"/>
      <c r="BL123" s="470"/>
      <c r="BM123" s="437"/>
      <c r="BN123" s="446"/>
      <c r="BO123" s="446"/>
      <c r="BP123" s="35"/>
    </row>
    <row r="124" spans="1:68" ht="89.25" customHeight="1">
      <c r="A124" s="529"/>
      <c r="B124" s="516"/>
      <c r="C124" s="516"/>
      <c r="D124" s="515"/>
      <c r="E124" s="515"/>
      <c r="F124" s="515"/>
      <c r="G124" s="519"/>
      <c r="H124" s="520"/>
      <c r="I124" s="520"/>
      <c r="J124" s="491"/>
      <c r="K124" s="483"/>
      <c r="L124" s="516"/>
      <c r="M124" s="485"/>
      <c r="N124" s="516"/>
      <c r="O124" s="516"/>
      <c r="P124" s="519"/>
      <c r="Q124" s="514"/>
      <c r="R124" s="520"/>
      <c r="S124" s="482"/>
      <c r="T124" s="520" t="s">
        <v>120</v>
      </c>
      <c r="U124" s="482"/>
      <c r="V124" s="520"/>
      <c r="W124" s="482"/>
      <c r="X124" s="485"/>
      <c r="Y124" s="482"/>
      <c r="Z124" s="482"/>
      <c r="AA124" s="492"/>
      <c r="AB124" s="151">
        <v>3</v>
      </c>
      <c r="AC124" s="159" t="s">
        <v>458</v>
      </c>
      <c r="AD124" s="152" t="s">
        <v>322</v>
      </c>
      <c r="AE124" s="159" t="s">
        <v>459</v>
      </c>
      <c r="AF124" s="153" t="s">
        <v>95</v>
      </c>
      <c r="AG124" s="158" t="s">
        <v>96</v>
      </c>
      <c r="AH124" s="155">
        <v>0.25</v>
      </c>
      <c r="AI124" s="154" t="s">
        <v>97</v>
      </c>
      <c r="AJ124" s="155">
        <v>0.15</v>
      </c>
      <c r="AK124" s="156">
        <v>0.4</v>
      </c>
      <c r="AL124" s="157">
        <v>0.17279999999999998</v>
      </c>
      <c r="AM124" s="157">
        <v>0.4</v>
      </c>
      <c r="AN124" s="158" t="s">
        <v>98</v>
      </c>
      <c r="AO124" s="158" t="s">
        <v>99</v>
      </c>
      <c r="AP124" s="158" t="s">
        <v>100</v>
      </c>
      <c r="AQ124" s="520"/>
      <c r="AR124" s="491"/>
      <c r="AS124" s="491"/>
      <c r="AT124" s="492"/>
      <c r="AU124" s="491"/>
      <c r="AV124" s="491"/>
      <c r="AW124" s="492"/>
      <c r="AX124" s="492"/>
      <c r="AY124" s="492"/>
      <c r="AZ124" s="520"/>
      <c r="BA124" s="519"/>
      <c r="BB124" s="519"/>
      <c r="BC124" s="516"/>
      <c r="BD124" s="516"/>
      <c r="BE124" s="525"/>
      <c r="BF124" s="446"/>
      <c r="BG124" s="446"/>
      <c r="BH124" s="446"/>
      <c r="BI124" s="437"/>
      <c r="BJ124" s="437"/>
      <c r="BK124" s="437"/>
      <c r="BL124" s="470"/>
      <c r="BM124" s="437"/>
      <c r="BN124" s="446"/>
      <c r="BO124" s="446"/>
      <c r="BP124" s="35"/>
    </row>
    <row r="125" spans="1:68">
      <c r="A125" s="529"/>
      <c r="B125" s="516"/>
      <c r="C125" s="516"/>
      <c r="D125" s="515"/>
      <c r="E125" s="515"/>
      <c r="F125" s="515"/>
      <c r="G125" s="519"/>
      <c r="H125" s="520"/>
      <c r="I125" s="520"/>
      <c r="J125" s="491"/>
      <c r="K125" s="483"/>
      <c r="L125" s="516"/>
      <c r="M125" s="485"/>
      <c r="N125" s="516"/>
      <c r="O125" s="516"/>
      <c r="P125" s="519"/>
      <c r="Q125" s="514"/>
      <c r="R125" s="520"/>
      <c r="S125" s="482"/>
      <c r="T125" s="520" t="s">
        <v>120</v>
      </c>
      <c r="U125" s="482"/>
      <c r="V125" s="520"/>
      <c r="W125" s="482"/>
      <c r="X125" s="485"/>
      <c r="Y125" s="482"/>
      <c r="Z125" s="482"/>
      <c r="AA125" s="492"/>
      <c r="AB125" s="151"/>
      <c r="AC125" s="152"/>
      <c r="AD125" s="152"/>
      <c r="AE125" s="152"/>
      <c r="AF125" s="153" t="s">
        <v>138</v>
      </c>
      <c r="AG125" s="154"/>
      <c r="AH125" s="155" t="s">
        <v>138</v>
      </c>
      <c r="AI125" s="154"/>
      <c r="AJ125" s="155" t="s">
        <v>138</v>
      </c>
      <c r="AK125" s="156" t="s">
        <v>138</v>
      </c>
      <c r="AL125" s="157" t="s">
        <v>138</v>
      </c>
      <c r="AM125" s="157" t="s">
        <v>138</v>
      </c>
      <c r="AN125" s="158"/>
      <c r="AO125" s="158"/>
      <c r="AP125" s="158"/>
      <c r="AQ125" s="520"/>
      <c r="AR125" s="491"/>
      <c r="AS125" s="491"/>
      <c r="AT125" s="492"/>
      <c r="AU125" s="491"/>
      <c r="AV125" s="491"/>
      <c r="AW125" s="492"/>
      <c r="AX125" s="492"/>
      <c r="AY125" s="492"/>
      <c r="AZ125" s="520"/>
      <c r="BA125" s="519"/>
      <c r="BB125" s="519"/>
      <c r="BC125" s="516"/>
      <c r="BD125" s="516"/>
      <c r="BE125" s="525"/>
      <c r="BF125" s="446"/>
      <c r="BG125" s="446"/>
      <c r="BH125" s="446"/>
      <c r="BI125" s="437"/>
      <c r="BJ125" s="437"/>
      <c r="BK125" s="437"/>
      <c r="BL125" s="470"/>
      <c r="BM125" s="437"/>
      <c r="BN125" s="446"/>
      <c r="BO125" s="446"/>
      <c r="BP125" s="35"/>
    </row>
    <row r="126" spans="1:68">
      <c r="A126" s="529"/>
      <c r="B126" s="516"/>
      <c r="C126" s="516"/>
      <c r="D126" s="515"/>
      <c r="E126" s="515"/>
      <c r="F126" s="515"/>
      <c r="G126" s="519"/>
      <c r="H126" s="520"/>
      <c r="I126" s="520"/>
      <c r="J126" s="491"/>
      <c r="K126" s="483"/>
      <c r="L126" s="516"/>
      <c r="M126" s="485"/>
      <c r="N126" s="516"/>
      <c r="O126" s="516"/>
      <c r="P126" s="519"/>
      <c r="Q126" s="514"/>
      <c r="R126" s="520"/>
      <c r="S126" s="482"/>
      <c r="T126" s="520" t="s">
        <v>120</v>
      </c>
      <c r="U126" s="482"/>
      <c r="V126" s="520"/>
      <c r="W126" s="482"/>
      <c r="X126" s="485"/>
      <c r="Y126" s="482"/>
      <c r="Z126" s="482"/>
      <c r="AA126" s="492"/>
      <c r="AB126" s="151"/>
      <c r="AC126" s="164"/>
      <c r="AD126" s="164"/>
      <c r="AE126" s="152"/>
      <c r="AF126" s="153" t="s">
        <v>138</v>
      </c>
      <c r="AG126" s="154"/>
      <c r="AH126" s="155" t="s">
        <v>138</v>
      </c>
      <c r="AI126" s="154"/>
      <c r="AJ126" s="155" t="s">
        <v>138</v>
      </c>
      <c r="AK126" s="156" t="s">
        <v>138</v>
      </c>
      <c r="AL126" s="157" t="s">
        <v>138</v>
      </c>
      <c r="AM126" s="157" t="s">
        <v>138</v>
      </c>
      <c r="AN126" s="158"/>
      <c r="AO126" s="158"/>
      <c r="AP126" s="158"/>
      <c r="AQ126" s="520"/>
      <c r="AR126" s="491"/>
      <c r="AS126" s="491"/>
      <c r="AT126" s="492"/>
      <c r="AU126" s="491"/>
      <c r="AV126" s="491"/>
      <c r="AW126" s="492"/>
      <c r="AX126" s="492"/>
      <c r="AY126" s="492"/>
      <c r="AZ126" s="520"/>
      <c r="BA126" s="519"/>
      <c r="BB126" s="519"/>
      <c r="BC126" s="516"/>
      <c r="BD126" s="516"/>
      <c r="BE126" s="525"/>
      <c r="BF126" s="446"/>
      <c r="BG126" s="446"/>
      <c r="BH126" s="446"/>
      <c r="BI126" s="437"/>
      <c r="BJ126" s="437"/>
      <c r="BK126" s="437"/>
      <c r="BL126" s="470"/>
      <c r="BM126" s="437"/>
      <c r="BN126" s="446"/>
      <c r="BO126" s="446"/>
      <c r="BP126" s="35"/>
    </row>
    <row r="127" spans="1:68">
      <c r="A127" s="529"/>
      <c r="B127" s="516"/>
      <c r="C127" s="516"/>
      <c r="D127" s="515"/>
      <c r="E127" s="515"/>
      <c r="F127" s="515"/>
      <c r="G127" s="519"/>
      <c r="H127" s="520"/>
      <c r="I127" s="520"/>
      <c r="J127" s="491"/>
      <c r="K127" s="483"/>
      <c r="L127" s="516"/>
      <c r="M127" s="485"/>
      <c r="N127" s="516"/>
      <c r="O127" s="516"/>
      <c r="P127" s="519"/>
      <c r="Q127" s="514"/>
      <c r="R127" s="520"/>
      <c r="S127" s="482"/>
      <c r="T127" s="520" t="s">
        <v>120</v>
      </c>
      <c r="U127" s="482"/>
      <c r="V127" s="520"/>
      <c r="W127" s="482"/>
      <c r="X127" s="485"/>
      <c r="Y127" s="482"/>
      <c r="Z127" s="482"/>
      <c r="AA127" s="492"/>
      <c r="AB127" s="151"/>
      <c r="AC127" s="152"/>
      <c r="AD127" s="152"/>
      <c r="AE127" s="152"/>
      <c r="AF127" s="153" t="s">
        <v>138</v>
      </c>
      <c r="AG127" s="154"/>
      <c r="AH127" s="155" t="s">
        <v>138</v>
      </c>
      <c r="AI127" s="154"/>
      <c r="AJ127" s="155" t="s">
        <v>138</v>
      </c>
      <c r="AK127" s="156" t="s">
        <v>138</v>
      </c>
      <c r="AL127" s="157" t="s">
        <v>138</v>
      </c>
      <c r="AM127" s="157" t="s">
        <v>138</v>
      </c>
      <c r="AN127" s="158"/>
      <c r="AO127" s="158"/>
      <c r="AP127" s="158"/>
      <c r="AQ127" s="520"/>
      <c r="AR127" s="491"/>
      <c r="AS127" s="491"/>
      <c r="AT127" s="492"/>
      <c r="AU127" s="491"/>
      <c r="AV127" s="491"/>
      <c r="AW127" s="492"/>
      <c r="AX127" s="492"/>
      <c r="AY127" s="492"/>
      <c r="AZ127" s="520"/>
      <c r="BA127" s="519"/>
      <c r="BB127" s="519"/>
      <c r="BC127" s="516"/>
      <c r="BD127" s="516"/>
      <c r="BE127" s="525"/>
      <c r="BF127" s="446"/>
      <c r="BG127" s="446"/>
      <c r="BH127" s="446"/>
      <c r="BI127" s="437"/>
      <c r="BJ127" s="437"/>
      <c r="BK127" s="437"/>
      <c r="BL127" s="470"/>
      <c r="BM127" s="437"/>
      <c r="BN127" s="446"/>
      <c r="BO127" s="446"/>
      <c r="BP127" s="35"/>
    </row>
    <row r="128" spans="1:68" ht="64.5" customHeight="1">
      <c r="A128" s="529"/>
      <c r="B128" s="516"/>
      <c r="C128" s="516"/>
      <c r="D128" s="515" t="s">
        <v>82</v>
      </c>
      <c r="E128" s="515" t="s">
        <v>447</v>
      </c>
      <c r="F128" s="515">
        <v>2</v>
      </c>
      <c r="G128" s="516" t="s">
        <v>460</v>
      </c>
      <c r="H128" s="520"/>
      <c r="I128" s="520"/>
      <c r="J128" s="491" t="s">
        <v>461</v>
      </c>
      <c r="K128" s="483" t="s">
        <v>180</v>
      </c>
      <c r="L128" s="516" t="s">
        <v>87</v>
      </c>
      <c r="M128" s="485" t="s">
        <v>462</v>
      </c>
      <c r="N128" s="516"/>
      <c r="O128" s="516"/>
      <c r="P128" s="519" t="s">
        <v>463</v>
      </c>
      <c r="Q128" s="514">
        <v>1</v>
      </c>
      <c r="R128" s="520" t="s">
        <v>218</v>
      </c>
      <c r="S128" s="482">
        <v>0.8</v>
      </c>
      <c r="T128" s="520"/>
      <c r="U128" s="482" t="s">
        <v>138</v>
      </c>
      <c r="V128" s="520" t="s">
        <v>120</v>
      </c>
      <c r="W128" s="482">
        <v>0.2</v>
      </c>
      <c r="X128" s="485" t="s">
        <v>120</v>
      </c>
      <c r="Y128" s="482">
        <v>0.2</v>
      </c>
      <c r="Z128" s="482" t="s">
        <v>464</v>
      </c>
      <c r="AA128" s="492" t="s">
        <v>125</v>
      </c>
      <c r="AB128" s="151">
        <v>1</v>
      </c>
      <c r="AC128" s="152" t="s">
        <v>465</v>
      </c>
      <c r="AD128" s="152" t="s">
        <v>322</v>
      </c>
      <c r="AE128" s="152" t="s">
        <v>466</v>
      </c>
      <c r="AF128" s="153" t="s">
        <v>95</v>
      </c>
      <c r="AG128" s="154" t="s">
        <v>96</v>
      </c>
      <c r="AH128" s="155">
        <v>0.25</v>
      </c>
      <c r="AI128" s="154" t="s">
        <v>97</v>
      </c>
      <c r="AJ128" s="155">
        <v>0.15</v>
      </c>
      <c r="AK128" s="156">
        <v>0.4</v>
      </c>
      <c r="AL128" s="157">
        <v>0.48</v>
      </c>
      <c r="AM128" s="157">
        <v>0.2</v>
      </c>
      <c r="AN128" s="158" t="s">
        <v>98</v>
      </c>
      <c r="AO128" s="158" t="s">
        <v>99</v>
      </c>
      <c r="AP128" s="158" t="s">
        <v>100</v>
      </c>
      <c r="AQ128" s="520" t="s">
        <v>467</v>
      </c>
      <c r="AR128" s="490">
        <v>0.8</v>
      </c>
      <c r="AS128" s="490">
        <v>0.20159999999999997</v>
      </c>
      <c r="AT128" s="492" t="s">
        <v>124</v>
      </c>
      <c r="AU128" s="490">
        <v>0.2</v>
      </c>
      <c r="AV128" s="490">
        <v>0.11250000000000002</v>
      </c>
      <c r="AW128" s="492" t="s">
        <v>120</v>
      </c>
      <c r="AX128" s="492" t="s">
        <v>125</v>
      </c>
      <c r="AY128" s="492" t="s">
        <v>126</v>
      </c>
      <c r="AZ128" s="520" t="s">
        <v>127</v>
      </c>
      <c r="BA128" s="519" t="s">
        <v>128</v>
      </c>
      <c r="BB128" s="519" t="s">
        <v>128</v>
      </c>
      <c r="BC128" s="516" t="s">
        <v>128</v>
      </c>
      <c r="BD128" s="516" t="s">
        <v>128</v>
      </c>
      <c r="BE128" s="524" t="s">
        <v>128</v>
      </c>
      <c r="BF128" s="446"/>
      <c r="BG128" s="446"/>
      <c r="BH128" s="446"/>
      <c r="BI128" s="439"/>
      <c r="BJ128" s="439"/>
      <c r="BK128" s="439"/>
      <c r="BL128" s="439"/>
      <c r="BM128" s="437"/>
      <c r="BN128" s="446"/>
      <c r="BO128" s="446"/>
      <c r="BP128" s="35"/>
    </row>
    <row r="129" spans="1:68" ht="42" customHeight="1">
      <c r="A129" s="529"/>
      <c r="B129" s="516"/>
      <c r="C129" s="516"/>
      <c r="D129" s="515"/>
      <c r="E129" s="515"/>
      <c r="F129" s="515"/>
      <c r="G129" s="516"/>
      <c r="H129" s="520"/>
      <c r="I129" s="520"/>
      <c r="J129" s="491"/>
      <c r="K129" s="483"/>
      <c r="L129" s="516"/>
      <c r="M129" s="485"/>
      <c r="N129" s="516"/>
      <c r="O129" s="516"/>
      <c r="P129" s="519"/>
      <c r="Q129" s="514"/>
      <c r="R129" s="520"/>
      <c r="S129" s="482"/>
      <c r="T129" s="520"/>
      <c r="U129" s="482"/>
      <c r="V129" s="520"/>
      <c r="W129" s="482"/>
      <c r="X129" s="485"/>
      <c r="Y129" s="482"/>
      <c r="Z129" s="482"/>
      <c r="AA129" s="492"/>
      <c r="AB129" s="151">
        <v>2</v>
      </c>
      <c r="AC129" s="152" t="s">
        <v>468</v>
      </c>
      <c r="AD129" s="152" t="s">
        <v>93</v>
      </c>
      <c r="AE129" s="152" t="s">
        <v>469</v>
      </c>
      <c r="AF129" s="160" t="s">
        <v>95</v>
      </c>
      <c r="AG129" s="158" t="s">
        <v>231</v>
      </c>
      <c r="AH129" s="155">
        <v>0.15</v>
      </c>
      <c r="AI129" s="158" t="s">
        <v>97</v>
      </c>
      <c r="AJ129" s="155">
        <v>0.15</v>
      </c>
      <c r="AK129" s="156">
        <v>0.3</v>
      </c>
      <c r="AL129" s="161">
        <v>0.33599999999999997</v>
      </c>
      <c r="AM129" s="161">
        <v>0.2</v>
      </c>
      <c r="AN129" s="158" t="s">
        <v>98</v>
      </c>
      <c r="AO129" s="158" t="s">
        <v>99</v>
      </c>
      <c r="AP129" s="158" t="s">
        <v>100</v>
      </c>
      <c r="AQ129" s="520"/>
      <c r="AR129" s="491"/>
      <c r="AS129" s="491"/>
      <c r="AT129" s="492"/>
      <c r="AU129" s="491"/>
      <c r="AV129" s="491"/>
      <c r="AW129" s="492"/>
      <c r="AX129" s="492"/>
      <c r="AY129" s="492"/>
      <c r="AZ129" s="520"/>
      <c r="BA129" s="519"/>
      <c r="BB129" s="519"/>
      <c r="BC129" s="516"/>
      <c r="BD129" s="516"/>
      <c r="BE129" s="525"/>
      <c r="BF129" s="446"/>
      <c r="BG129" s="446"/>
      <c r="BH129" s="446"/>
      <c r="BI129" s="437"/>
      <c r="BJ129" s="439"/>
      <c r="BK129" s="439"/>
      <c r="BL129" s="439"/>
      <c r="BM129" s="437"/>
      <c r="BN129" s="446"/>
      <c r="BO129" s="446"/>
      <c r="BP129" s="35"/>
    </row>
    <row r="130" spans="1:68" ht="90" customHeight="1">
      <c r="A130" s="529"/>
      <c r="B130" s="516"/>
      <c r="C130" s="516"/>
      <c r="D130" s="515"/>
      <c r="E130" s="515"/>
      <c r="F130" s="515"/>
      <c r="G130" s="516"/>
      <c r="H130" s="520"/>
      <c r="I130" s="520"/>
      <c r="J130" s="491"/>
      <c r="K130" s="483"/>
      <c r="L130" s="516"/>
      <c r="M130" s="485"/>
      <c r="N130" s="516"/>
      <c r="O130" s="516"/>
      <c r="P130" s="519"/>
      <c r="Q130" s="514"/>
      <c r="R130" s="520"/>
      <c r="S130" s="482"/>
      <c r="T130" s="520"/>
      <c r="U130" s="482"/>
      <c r="V130" s="520"/>
      <c r="W130" s="482"/>
      <c r="X130" s="485"/>
      <c r="Y130" s="482"/>
      <c r="Z130" s="482"/>
      <c r="AA130" s="492"/>
      <c r="AB130" s="151">
        <v>3</v>
      </c>
      <c r="AC130" s="159" t="s">
        <v>470</v>
      </c>
      <c r="AD130" s="152" t="s">
        <v>322</v>
      </c>
      <c r="AE130" s="152" t="s">
        <v>471</v>
      </c>
      <c r="AF130" s="153" t="s">
        <v>269</v>
      </c>
      <c r="AG130" s="158" t="s">
        <v>270</v>
      </c>
      <c r="AH130" s="155">
        <v>0.1</v>
      </c>
      <c r="AI130" s="154" t="s">
        <v>97</v>
      </c>
      <c r="AJ130" s="155">
        <v>0.15</v>
      </c>
      <c r="AK130" s="156">
        <v>0.25</v>
      </c>
      <c r="AL130" s="157">
        <v>0.33599999999999997</v>
      </c>
      <c r="AM130" s="157">
        <v>0.15000000000000002</v>
      </c>
      <c r="AN130" s="158" t="s">
        <v>98</v>
      </c>
      <c r="AO130" s="158" t="s">
        <v>99</v>
      </c>
      <c r="AP130" s="158" t="s">
        <v>100</v>
      </c>
      <c r="AQ130" s="520"/>
      <c r="AR130" s="491"/>
      <c r="AS130" s="491"/>
      <c r="AT130" s="492"/>
      <c r="AU130" s="491"/>
      <c r="AV130" s="491"/>
      <c r="AW130" s="492"/>
      <c r="AX130" s="492"/>
      <c r="AY130" s="492"/>
      <c r="AZ130" s="520"/>
      <c r="BA130" s="519"/>
      <c r="BB130" s="519"/>
      <c r="BC130" s="516"/>
      <c r="BD130" s="516"/>
      <c r="BE130" s="525"/>
      <c r="BF130" s="446"/>
      <c r="BG130" s="446"/>
      <c r="BH130" s="446"/>
      <c r="BI130" s="437"/>
      <c r="BJ130" s="439"/>
      <c r="BK130" s="439"/>
      <c r="BL130" s="439"/>
      <c r="BM130" s="437"/>
      <c r="BN130" s="446"/>
      <c r="BO130" s="446"/>
      <c r="BP130" s="35"/>
    </row>
    <row r="131" spans="1:68" ht="105" customHeight="1">
      <c r="A131" s="529"/>
      <c r="B131" s="516"/>
      <c r="C131" s="516"/>
      <c r="D131" s="515"/>
      <c r="E131" s="515"/>
      <c r="F131" s="515"/>
      <c r="G131" s="516"/>
      <c r="H131" s="520"/>
      <c r="I131" s="520"/>
      <c r="J131" s="491"/>
      <c r="K131" s="483"/>
      <c r="L131" s="516"/>
      <c r="M131" s="485"/>
      <c r="N131" s="516"/>
      <c r="O131" s="516"/>
      <c r="P131" s="519"/>
      <c r="Q131" s="514"/>
      <c r="R131" s="520"/>
      <c r="S131" s="482"/>
      <c r="T131" s="520"/>
      <c r="U131" s="482"/>
      <c r="V131" s="520"/>
      <c r="W131" s="482"/>
      <c r="X131" s="485"/>
      <c r="Y131" s="482"/>
      <c r="Z131" s="482"/>
      <c r="AA131" s="492"/>
      <c r="AB131" s="151">
        <v>4</v>
      </c>
      <c r="AC131" s="152" t="s">
        <v>472</v>
      </c>
      <c r="AD131" s="152" t="s">
        <v>93</v>
      </c>
      <c r="AE131" s="152" t="s">
        <v>473</v>
      </c>
      <c r="AF131" s="153" t="s">
        <v>95</v>
      </c>
      <c r="AG131" s="154" t="s">
        <v>96</v>
      </c>
      <c r="AH131" s="155">
        <v>0.25</v>
      </c>
      <c r="AI131" s="154" t="s">
        <v>97</v>
      </c>
      <c r="AJ131" s="155">
        <v>0.15</v>
      </c>
      <c r="AK131" s="156">
        <v>0.4</v>
      </c>
      <c r="AL131" s="157">
        <v>0.20159999999999997</v>
      </c>
      <c r="AM131" s="157">
        <v>0.15000000000000002</v>
      </c>
      <c r="AN131" s="158" t="s">
        <v>98</v>
      </c>
      <c r="AO131" s="158" t="s">
        <v>99</v>
      </c>
      <c r="AP131" s="158" t="s">
        <v>100</v>
      </c>
      <c r="AQ131" s="520"/>
      <c r="AR131" s="491"/>
      <c r="AS131" s="491"/>
      <c r="AT131" s="492"/>
      <c r="AU131" s="491"/>
      <c r="AV131" s="491"/>
      <c r="AW131" s="492"/>
      <c r="AX131" s="492"/>
      <c r="AY131" s="492"/>
      <c r="AZ131" s="520"/>
      <c r="BA131" s="519"/>
      <c r="BB131" s="519"/>
      <c r="BC131" s="516"/>
      <c r="BD131" s="516"/>
      <c r="BE131" s="525"/>
      <c r="BF131" s="446"/>
      <c r="BG131" s="446"/>
      <c r="BH131" s="446"/>
      <c r="BI131" s="437"/>
      <c r="BJ131" s="439"/>
      <c r="BK131" s="439"/>
      <c r="BL131" s="439"/>
      <c r="BM131" s="437"/>
      <c r="BN131" s="446"/>
      <c r="BO131" s="446"/>
      <c r="BP131" s="35"/>
    </row>
    <row r="132" spans="1:68" ht="75" customHeight="1">
      <c r="A132" s="529"/>
      <c r="B132" s="516"/>
      <c r="C132" s="516"/>
      <c r="D132" s="515"/>
      <c r="E132" s="515"/>
      <c r="F132" s="515"/>
      <c r="G132" s="516"/>
      <c r="H132" s="520"/>
      <c r="I132" s="520"/>
      <c r="J132" s="491"/>
      <c r="K132" s="483"/>
      <c r="L132" s="516"/>
      <c r="M132" s="485"/>
      <c r="N132" s="516"/>
      <c r="O132" s="516"/>
      <c r="P132" s="519"/>
      <c r="Q132" s="514"/>
      <c r="R132" s="520"/>
      <c r="S132" s="482"/>
      <c r="T132" s="520"/>
      <c r="U132" s="482"/>
      <c r="V132" s="520"/>
      <c r="W132" s="482"/>
      <c r="X132" s="485"/>
      <c r="Y132" s="482"/>
      <c r="Z132" s="482"/>
      <c r="AA132" s="492"/>
      <c r="AB132" s="151">
        <v>5</v>
      </c>
      <c r="AC132" s="159" t="s">
        <v>474</v>
      </c>
      <c r="AD132" s="152" t="s">
        <v>322</v>
      </c>
      <c r="AE132" s="159" t="s">
        <v>475</v>
      </c>
      <c r="AF132" s="153" t="s">
        <v>269</v>
      </c>
      <c r="AG132" s="154" t="s">
        <v>270</v>
      </c>
      <c r="AH132" s="155">
        <v>0.1</v>
      </c>
      <c r="AI132" s="154" t="s">
        <v>97</v>
      </c>
      <c r="AJ132" s="155">
        <v>0.15</v>
      </c>
      <c r="AK132" s="156">
        <v>0.25</v>
      </c>
      <c r="AL132" s="157">
        <v>0.20159999999999997</v>
      </c>
      <c r="AM132" s="157">
        <v>0.11250000000000002</v>
      </c>
      <c r="AN132" s="158" t="s">
        <v>98</v>
      </c>
      <c r="AO132" s="158" t="s">
        <v>99</v>
      </c>
      <c r="AP132" s="158" t="s">
        <v>100</v>
      </c>
      <c r="AQ132" s="520"/>
      <c r="AR132" s="491"/>
      <c r="AS132" s="491"/>
      <c r="AT132" s="492"/>
      <c r="AU132" s="491"/>
      <c r="AV132" s="491"/>
      <c r="AW132" s="492"/>
      <c r="AX132" s="492"/>
      <c r="AY132" s="492"/>
      <c r="AZ132" s="520"/>
      <c r="BA132" s="519"/>
      <c r="BB132" s="519"/>
      <c r="BC132" s="516"/>
      <c r="BD132" s="516"/>
      <c r="BE132" s="525"/>
      <c r="BF132" s="446"/>
      <c r="BG132" s="446"/>
      <c r="BH132" s="446"/>
      <c r="BI132" s="437"/>
      <c r="BJ132" s="439"/>
      <c r="BK132" s="439"/>
      <c r="BL132" s="439"/>
      <c r="BM132" s="437"/>
      <c r="BN132" s="446"/>
      <c r="BO132" s="446"/>
      <c r="BP132" s="35"/>
    </row>
    <row r="133" spans="1:68">
      <c r="A133" s="529"/>
      <c r="B133" s="516"/>
      <c r="C133" s="516"/>
      <c r="D133" s="515"/>
      <c r="E133" s="515"/>
      <c r="F133" s="515"/>
      <c r="G133" s="516"/>
      <c r="H133" s="520"/>
      <c r="I133" s="520"/>
      <c r="J133" s="491"/>
      <c r="K133" s="483"/>
      <c r="L133" s="516"/>
      <c r="M133" s="485"/>
      <c r="N133" s="516"/>
      <c r="O133" s="516"/>
      <c r="P133" s="519"/>
      <c r="Q133" s="514"/>
      <c r="R133" s="520"/>
      <c r="S133" s="482"/>
      <c r="T133" s="520"/>
      <c r="U133" s="482"/>
      <c r="V133" s="520"/>
      <c r="W133" s="482"/>
      <c r="X133" s="485"/>
      <c r="Y133" s="482"/>
      <c r="Z133" s="482"/>
      <c r="AA133" s="492"/>
      <c r="AB133" s="151"/>
      <c r="AC133" s="159"/>
      <c r="AD133" s="152"/>
      <c r="AE133" s="159"/>
      <c r="AF133" s="153" t="s">
        <v>138</v>
      </c>
      <c r="AG133" s="154"/>
      <c r="AH133" s="155" t="s">
        <v>138</v>
      </c>
      <c r="AI133" s="154"/>
      <c r="AJ133" s="155" t="s">
        <v>138</v>
      </c>
      <c r="AK133" s="156" t="s">
        <v>138</v>
      </c>
      <c r="AL133" s="157" t="s">
        <v>138</v>
      </c>
      <c r="AM133" s="157" t="s">
        <v>138</v>
      </c>
      <c r="AN133" s="158"/>
      <c r="AO133" s="158"/>
      <c r="AP133" s="158"/>
      <c r="AQ133" s="520"/>
      <c r="AR133" s="491"/>
      <c r="AS133" s="491"/>
      <c r="AT133" s="492"/>
      <c r="AU133" s="491"/>
      <c r="AV133" s="491"/>
      <c r="AW133" s="492"/>
      <c r="AX133" s="492"/>
      <c r="AY133" s="492"/>
      <c r="AZ133" s="520"/>
      <c r="BA133" s="519"/>
      <c r="BB133" s="519"/>
      <c r="BC133" s="516"/>
      <c r="BD133" s="516"/>
      <c r="BE133" s="525"/>
      <c r="BF133" s="446"/>
      <c r="BG133" s="446"/>
      <c r="BH133" s="446"/>
      <c r="BI133" s="437"/>
      <c r="BJ133" s="439"/>
      <c r="BK133" s="439"/>
      <c r="BL133" s="439"/>
      <c r="BM133" s="437"/>
      <c r="BN133" s="446"/>
      <c r="BO133" s="446"/>
      <c r="BP133" s="35"/>
    </row>
    <row r="134" spans="1:68" ht="69">
      <c r="A134" s="529"/>
      <c r="B134" s="516"/>
      <c r="C134" s="516"/>
      <c r="D134" s="515" t="s">
        <v>82</v>
      </c>
      <c r="E134" s="515" t="s">
        <v>447</v>
      </c>
      <c r="F134" s="515">
        <v>3</v>
      </c>
      <c r="G134" s="516" t="s">
        <v>476</v>
      </c>
      <c r="H134" s="520"/>
      <c r="I134" s="520"/>
      <c r="J134" s="491" t="s">
        <v>477</v>
      </c>
      <c r="K134" s="483" t="s">
        <v>86</v>
      </c>
      <c r="L134" s="516" t="s">
        <v>87</v>
      </c>
      <c r="M134" s="485" t="s">
        <v>478</v>
      </c>
      <c r="N134" s="516"/>
      <c r="O134" s="516"/>
      <c r="P134" s="519" t="s">
        <v>479</v>
      </c>
      <c r="Q134" s="514">
        <v>0.98</v>
      </c>
      <c r="R134" s="520" t="s">
        <v>218</v>
      </c>
      <c r="S134" s="482">
        <v>0.8</v>
      </c>
      <c r="T134" s="520"/>
      <c r="U134" s="482" t="s">
        <v>138</v>
      </c>
      <c r="V134" s="520" t="s">
        <v>183</v>
      </c>
      <c r="W134" s="482">
        <v>0.4</v>
      </c>
      <c r="X134" s="485" t="s">
        <v>183</v>
      </c>
      <c r="Y134" s="482">
        <v>0.4</v>
      </c>
      <c r="Z134" s="482" t="s">
        <v>452</v>
      </c>
      <c r="AA134" s="492" t="s">
        <v>125</v>
      </c>
      <c r="AB134" s="151">
        <v>1</v>
      </c>
      <c r="AC134" s="159" t="s">
        <v>480</v>
      </c>
      <c r="AD134" s="152" t="s">
        <v>93</v>
      </c>
      <c r="AE134" s="152" t="s">
        <v>481</v>
      </c>
      <c r="AF134" s="153" t="s">
        <v>95</v>
      </c>
      <c r="AG134" s="154" t="s">
        <v>96</v>
      </c>
      <c r="AH134" s="155">
        <v>0.25</v>
      </c>
      <c r="AI134" s="154" t="s">
        <v>97</v>
      </c>
      <c r="AJ134" s="155">
        <v>0.15</v>
      </c>
      <c r="AK134" s="156">
        <v>0.4</v>
      </c>
      <c r="AL134" s="157">
        <v>0.48</v>
      </c>
      <c r="AM134" s="157">
        <v>0.4</v>
      </c>
      <c r="AN134" s="158" t="s">
        <v>98</v>
      </c>
      <c r="AO134" s="158" t="s">
        <v>99</v>
      </c>
      <c r="AP134" s="158" t="s">
        <v>100</v>
      </c>
      <c r="AQ134" s="520" t="s">
        <v>482</v>
      </c>
      <c r="AR134" s="490">
        <v>0.8</v>
      </c>
      <c r="AS134" s="490">
        <v>0.10367999999999998</v>
      </c>
      <c r="AT134" s="492" t="s">
        <v>102</v>
      </c>
      <c r="AU134" s="490">
        <v>0.4</v>
      </c>
      <c r="AV134" s="490">
        <v>0.4</v>
      </c>
      <c r="AW134" s="492" t="s">
        <v>183</v>
      </c>
      <c r="AX134" s="492" t="s">
        <v>125</v>
      </c>
      <c r="AY134" s="492" t="s">
        <v>126</v>
      </c>
      <c r="AZ134" s="520" t="s">
        <v>127</v>
      </c>
      <c r="BA134" s="519" t="s">
        <v>128</v>
      </c>
      <c r="BB134" s="519" t="s">
        <v>128</v>
      </c>
      <c r="BC134" s="516" t="s">
        <v>128</v>
      </c>
      <c r="BD134" s="516" t="s">
        <v>128</v>
      </c>
      <c r="BE134" s="524" t="s">
        <v>128</v>
      </c>
      <c r="BF134" s="446"/>
      <c r="BG134" s="446"/>
      <c r="BH134" s="446"/>
      <c r="BI134" s="439"/>
      <c r="BJ134" s="439"/>
      <c r="BK134" s="439"/>
      <c r="BL134" s="439"/>
      <c r="BM134" s="437"/>
      <c r="BN134" s="446"/>
      <c r="BO134" s="446"/>
      <c r="BP134" s="35"/>
    </row>
    <row r="135" spans="1:68" ht="78.75" customHeight="1">
      <c r="A135" s="529"/>
      <c r="B135" s="516"/>
      <c r="C135" s="516"/>
      <c r="D135" s="515"/>
      <c r="E135" s="515"/>
      <c r="F135" s="515"/>
      <c r="G135" s="516"/>
      <c r="H135" s="520"/>
      <c r="I135" s="520"/>
      <c r="J135" s="491"/>
      <c r="K135" s="483"/>
      <c r="L135" s="516"/>
      <c r="M135" s="485"/>
      <c r="N135" s="516"/>
      <c r="O135" s="516"/>
      <c r="P135" s="519"/>
      <c r="Q135" s="514"/>
      <c r="R135" s="520"/>
      <c r="S135" s="482"/>
      <c r="T135" s="520"/>
      <c r="U135" s="482"/>
      <c r="V135" s="520"/>
      <c r="W135" s="482"/>
      <c r="X135" s="485"/>
      <c r="Y135" s="482"/>
      <c r="Z135" s="482"/>
      <c r="AA135" s="492"/>
      <c r="AB135" s="151">
        <v>2</v>
      </c>
      <c r="AC135" s="159" t="s">
        <v>483</v>
      </c>
      <c r="AD135" s="152" t="s">
        <v>322</v>
      </c>
      <c r="AE135" s="152" t="s">
        <v>484</v>
      </c>
      <c r="AF135" s="153" t="s">
        <v>95</v>
      </c>
      <c r="AG135" s="154" t="s">
        <v>96</v>
      </c>
      <c r="AH135" s="155">
        <v>0.25</v>
      </c>
      <c r="AI135" s="154" t="s">
        <v>97</v>
      </c>
      <c r="AJ135" s="155">
        <v>0.15</v>
      </c>
      <c r="AK135" s="156">
        <v>0.4</v>
      </c>
      <c r="AL135" s="157">
        <v>0.28799999999999998</v>
      </c>
      <c r="AM135" s="157">
        <v>0.4</v>
      </c>
      <c r="AN135" s="158" t="s">
        <v>98</v>
      </c>
      <c r="AO135" s="158" t="s">
        <v>99</v>
      </c>
      <c r="AP135" s="158" t="s">
        <v>100</v>
      </c>
      <c r="AQ135" s="520"/>
      <c r="AR135" s="491"/>
      <c r="AS135" s="491"/>
      <c r="AT135" s="492"/>
      <c r="AU135" s="491"/>
      <c r="AV135" s="491"/>
      <c r="AW135" s="492"/>
      <c r="AX135" s="492"/>
      <c r="AY135" s="492"/>
      <c r="AZ135" s="520"/>
      <c r="BA135" s="519"/>
      <c r="BB135" s="519"/>
      <c r="BC135" s="516"/>
      <c r="BD135" s="516"/>
      <c r="BE135" s="525"/>
      <c r="BF135" s="446"/>
      <c r="BG135" s="446"/>
      <c r="BH135" s="446"/>
      <c r="BI135" s="437"/>
      <c r="BJ135" s="439"/>
      <c r="BK135" s="439"/>
      <c r="BL135" s="439"/>
      <c r="BM135" s="437"/>
      <c r="BN135" s="446"/>
      <c r="BO135" s="446"/>
      <c r="BP135" s="35"/>
    </row>
    <row r="136" spans="1:68" ht="135" customHeight="1">
      <c r="A136" s="529"/>
      <c r="B136" s="516"/>
      <c r="C136" s="516"/>
      <c r="D136" s="515"/>
      <c r="E136" s="515"/>
      <c r="F136" s="515"/>
      <c r="G136" s="516"/>
      <c r="H136" s="520"/>
      <c r="I136" s="520"/>
      <c r="J136" s="491"/>
      <c r="K136" s="483"/>
      <c r="L136" s="516"/>
      <c r="M136" s="485"/>
      <c r="N136" s="516"/>
      <c r="O136" s="516"/>
      <c r="P136" s="519"/>
      <c r="Q136" s="514"/>
      <c r="R136" s="520"/>
      <c r="S136" s="482"/>
      <c r="T136" s="520"/>
      <c r="U136" s="482"/>
      <c r="V136" s="520"/>
      <c r="W136" s="482"/>
      <c r="X136" s="485"/>
      <c r="Y136" s="482"/>
      <c r="Z136" s="482"/>
      <c r="AA136" s="492"/>
      <c r="AB136" s="151">
        <v>3</v>
      </c>
      <c r="AC136" s="159" t="s">
        <v>485</v>
      </c>
      <c r="AD136" s="152" t="s">
        <v>320</v>
      </c>
      <c r="AE136" s="152" t="s">
        <v>486</v>
      </c>
      <c r="AF136" s="153" t="s">
        <v>95</v>
      </c>
      <c r="AG136" s="154" t="s">
        <v>96</v>
      </c>
      <c r="AH136" s="155">
        <v>0.25</v>
      </c>
      <c r="AI136" s="154" t="s">
        <v>97</v>
      </c>
      <c r="AJ136" s="155">
        <v>0.15</v>
      </c>
      <c r="AK136" s="156">
        <v>0.4</v>
      </c>
      <c r="AL136" s="157">
        <v>0.17279999999999998</v>
      </c>
      <c r="AM136" s="157">
        <v>0.4</v>
      </c>
      <c r="AN136" s="158" t="s">
        <v>98</v>
      </c>
      <c r="AO136" s="158" t="s">
        <v>99</v>
      </c>
      <c r="AP136" s="158" t="s">
        <v>100</v>
      </c>
      <c r="AQ136" s="520"/>
      <c r="AR136" s="491"/>
      <c r="AS136" s="491"/>
      <c r="AT136" s="492"/>
      <c r="AU136" s="491"/>
      <c r="AV136" s="491"/>
      <c r="AW136" s="492"/>
      <c r="AX136" s="492"/>
      <c r="AY136" s="492"/>
      <c r="AZ136" s="520"/>
      <c r="BA136" s="519"/>
      <c r="BB136" s="519"/>
      <c r="BC136" s="516"/>
      <c r="BD136" s="516"/>
      <c r="BE136" s="525"/>
      <c r="BF136" s="446"/>
      <c r="BG136" s="446"/>
      <c r="BH136" s="446"/>
      <c r="BI136" s="437"/>
      <c r="BJ136" s="439"/>
      <c r="BK136" s="439"/>
      <c r="BL136" s="439"/>
      <c r="BM136" s="437"/>
      <c r="BN136" s="446"/>
      <c r="BO136" s="446"/>
      <c r="BP136" s="35"/>
    </row>
    <row r="137" spans="1:68" ht="75.75" customHeight="1">
      <c r="A137" s="529"/>
      <c r="B137" s="516"/>
      <c r="C137" s="516"/>
      <c r="D137" s="515"/>
      <c r="E137" s="515"/>
      <c r="F137" s="515"/>
      <c r="G137" s="516"/>
      <c r="H137" s="520"/>
      <c r="I137" s="520"/>
      <c r="J137" s="491"/>
      <c r="K137" s="483"/>
      <c r="L137" s="516"/>
      <c r="M137" s="485"/>
      <c r="N137" s="516"/>
      <c r="O137" s="516"/>
      <c r="P137" s="519"/>
      <c r="Q137" s="514"/>
      <c r="R137" s="520"/>
      <c r="S137" s="482"/>
      <c r="T137" s="520"/>
      <c r="U137" s="482"/>
      <c r="V137" s="520"/>
      <c r="W137" s="482"/>
      <c r="X137" s="485"/>
      <c r="Y137" s="482"/>
      <c r="Z137" s="482"/>
      <c r="AA137" s="492"/>
      <c r="AB137" s="151">
        <v>4</v>
      </c>
      <c r="AC137" s="159" t="s">
        <v>487</v>
      </c>
      <c r="AD137" s="152" t="s">
        <v>322</v>
      </c>
      <c r="AE137" s="152" t="s">
        <v>488</v>
      </c>
      <c r="AF137" s="153" t="s">
        <v>95</v>
      </c>
      <c r="AG137" s="154" t="s">
        <v>96</v>
      </c>
      <c r="AH137" s="155">
        <v>0.25</v>
      </c>
      <c r="AI137" s="154" t="s">
        <v>97</v>
      </c>
      <c r="AJ137" s="155">
        <v>0.15</v>
      </c>
      <c r="AK137" s="156">
        <v>0.4</v>
      </c>
      <c r="AL137" s="157">
        <v>0.10367999999999998</v>
      </c>
      <c r="AM137" s="157">
        <v>0.4</v>
      </c>
      <c r="AN137" s="158" t="s">
        <v>98</v>
      </c>
      <c r="AO137" s="158" t="s">
        <v>99</v>
      </c>
      <c r="AP137" s="158" t="s">
        <v>100</v>
      </c>
      <c r="AQ137" s="520"/>
      <c r="AR137" s="491"/>
      <c r="AS137" s="491"/>
      <c r="AT137" s="492"/>
      <c r="AU137" s="491"/>
      <c r="AV137" s="491"/>
      <c r="AW137" s="492"/>
      <c r="AX137" s="492"/>
      <c r="AY137" s="492"/>
      <c r="AZ137" s="520"/>
      <c r="BA137" s="519"/>
      <c r="BB137" s="519"/>
      <c r="BC137" s="516"/>
      <c r="BD137" s="516"/>
      <c r="BE137" s="525"/>
      <c r="BF137" s="446"/>
      <c r="BG137" s="446"/>
      <c r="BH137" s="446"/>
      <c r="BI137" s="437"/>
      <c r="BJ137" s="439"/>
      <c r="BK137" s="439"/>
      <c r="BL137" s="439"/>
      <c r="BM137" s="437"/>
      <c r="BN137" s="446"/>
      <c r="BO137" s="446"/>
      <c r="BP137" s="35"/>
    </row>
    <row r="138" spans="1:68">
      <c r="A138" s="529"/>
      <c r="B138" s="516"/>
      <c r="C138" s="516"/>
      <c r="D138" s="515"/>
      <c r="E138" s="515"/>
      <c r="F138" s="515"/>
      <c r="G138" s="516"/>
      <c r="H138" s="520"/>
      <c r="I138" s="520"/>
      <c r="J138" s="491"/>
      <c r="K138" s="483"/>
      <c r="L138" s="516"/>
      <c r="M138" s="485"/>
      <c r="N138" s="516"/>
      <c r="O138" s="516"/>
      <c r="P138" s="519"/>
      <c r="Q138" s="514"/>
      <c r="R138" s="520"/>
      <c r="S138" s="482"/>
      <c r="T138" s="520"/>
      <c r="U138" s="482"/>
      <c r="V138" s="520"/>
      <c r="W138" s="482"/>
      <c r="X138" s="485"/>
      <c r="Y138" s="482"/>
      <c r="Z138" s="482"/>
      <c r="AA138" s="492"/>
      <c r="AB138" s="151"/>
      <c r="AC138" s="163"/>
      <c r="AD138" s="163"/>
      <c r="AE138" s="152"/>
      <c r="AF138" s="153" t="s">
        <v>138</v>
      </c>
      <c r="AG138" s="154"/>
      <c r="AH138" s="155" t="s">
        <v>138</v>
      </c>
      <c r="AI138" s="154"/>
      <c r="AJ138" s="155" t="s">
        <v>138</v>
      </c>
      <c r="AK138" s="156" t="s">
        <v>138</v>
      </c>
      <c r="AL138" s="157" t="s">
        <v>138</v>
      </c>
      <c r="AM138" s="157" t="s">
        <v>138</v>
      </c>
      <c r="AN138" s="158"/>
      <c r="AO138" s="158"/>
      <c r="AP138" s="158"/>
      <c r="AQ138" s="520"/>
      <c r="AR138" s="491"/>
      <c r="AS138" s="491"/>
      <c r="AT138" s="492"/>
      <c r="AU138" s="491"/>
      <c r="AV138" s="491"/>
      <c r="AW138" s="492"/>
      <c r="AX138" s="492"/>
      <c r="AY138" s="492"/>
      <c r="AZ138" s="520"/>
      <c r="BA138" s="519"/>
      <c r="BB138" s="519"/>
      <c r="BC138" s="516"/>
      <c r="BD138" s="516"/>
      <c r="BE138" s="525"/>
      <c r="BF138" s="446"/>
      <c r="BG138" s="446"/>
      <c r="BH138" s="446"/>
      <c r="BI138" s="437"/>
      <c r="BJ138" s="439"/>
      <c r="BK138" s="439"/>
      <c r="BL138" s="439"/>
      <c r="BM138" s="437"/>
      <c r="BN138" s="446"/>
      <c r="BO138" s="446"/>
      <c r="BP138" s="35"/>
    </row>
    <row r="139" spans="1:68">
      <c r="A139" s="529"/>
      <c r="B139" s="516"/>
      <c r="C139" s="516"/>
      <c r="D139" s="515"/>
      <c r="E139" s="515"/>
      <c r="F139" s="515"/>
      <c r="G139" s="516"/>
      <c r="H139" s="520"/>
      <c r="I139" s="520"/>
      <c r="J139" s="491"/>
      <c r="K139" s="483"/>
      <c r="L139" s="516"/>
      <c r="M139" s="485"/>
      <c r="N139" s="516"/>
      <c r="O139" s="516"/>
      <c r="P139" s="519"/>
      <c r="Q139" s="514"/>
      <c r="R139" s="520"/>
      <c r="S139" s="482"/>
      <c r="T139" s="520"/>
      <c r="U139" s="482"/>
      <c r="V139" s="520"/>
      <c r="W139" s="482"/>
      <c r="X139" s="485"/>
      <c r="Y139" s="482"/>
      <c r="Z139" s="482"/>
      <c r="AA139" s="492"/>
      <c r="AB139" s="151"/>
      <c r="AC139" s="152"/>
      <c r="AD139" s="152"/>
      <c r="AE139" s="152"/>
      <c r="AF139" s="153" t="s">
        <v>138</v>
      </c>
      <c r="AG139" s="154"/>
      <c r="AH139" s="155" t="s">
        <v>138</v>
      </c>
      <c r="AI139" s="154"/>
      <c r="AJ139" s="155" t="s">
        <v>138</v>
      </c>
      <c r="AK139" s="156" t="s">
        <v>138</v>
      </c>
      <c r="AL139" s="157" t="s">
        <v>138</v>
      </c>
      <c r="AM139" s="157" t="s">
        <v>138</v>
      </c>
      <c r="AN139" s="158"/>
      <c r="AO139" s="158"/>
      <c r="AP139" s="158"/>
      <c r="AQ139" s="520"/>
      <c r="AR139" s="491"/>
      <c r="AS139" s="491"/>
      <c r="AT139" s="492"/>
      <c r="AU139" s="491"/>
      <c r="AV139" s="491"/>
      <c r="AW139" s="492"/>
      <c r="AX139" s="492"/>
      <c r="AY139" s="492"/>
      <c r="AZ139" s="520"/>
      <c r="BA139" s="519"/>
      <c r="BB139" s="519"/>
      <c r="BC139" s="516"/>
      <c r="BD139" s="516"/>
      <c r="BE139" s="525"/>
      <c r="BF139" s="446"/>
      <c r="BG139" s="446"/>
      <c r="BH139" s="446"/>
      <c r="BI139" s="437"/>
      <c r="BJ139" s="439"/>
      <c r="BK139" s="439"/>
      <c r="BL139" s="439"/>
      <c r="BM139" s="437"/>
      <c r="BN139" s="446"/>
      <c r="BO139" s="446"/>
      <c r="BP139" s="35"/>
    </row>
    <row r="140" spans="1:68" ht="69">
      <c r="A140" s="529"/>
      <c r="B140" s="516"/>
      <c r="C140" s="516"/>
      <c r="D140" s="515" t="s">
        <v>82</v>
      </c>
      <c r="E140" s="515" t="s">
        <v>447</v>
      </c>
      <c r="F140" s="515">
        <v>4</v>
      </c>
      <c r="G140" s="519" t="s">
        <v>489</v>
      </c>
      <c r="H140" s="520"/>
      <c r="I140" s="520"/>
      <c r="J140" s="491" t="s">
        <v>490</v>
      </c>
      <c r="K140" s="520" t="s">
        <v>86</v>
      </c>
      <c r="L140" s="516" t="s">
        <v>87</v>
      </c>
      <c r="M140" s="485" t="s">
        <v>491</v>
      </c>
      <c r="N140" s="516"/>
      <c r="O140" s="516"/>
      <c r="P140" s="517" t="s">
        <v>492</v>
      </c>
      <c r="Q140" s="518">
        <v>0</v>
      </c>
      <c r="R140" s="520" t="s">
        <v>124</v>
      </c>
      <c r="S140" s="482">
        <v>0.4</v>
      </c>
      <c r="T140" s="520" t="s">
        <v>120</v>
      </c>
      <c r="U140" s="482">
        <v>0.2</v>
      </c>
      <c r="V140" s="520" t="s">
        <v>183</v>
      </c>
      <c r="W140" s="482">
        <v>0.4</v>
      </c>
      <c r="X140" s="485" t="s">
        <v>183</v>
      </c>
      <c r="Y140" s="482">
        <v>0.4</v>
      </c>
      <c r="Z140" s="482" t="s">
        <v>184</v>
      </c>
      <c r="AA140" s="492" t="s">
        <v>125</v>
      </c>
      <c r="AB140" s="151">
        <v>1</v>
      </c>
      <c r="AC140" s="152" t="s">
        <v>493</v>
      </c>
      <c r="AD140" s="152" t="s">
        <v>93</v>
      </c>
      <c r="AE140" s="152" t="s">
        <v>494</v>
      </c>
      <c r="AF140" s="153" t="s">
        <v>95</v>
      </c>
      <c r="AG140" s="154" t="s">
        <v>96</v>
      </c>
      <c r="AH140" s="155">
        <v>0.25</v>
      </c>
      <c r="AI140" s="154" t="s">
        <v>97</v>
      </c>
      <c r="AJ140" s="155">
        <v>0.15</v>
      </c>
      <c r="AK140" s="156">
        <v>0.4</v>
      </c>
      <c r="AL140" s="157">
        <v>0.24</v>
      </c>
      <c r="AM140" s="157">
        <v>0.4</v>
      </c>
      <c r="AN140" s="158" t="s">
        <v>98</v>
      </c>
      <c r="AO140" s="158" t="s">
        <v>99</v>
      </c>
      <c r="AP140" s="158" t="s">
        <v>100</v>
      </c>
      <c r="AQ140" s="520" t="s">
        <v>495</v>
      </c>
      <c r="AR140" s="490">
        <v>0.4</v>
      </c>
      <c r="AS140" s="490">
        <v>1.8662399999999996E-2</v>
      </c>
      <c r="AT140" s="492" t="s">
        <v>102</v>
      </c>
      <c r="AU140" s="490">
        <v>0.4</v>
      </c>
      <c r="AV140" s="490">
        <v>0.4</v>
      </c>
      <c r="AW140" s="492" t="s">
        <v>183</v>
      </c>
      <c r="AX140" s="492" t="s">
        <v>125</v>
      </c>
      <c r="AY140" s="492" t="s">
        <v>126</v>
      </c>
      <c r="AZ140" s="520" t="s">
        <v>127</v>
      </c>
      <c r="BA140" s="519" t="s">
        <v>128</v>
      </c>
      <c r="BB140" s="519" t="s">
        <v>128</v>
      </c>
      <c r="BC140" s="516" t="s">
        <v>128</v>
      </c>
      <c r="BD140" s="516" t="s">
        <v>128</v>
      </c>
      <c r="BE140" s="524" t="s">
        <v>128</v>
      </c>
      <c r="BF140" s="446"/>
      <c r="BG140" s="446"/>
      <c r="BH140" s="446"/>
      <c r="BI140" s="439"/>
      <c r="BJ140" s="439"/>
      <c r="BK140" s="439"/>
      <c r="BL140" s="558"/>
      <c r="BM140" s="437"/>
      <c r="BN140" s="446"/>
      <c r="BO140" s="446"/>
      <c r="BP140" s="35"/>
    </row>
    <row r="141" spans="1:68" ht="90" customHeight="1">
      <c r="A141" s="529"/>
      <c r="B141" s="516"/>
      <c r="C141" s="516"/>
      <c r="D141" s="515"/>
      <c r="E141" s="515"/>
      <c r="F141" s="515"/>
      <c r="G141" s="519"/>
      <c r="H141" s="520"/>
      <c r="I141" s="520"/>
      <c r="J141" s="491"/>
      <c r="K141" s="520"/>
      <c r="L141" s="516"/>
      <c r="M141" s="485"/>
      <c r="N141" s="516"/>
      <c r="O141" s="516"/>
      <c r="P141" s="517"/>
      <c r="Q141" s="518"/>
      <c r="R141" s="520"/>
      <c r="S141" s="482"/>
      <c r="T141" s="520"/>
      <c r="U141" s="482"/>
      <c r="V141" s="520"/>
      <c r="W141" s="482"/>
      <c r="X141" s="485"/>
      <c r="Y141" s="482"/>
      <c r="Z141" s="482"/>
      <c r="AA141" s="492"/>
      <c r="AB141" s="151">
        <v>2</v>
      </c>
      <c r="AC141" s="152" t="s">
        <v>496</v>
      </c>
      <c r="AD141" s="152" t="s">
        <v>93</v>
      </c>
      <c r="AE141" s="152" t="s">
        <v>497</v>
      </c>
      <c r="AF141" s="153" t="s">
        <v>95</v>
      </c>
      <c r="AG141" s="154" t="s">
        <v>96</v>
      </c>
      <c r="AH141" s="155">
        <v>0.25</v>
      </c>
      <c r="AI141" s="154" t="s">
        <v>97</v>
      </c>
      <c r="AJ141" s="155">
        <v>0.15</v>
      </c>
      <c r="AK141" s="156">
        <v>0.4</v>
      </c>
      <c r="AL141" s="157">
        <v>0.14399999999999999</v>
      </c>
      <c r="AM141" s="157">
        <v>0.4</v>
      </c>
      <c r="AN141" s="158" t="s">
        <v>98</v>
      </c>
      <c r="AO141" s="158" t="s">
        <v>99</v>
      </c>
      <c r="AP141" s="158" t="s">
        <v>100</v>
      </c>
      <c r="AQ141" s="520"/>
      <c r="AR141" s="491"/>
      <c r="AS141" s="491"/>
      <c r="AT141" s="492"/>
      <c r="AU141" s="491"/>
      <c r="AV141" s="491"/>
      <c r="AW141" s="492"/>
      <c r="AX141" s="492"/>
      <c r="AY141" s="492"/>
      <c r="AZ141" s="520"/>
      <c r="BA141" s="519"/>
      <c r="BB141" s="519"/>
      <c r="BC141" s="516"/>
      <c r="BD141" s="516"/>
      <c r="BE141" s="525"/>
      <c r="BF141" s="446"/>
      <c r="BG141" s="446"/>
      <c r="BH141" s="446"/>
      <c r="BI141" s="437"/>
      <c r="BJ141" s="439"/>
      <c r="BK141" s="439"/>
      <c r="BL141" s="558"/>
      <c r="BM141" s="437"/>
      <c r="BN141" s="446"/>
      <c r="BO141" s="446"/>
      <c r="BP141" s="35"/>
    </row>
    <row r="142" spans="1:68" ht="101.25" customHeight="1">
      <c r="A142" s="529"/>
      <c r="B142" s="516"/>
      <c r="C142" s="516"/>
      <c r="D142" s="515"/>
      <c r="E142" s="515"/>
      <c r="F142" s="515"/>
      <c r="G142" s="519"/>
      <c r="H142" s="520"/>
      <c r="I142" s="520"/>
      <c r="J142" s="491"/>
      <c r="K142" s="520"/>
      <c r="L142" s="516"/>
      <c r="M142" s="485"/>
      <c r="N142" s="516"/>
      <c r="O142" s="516"/>
      <c r="P142" s="517"/>
      <c r="Q142" s="518"/>
      <c r="R142" s="520"/>
      <c r="S142" s="482"/>
      <c r="T142" s="520"/>
      <c r="U142" s="482"/>
      <c r="V142" s="520"/>
      <c r="W142" s="482"/>
      <c r="X142" s="485"/>
      <c r="Y142" s="482"/>
      <c r="Z142" s="482"/>
      <c r="AA142" s="492"/>
      <c r="AB142" s="151">
        <v>3</v>
      </c>
      <c r="AC142" s="152" t="s">
        <v>498</v>
      </c>
      <c r="AD142" s="152" t="s">
        <v>320</v>
      </c>
      <c r="AE142" s="152" t="s">
        <v>499</v>
      </c>
      <c r="AF142" s="153" t="s">
        <v>95</v>
      </c>
      <c r="AG142" s="154" t="s">
        <v>96</v>
      </c>
      <c r="AH142" s="155">
        <v>0.25</v>
      </c>
      <c r="AI142" s="154" t="s">
        <v>97</v>
      </c>
      <c r="AJ142" s="155">
        <v>0.15</v>
      </c>
      <c r="AK142" s="156">
        <v>0.4</v>
      </c>
      <c r="AL142" s="157">
        <v>8.6399999999999991E-2</v>
      </c>
      <c r="AM142" s="157">
        <v>0.4</v>
      </c>
      <c r="AN142" s="158" t="s">
        <v>98</v>
      </c>
      <c r="AO142" s="158" t="s">
        <v>99</v>
      </c>
      <c r="AP142" s="158" t="s">
        <v>100</v>
      </c>
      <c r="AQ142" s="520"/>
      <c r="AR142" s="491"/>
      <c r="AS142" s="491"/>
      <c r="AT142" s="492"/>
      <c r="AU142" s="491"/>
      <c r="AV142" s="491"/>
      <c r="AW142" s="492"/>
      <c r="AX142" s="492"/>
      <c r="AY142" s="492"/>
      <c r="AZ142" s="520"/>
      <c r="BA142" s="519"/>
      <c r="BB142" s="519"/>
      <c r="BC142" s="516"/>
      <c r="BD142" s="516"/>
      <c r="BE142" s="525"/>
      <c r="BF142" s="446"/>
      <c r="BG142" s="446"/>
      <c r="BH142" s="446"/>
      <c r="BI142" s="437"/>
      <c r="BJ142" s="439"/>
      <c r="BK142" s="439"/>
      <c r="BL142" s="558"/>
      <c r="BM142" s="437"/>
      <c r="BN142" s="446"/>
      <c r="BO142" s="446"/>
      <c r="BP142" s="35"/>
    </row>
    <row r="143" spans="1:68" ht="120" customHeight="1">
      <c r="A143" s="529"/>
      <c r="B143" s="516"/>
      <c r="C143" s="516"/>
      <c r="D143" s="515"/>
      <c r="E143" s="515"/>
      <c r="F143" s="515"/>
      <c r="G143" s="519"/>
      <c r="H143" s="520"/>
      <c r="I143" s="520"/>
      <c r="J143" s="491"/>
      <c r="K143" s="520"/>
      <c r="L143" s="516"/>
      <c r="M143" s="485"/>
      <c r="N143" s="516"/>
      <c r="O143" s="516"/>
      <c r="P143" s="517"/>
      <c r="Q143" s="518"/>
      <c r="R143" s="520"/>
      <c r="S143" s="482"/>
      <c r="T143" s="520"/>
      <c r="U143" s="482"/>
      <c r="V143" s="520"/>
      <c r="W143" s="482"/>
      <c r="X143" s="485"/>
      <c r="Y143" s="482"/>
      <c r="Z143" s="482"/>
      <c r="AA143" s="492"/>
      <c r="AB143" s="151">
        <v>4</v>
      </c>
      <c r="AC143" s="152" t="s">
        <v>500</v>
      </c>
      <c r="AD143" s="152" t="s">
        <v>322</v>
      </c>
      <c r="AE143" s="152" t="s">
        <v>501</v>
      </c>
      <c r="AF143" s="153" t="s">
        <v>95</v>
      </c>
      <c r="AG143" s="154" t="s">
        <v>96</v>
      </c>
      <c r="AH143" s="155">
        <v>0.25</v>
      </c>
      <c r="AI143" s="154" t="s">
        <v>97</v>
      </c>
      <c r="AJ143" s="155">
        <v>0.15</v>
      </c>
      <c r="AK143" s="156">
        <v>0.4</v>
      </c>
      <c r="AL143" s="157">
        <v>5.183999999999999E-2</v>
      </c>
      <c r="AM143" s="157">
        <v>0.4</v>
      </c>
      <c r="AN143" s="158" t="s">
        <v>98</v>
      </c>
      <c r="AO143" s="158" t="s">
        <v>99</v>
      </c>
      <c r="AP143" s="158" t="s">
        <v>100</v>
      </c>
      <c r="AQ143" s="520"/>
      <c r="AR143" s="491"/>
      <c r="AS143" s="491"/>
      <c r="AT143" s="492"/>
      <c r="AU143" s="491"/>
      <c r="AV143" s="491"/>
      <c r="AW143" s="492"/>
      <c r="AX143" s="492"/>
      <c r="AY143" s="492"/>
      <c r="AZ143" s="520"/>
      <c r="BA143" s="519"/>
      <c r="BB143" s="519"/>
      <c r="BC143" s="516"/>
      <c r="BD143" s="516"/>
      <c r="BE143" s="525"/>
      <c r="BF143" s="446"/>
      <c r="BG143" s="446"/>
      <c r="BH143" s="446"/>
      <c r="BI143" s="437"/>
      <c r="BJ143" s="439"/>
      <c r="BK143" s="439"/>
      <c r="BL143" s="558"/>
      <c r="BM143" s="437"/>
      <c r="BN143" s="446"/>
      <c r="BO143" s="446"/>
      <c r="BP143" s="35"/>
    </row>
    <row r="144" spans="1:68" ht="78.75" customHeight="1">
      <c r="A144" s="529"/>
      <c r="B144" s="516"/>
      <c r="C144" s="516"/>
      <c r="D144" s="515"/>
      <c r="E144" s="515"/>
      <c r="F144" s="515"/>
      <c r="G144" s="519"/>
      <c r="H144" s="520"/>
      <c r="I144" s="520"/>
      <c r="J144" s="491"/>
      <c r="K144" s="520"/>
      <c r="L144" s="516"/>
      <c r="M144" s="485"/>
      <c r="N144" s="516"/>
      <c r="O144" s="516"/>
      <c r="P144" s="517"/>
      <c r="Q144" s="518"/>
      <c r="R144" s="520"/>
      <c r="S144" s="482"/>
      <c r="T144" s="520"/>
      <c r="U144" s="482"/>
      <c r="V144" s="520"/>
      <c r="W144" s="482"/>
      <c r="X144" s="485"/>
      <c r="Y144" s="482"/>
      <c r="Z144" s="482"/>
      <c r="AA144" s="492"/>
      <c r="AB144" s="151">
        <v>5</v>
      </c>
      <c r="AC144" s="152" t="s">
        <v>502</v>
      </c>
      <c r="AD144" s="152" t="s">
        <v>322</v>
      </c>
      <c r="AE144" s="152" t="s">
        <v>503</v>
      </c>
      <c r="AF144" s="153" t="s">
        <v>95</v>
      </c>
      <c r="AG144" s="154" t="s">
        <v>96</v>
      </c>
      <c r="AH144" s="155">
        <v>0.25</v>
      </c>
      <c r="AI144" s="154" t="s">
        <v>97</v>
      </c>
      <c r="AJ144" s="155">
        <v>0.15</v>
      </c>
      <c r="AK144" s="156">
        <v>0.4</v>
      </c>
      <c r="AL144" s="157">
        <v>3.1103999999999993E-2</v>
      </c>
      <c r="AM144" s="157">
        <v>0.4</v>
      </c>
      <c r="AN144" s="158" t="s">
        <v>98</v>
      </c>
      <c r="AO144" s="158" t="s">
        <v>99</v>
      </c>
      <c r="AP144" s="158" t="s">
        <v>100</v>
      </c>
      <c r="AQ144" s="520"/>
      <c r="AR144" s="491"/>
      <c r="AS144" s="491"/>
      <c r="AT144" s="492"/>
      <c r="AU144" s="491"/>
      <c r="AV144" s="491"/>
      <c r="AW144" s="492"/>
      <c r="AX144" s="492"/>
      <c r="AY144" s="492"/>
      <c r="AZ144" s="520"/>
      <c r="BA144" s="519"/>
      <c r="BB144" s="519"/>
      <c r="BC144" s="516"/>
      <c r="BD144" s="516"/>
      <c r="BE144" s="525"/>
      <c r="BF144" s="446"/>
      <c r="BG144" s="446"/>
      <c r="BH144" s="446"/>
      <c r="BI144" s="437"/>
      <c r="BJ144" s="439"/>
      <c r="BK144" s="439"/>
      <c r="BL144" s="558"/>
      <c r="BM144" s="437"/>
      <c r="BN144" s="446"/>
      <c r="BO144" s="446"/>
      <c r="BP144" s="35"/>
    </row>
    <row r="145" spans="1:68" ht="72" customHeight="1">
      <c r="A145" s="529"/>
      <c r="B145" s="516"/>
      <c r="C145" s="516"/>
      <c r="D145" s="515"/>
      <c r="E145" s="515"/>
      <c r="F145" s="515"/>
      <c r="G145" s="519"/>
      <c r="H145" s="520"/>
      <c r="I145" s="520"/>
      <c r="J145" s="491"/>
      <c r="K145" s="520"/>
      <c r="L145" s="516"/>
      <c r="M145" s="485"/>
      <c r="N145" s="516"/>
      <c r="O145" s="516"/>
      <c r="P145" s="517"/>
      <c r="Q145" s="518"/>
      <c r="R145" s="520"/>
      <c r="S145" s="482"/>
      <c r="T145" s="520"/>
      <c r="U145" s="482"/>
      <c r="V145" s="520"/>
      <c r="W145" s="482"/>
      <c r="X145" s="485"/>
      <c r="Y145" s="482"/>
      <c r="Z145" s="482"/>
      <c r="AA145" s="492"/>
      <c r="AB145" s="151">
        <v>6</v>
      </c>
      <c r="AC145" s="152" t="s">
        <v>504</v>
      </c>
      <c r="AD145" s="152" t="s">
        <v>93</v>
      </c>
      <c r="AE145" s="152" t="s">
        <v>505</v>
      </c>
      <c r="AF145" s="153" t="s">
        <v>95</v>
      </c>
      <c r="AG145" s="154" t="s">
        <v>96</v>
      </c>
      <c r="AH145" s="155">
        <v>0.25</v>
      </c>
      <c r="AI145" s="154" t="s">
        <v>97</v>
      </c>
      <c r="AJ145" s="155">
        <v>0.15</v>
      </c>
      <c r="AK145" s="156">
        <v>0.4</v>
      </c>
      <c r="AL145" s="157">
        <v>1.8662399999999996E-2</v>
      </c>
      <c r="AM145" s="157">
        <v>0.4</v>
      </c>
      <c r="AN145" s="158" t="s">
        <v>98</v>
      </c>
      <c r="AO145" s="158" t="s">
        <v>99</v>
      </c>
      <c r="AP145" s="158" t="s">
        <v>100</v>
      </c>
      <c r="AQ145" s="520"/>
      <c r="AR145" s="491"/>
      <c r="AS145" s="491"/>
      <c r="AT145" s="492"/>
      <c r="AU145" s="491"/>
      <c r="AV145" s="491"/>
      <c r="AW145" s="492"/>
      <c r="AX145" s="492"/>
      <c r="AY145" s="492"/>
      <c r="AZ145" s="520"/>
      <c r="BA145" s="519"/>
      <c r="BB145" s="519"/>
      <c r="BC145" s="516"/>
      <c r="BD145" s="516"/>
      <c r="BE145" s="525"/>
      <c r="BF145" s="446"/>
      <c r="BG145" s="446"/>
      <c r="BH145" s="446"/>
      <c r="BI145" s="437"/>
      <c r="BJ145" s="439"/>
      <c r="BK145" s="439"/>
      <c r="BL145" s="558"/>
      <c r="BM145" s="437"/>
      <c r="BN145" s="446"/>
      <c r="BO145" s="446"/>
      <c r="BP145" s="35"/>
    </row>
    <row r="146" spans="1:68" ht="69">
      <c r="A146" s="529"/>
      <c r="B146" s="516"/>
      <c r="C146" s="516"/>
      <c r="D146" s="515" t="s">
        <v>82</v>
      </c>
      <c r="E146" s="515" t="s">
        <v>447</v>
      </c>
      <c r="F146" s="515">
        <v>5</v>
      </c>
      <c r="G146" s="516" t="s">
        <v>506</v>
      </c>
      <c r="H146" s="520"/>
      <c r="I146" s="520"/>
      <c r="J146" s="491" t="s">
        <v>507</v>
      </c>
      <c r="K146" s="483" t="s">
        <v>86</v>
      </c>
      <c r="L146" s="516" t="s">
        <v>87</v>
      </c>
      <c r="M146" s="492" t="s">
        <v>508</v>
      </c>
      <c r="N146" s="516"/>
      <c r="O146" s="516"/>
      <c r="P146" s="519" t="s">
        <v>509</v>
      </c>
      <c r="Q146" s="514">
        <v>0.4</v>
      </c>
      <c r="R146" s="520" t="s">
        <v>124</v>
      </c>
      <c r="S146" s="482">
        <v>0.4</v>
      </c>
      <c r="T146" s="520"/>
      <c r="U146" s="482" t="s">
        <v>138</v>
      </c>
      <c r="V146" s="520" t="s">
        <v>120</v>
      </c>
      <c r="W146" s="482">
        <v>0.2</v>
      </c>
      <c r="X146" s="485" t="s">
        <v>120</v>
      </c>
      <c r="Y146" s="482">
        <v>0.2</v>
      </c>
      <c r="Z146" s="482" t="s">
        <v>294</v>
      </c>
      <c r="AA146" s="492" t="s">
        <v>126</v>
      </c>
      <c r="AB146" s="151">
        <v>1</v>
      </c>
      <c r="AC146" s="152" t="s">
        <v>510</v>
      </c>
      <c r="AD146" s="152" t="s">
        <v>93</v>
      </c>
      <c r="AE146" s="152" t="s">
        <v>511</v>
      </c>
      <c r="AF146" s="153" t="s">
        <v>95</v>
      </c>
      <c r="AG146" s="154" t="s">
        <v>96</v>
      </c>
      <c r="AH146" s="155">
        <v>0.25</v>
      </c>
      <c r="AI146" s="154" t="s">
        <v>97</v>
      </c>
      <c r="AJ146" s="155">
        <v>0.15</v>
      </c>
      <c r="AK146" s="156">
        <v>0.4</v>
      </c>
      <c r="AL146" s="157">
        <v>0.24</v>
      </c>
      <c r="AM146" s="157">
        <v>0.2</v>
      </c>
      <c r="AN146" s="158" t="s">
        <v>98</v>
      </c>
      <c r="AO146" s="158" t="s">
        <v>99</v>
      </c>
      <c r="AP146" s="158" t="s">
        <v>100</v>
      </c>
      <c r="AQ146" s="520" t="s">
        <v>512</v>
      </c>
      <c r="AR146" s="490">
        <v>0.4</v>
      </c>
      <c r="AS146" s="490">
        <v>5.183999999999999E-2</v>
      </c>
      <c r="AT146" s="492" t="s">
        <v>102</v>
      </c>
      <c r="AU146" s="490">
        <v>0.2</v>
      </c>
      <c r="AV146" s="490">
        <v>0.15000000000000002</v>
      </c>
      <c r="AW146" s="492" t="s">
        <v>120</v>
      </c>
      <c r="AX146" s="492" t="s">
        <v>126</v>
      </c>
      <c r="AY146" s="492" t="s">
        <v>126</v>
      </c>
      <c r="AZ146" s="520" t="s">
        <v>127</v>
      </c>
      <c r="BA146" s="519" t="s">
        <v>128</v>
      </c>
      <c r="BB146" s="519" t="s">
        <v>128</v>
      </c>
      <c r="BC146" s="516" t="s">
        <v>128</v>
      </c>
      <c r="BD146" s="516" t="s">
        <v>128</v>
      </c>
      <c r="BE146" s="524" t="s">
        <v>128</v>
      </c>
      <c r="BF146" s="446"/>
      <c r="BG146" s="446"/>
      <c r="BH146" s="446"/>
      <c r="BI146" s="439"/>
      <c r="BJ146" s="439"/>
      <c r="BK146" s="439"/>
      <c r="BL146" s="446"/>
      <c r="BM146" s="437"/>
      <c r="BN146" s="446"/>
      <c r="BO146" s="446"/>
      <c r="BP146" s="35"/>
    </row>
    <row r="147" spans="1:68" ht="135" customHeight="1">
      <c r="A147" s="529"/>
      <c r="B147" s="516"/>
      <c r="C147" s="516"/>
      <c r="D147" s="515"/>
      <c r="E147" s="515"/>
      <c r="F147" s="515"/>
      <c r="G147" s="516"/>
      <c r="H147" s="520"/>
      <c r="I147" s="520"/>
      <c r="J147" s="491"/>
      <c r="K147" s="483"/>
      <c r="L147" s="516"/>
      <c r="M147" s="492"/>
      <c r="N147" s="516"/>
      <c r="O147" s="516"/>
      <c r="P147" s="519"/>
      <c r="Q147" s="514"/>
      <c r="R147" s="520"/>
      <c r="S147" s="482"/>
      <c r="T147" s="520"/>
      <c r="U147" s="482"/>
      <c r="V147" s="520"/>
      <c r="W147" s="482"/>
      <c r="X147" s="485"/>
      <c r="Y147" s="482"/>
      <c r="Z147" s="482"/>
      <c r="AA147" s="492"/>
      <c r="AB147" s="151">
        <v>2</v>
      </c>
      <c r="AC147" s="152" t="s">
        <v>513</v>
      </c>
      <c r="AD147" s="152" t="s">
        <v>322</v>
      </c>
      <c r="AE147" s="152" t="s">
        <v>514</v>
      </c>
      <c r="AF147" s="153" t="s">
        <v>95</v>
      </c>
      <c r="AG147" s="154" t="s">
        <v>96</v>
      </c>
      <c r="AH147" s="155">
        <v>0.25</v>
      </c>
      <c r="AI147" s="154" t="s">
        <v>97</v>
      </c>
      <c r="AJ147" s="155">
        <v>0.15</v>
      </c>
      <c r="AK147" s="156">
        <v>0.4</v>
      </c>
      <c r="AL147" s="157">
        <v>0.14399999999999999</v>
      </c>
      <c r="AM147" s="157">
        <v>0.2</v>
      </c>
      <c r="AN147" s="158" t="s">
        <v>98</v>
      </c>
      <c r="AO147" s="158" t="s">
        <v>99</v>
      </c>
      <c r="AP147" s="158" t="s">
        <v>100</v>
      </c>
      <c r="AQ147" s="520"/>
      <c r="AR147" s="491"/>
      <c r="AS147" s="491"/>
      <c r="AT147" s="492"/>
      <c r="AU147" s="491"/>
      <c r="AV147" s="491"/>
      <c r="AW147" s="492"/>
      <c r="AX147" s="492"/>
      <c r="AY147" s="492"/>
      <c r="AZ147" s="520"/>
      <c r="BA147" s="519"/>
      <c r="BB147" s="519"/>
      <c r="BC147" s="516"/>
      <c r="BD147" s="516"/>
      <c r="BE147" s="525"/>
      <c r="BF147" s="446"/>
      <c r="BG147" s="446"/>
      <c r="BH147" s="446"/>
      <c r="BI147" s="437"/>
      <c r="BJ147" s="439"/>
      <c r="BK147" s="439"/>
      <c r="BL147" s="446"/>
      <c r="BM147" s="437"/>
      <c r="BN147" s="446"/>
      <c r="BO147" s="446"/>
      <c r="BP147" s="35"/>
    </row>
    <row r="148" spans="1:68" ht="78" customHeight="1">
      <c r="A148" s="529"/>
      <c r="B148" s="516"/>
      <c r="C148" s="516"/>
      <c r="D148" s="515"/>
      <c r="E148" s="515"/>
      <c r="F148" s="515"/>
      <c r="G148" s="516"/>
      <c r="H148" s="520"/>
      <c r="I148" s="520"/>
      <c r="J148" s="491"/>
      <c r="K148" s="483"/>
      <c r="L148" s="516"/>
      <c r="M148" s="492"/>
      <c r="N148" s="516"/>
      <c r="O148" s="516"/>
      <c r="P148" s="519"/>
      <c r="Q148" s="514"/>
      <c r="R148" s="520"/>
      <c r="S148" s="482"/>
      <c r="T148" s="520"/>
      <c r="U148" s="482"/>
      <c r="V148" s="520"/>
      <c r="W148" s="482"/>
      <c r="X148" s="485"/>
      <c r="Y148" s="482"/>
      <c r="Z148" s="482"/>
      <c r="AA148" s="492"/>
      <c r="AB148" s="151">
        <v>3</v>
      </c>
      <c r="AC148" s="152" t="s">
        <v>515</v>
      </c>
      <c r="AD148" s="152" t="s">
        <v>93</v>
      </c>
      <c r="AE148" s="152" t="s">
        <v>516</v>
      </c>
      <c r="AF148" s="153" t="s">
        <v>95</v>
      </c>
      <c r="AG148" s="154" t="s">
        <v>96</v>
      </c>
      <c r="AH148" s="155">
        <v>0.25</v>
      </c>
      <c r="AI148" s="154" t="s">
        <v>97</v>
      </c>
      <c r="AJ148" s="155">
        <v>0.15</v>
      </c>
      <c r="AK148" s="156">
        <v>0.4</v>
      </c>
      <c r="AL148" s="157">
        <v>8.6399999999999991E-2</v>
      </c>
      <c r="AM148" s="157">
        <v>0.2</v>
      </c>
      <c r="AN148" s="158" t="s">
        <v>98</v>
      </c>
      <c r="AO148" s="158" t="s">
        <v>99</v>
      </c>
      <c r="AP148" s="158" t="s">
        <v>100</v>
      </c>
      <c r="AQ148" s="520"/>
      <c r="AR148" s="491"/>
      <c r="AS148" s="491"/>
      <c r="AT148" s="492"/>
      <c r="AU148" s="491"/>
      <c r="AV148" s="491"/>
      <c r="AW148" s="492"/>
      <c r="AX148" s="492"/>
      <c r="AY148" s="492"/>
      <c r="AZ148" s="520"/>
      <c r="BA148" s="519"/>
      <c r="BB148" s="519"/>
      <c r="BC148" s="516"/>
      <c r="BD148" s="516"/>
      <c r="BE148" s="525"/>
      <c r="BF148" s="446"/>
      <c r="BG148" s="446"/>
      <c r="BH148" s="446"/>
      <c r="BI148" s="437"/>
      <c r="BJ148" s="439"/>
      <c r="BK148" s="439"/>
      <c r="BL148" s="446"/>
      <c r="BM148" s="437"/>
      <c r="BN148" s="446"/>
      <c r="BO148" s="446"/>
      <c r="BP148" s="35"/>
    </row>
    <row r="149" spans="1:68" ht="78" customHeight="1">
      <c r="A149" s="529"/>
      <c r="B149" s="516"/>
      <c r="C149" s="516"/>
      <c r="D149" s="515"/>
      <c r="E149" s="515"/>
      <c r="F149" s="515"/>
      <c r="G149" s="516"/>
      <c r="H149" s="520"/>
      <c r="I149" s="520"/>
      <c r="J149" s="491"/>
      <c r="K149" s="483"/>
      <c r="L149" s="516"/>
      <c r="M149" s="492"/>
      <c r="N149" s="516"/>
      <c r="O149" s="516"/>
      <c r="P149" s="519"/>
      <c r="Q149" s="514"/>
      <c r="R149" s="520"/>
      <c r="S149" s="482"/>
      <c r="T149" s="520"/>
      <c r="U149" s="482"/>
      <c r="V149" s="520"/>
      <c r="W149" s="482"/>
      <c r="X149" s="485"/>
      <c r="Y149" s="482"/>
      <c r="Z149" s="482"/>
      <c r="AA149" s="492"/>
      <c r="AB149" s="151">
        <v>4</v>
      </c>
      <c r="AC149" s="152" t="s">
        <v>517</v>
      </c>
      <c r="AD149" s="152" t="s">
        <v>322</v>
      </c>
      <c r="AE149" s="152" t="s">
        <v>511</v>
      </c>
      <c r="AF149" s="153" t="s">
        <v>95</v>
      </c>
      <c r="AG149" s="154" t="s">
        <v>96</v>
      </c>
      <c r="AH149" s="155">
        <v>0.25</v>
      </c>
      <c r="AI149" s="154" t="s">
        <v>97</v>
      </c>
      <c r="AJ149" s="155">
        <v>0.15</v>
      </c>
      <c r="AK149" s="156">
        <v>0.4</v>
      </c>
      <c r="AL149" s="157">
        <v>5.183999999999999E-2</v>
      </c>
      <c r="AM149" s="157">
        <v>0.2</v>
      </c>
      <c r="AN149" s="158" t="s">
        <v>98</v>
      </c>
      <c r="AO149" s="158" t="s">
        <v>99</v>
      </c>
      <c r="AP149" s="158" t="s">
        <v>100</v>
      </c>
      <c r="AQ149" s="520"/>
      <c r="AR149" s="491"/>
      <c r="AS149" s="491"/>
      <c r="AT149" s="492"/>
      <c r="AU149" s="491"/>
      <c r="AV149" s="491"/>
      <c r="AW149" s="492"/>
      <c r="AX149" s="492"/>
      <c r="AY149" s="492"/>
      <c r="AZ149" s="520"/>
      <c r="BA149" s="519"/>
      <c r="BB149" s="519"/>
      <c r="BC149" s="516"/>
      <c r="BD149" s="516"/>
      <c r="BE149" s="525"/>
      <c r="BF149" s="446"/>
      <c r="BG149" s="446"/>
      <c r="BH149" s="446"/>
      <c r="BI149" s="437"/>
      <c r="BJ149" s="439"/>
      <c r="BK149" s="439"/>
      <c r="BL149" s="446"/>
      <c r="BM149" s="437"/>
      <c r="BN149" s="446"/>
      <c r="BO149" s="446"/>
      <c r="BP149" s="35"/>
    </row>
    <row r="150" spans="1:68" ht="75" customHeight="1">
      <c r="A150" s="529"/>
      <c r="B150" s="516"/>
      <c r="C150" s="516"/>
      <c r="D150" s="515"/>
      <c r="E150" s="515"/>
      <c r="F150" s="515"/>
      <c r="G150" s="516"/>
      <c r="H150" s="520"/>
      <c r="I150" s="520"/>
      <c r="J150" s="491"/>
      <c r="K150" s="483"/>
      <c r="L150" s="516"/>
      <c r="M150" s="492"/>
      <c r="N150" s="516"/>
      <c r="O150" s="516"/>
      <c r="P150" s="519"/>
      <c r="Q150" s="514"/>
      <c r="R150" s="520"/>
      <c r="S150" s="482"/>
      <c r="T150" s="520"/>
      <c r="U150" s="482"/>
      <c r="V150" s="520"/>
      <c r="W150" s="482"/>
      <c r="X150" s="485"/>
      <c r="Y150" s="482"/>
      <c r="Z150" s="482"/>
      <c r="AA150" s="492"/>
      <c r="AB150" s="151">
        <v>5</v>
      </c>
      <c r="AC150" s="152" t="s">
        <v>518</v>
      </c>
      <c r="AD150" s="152" t="s">
        <v>93</v>
      </c>
      <c r="AE150" s="152" t="s">
        <v>519</v>
      </c>
      <c r="AF150" s="153" t="s">
        <v>269</v>
      </c>
      <c r="AG150" s="154" t="s">
        <v>270</v>
      </c>
      <c r="AH150" s="155">
        <v>0.1</v>
      </c>
      <c r="AI150" s="154" t="s">
        <v>97</v>
      </c>
      <c r="AJ150" s="155">
        <v>0.15</v>
      </c>
      <c r="AK150" s="156">
        <v>0.25</v>
      </c>
      <c r="AL150" s="157">
        <v>5.183999999999999E-2</v>
      </c>
      <c r="AM150" s="157">
        <v>0.15000000000000002</v>
      </c>
      <c r="AN150" s="158" t="s">
        <v>98</v>
      </c>
      <c r="AO150" s="158" t="s">
        <v>99</v>
      </c>
      <c r="AP150" s="158" t="s">
        <v>100</v>
      </c>
      <c r="AQ150" s="520"/>
      <c r="AR150" s="491"/>
      <c r="AS150" s="491"/>
      <c r="AT150" s="492"/>
      <c r="AU150" s="491"/>
      <c r="AV150" s="491"/>
      <c r="AW150" s="492"/>
      <c r="AX150" s="492"/>
      <c r="AY150" s="492"/>
      <c r="AZ150" s="520"/>
      <c r="BA150" s="519"/>
      <c r="BB150" s="519"/>
      <c r="BC150" s="516"/>
      <c r="BD150" s="516"/>
      <c r="BE150" s="525"/>
      <c r="BF150" s="446"/>
      <c r="BG150" s="446"/>
      <c r="BH150" s="446"/>
      <c r="BI150" s="437"/>
      <c r="BJ150" s="439"/>
      <c r="BK150" s="439"/>
      <c r="BL150" s="446"/>
      <c r="BM150" s="437"/>
      <c r="BN150" s="446"/>
      <c r="BO150" s="446"/>
      <c r="BP150" s="35"/>
    </row>
    <row r="151" spans="1:68">
      <c r="A151" s="529"/>
      <c r="B151" s="516"/>
      <c r="C151" s="516"/>
      <c r="D151" s="515"/>
      <c r="E151" s="515"/>
      <c r="F151" s="515"/>
      <c r="G151" s="516"/>
      <c r="H151" s="520"/>
      <c r="I151" s="520"/>
      <c r="J151" s="491"/>
      <c r="K151" s="483"/>
      <c r="L151" s="516"/>
      <c r="M151" s="492"/>
      <c r="N151" s="516"/>
      <c r="O151" s="516"/>
      <c r="P151" s="519"/>
      <c r="Q151" s="514"/>
      <c r="R151" s="520"/>
      <c r="S151" s="482"/>
      <c r="T151" s="520"/>
      <c r="U151" s="482"/>
      <c r="V151" s="520"/>
      <c r="W151" s="482"/>
      <c r="X151" s="485"/>
      <c r="Y151" s="482"/>
      <c r="Z151" s="482"/>
      <c r="AA151" s="492"/>
      <c r="AB151" s="151"/>
      <c r="AC151" s="152"/>
      <c r="AD151" s="152"/>
      <c r="AE151" s="152"/>
      <c r="AF151" s="153" t="s">
        <v>138</v>
      </c>
      <c r="AG151" s="154"/>
      <c r="AH151" s="155" t="s">
        <v>138</v>
      </c>
      <c r="AI151" s="154"/>
      <c r="AJ151" s="155" t="s">
        <v>138</v>
      </c>
      <c r="AK151" s="156" t="s">
        <v>138</v>
      </c>
      <c r="AL151" s="157" t="s">
        <v>138</v>
      </c>
      <c r="AM151" s="157" t="s">
        <v>138</v>
      </c>
      <c r="AN151" s="158"/>
      <c r="AO151" s="158"/>
      <c r="AP151" s="158"/>
      <c r="AQ151" s="520"/>
      <c r="AR151" s="491"/>
      <c r="AS151" s="491"/>
      <c r="AT151" s="492"/>
      <c r="AU151" s="491"/>
      <c r="AV151" s="491"/>
      <c r="AW151" s="492"/>
      <c r="AX151" s="492"/>
      <c r="AY151" s="492"/>
      <c r="AZ151" s="520"/>
      <c r="BA151" s="519"/>
      <c r="BB151" s="519"/>
      <c r="BC151" s="516"/>
      <c r="BD151" s="516"/>
      <c r="BE151" s="525"/>
      <c r="BF151" s="446"/>
      <c r="BG151" s="446"/>
      <c r="BH151" s="446"/>
      <c r="BI151" s="437"/>
      <c r="BJ151" s="439"/>
      <c r="BK151" s="439"/>
      <c r="BL151" s="446"/>
      <c r="BM151" s="437"/>
      <c r="BN151" s="446"/>
      <c r="BO151" s="446"/>
      <c r="BP151" s="35"/>
    </row>
    <row r="152" spans="1:68" ht="69">
      <c r="A152" s="529"/>
      <c r="B152" s="516"/>
      <c r="C152" s="516"/>
      <c r="D152" s="515" t="s">
        <v>82</v>
      </c>
      <c r="E152" s="515" t="s">
        <v>447</v>
      </c>
      <c r="F152" s="515">
        <v>6</v>
      </c>
      <c r="G152" s="519" t="s">
        <v>520</v>
      </c>
      <c r="H152" s="520"/>
      <c r="I152" s="520"/>
      <c r="J152" s="491" t="s">
        <v>521</v>
      </c>
      <c r="K152" s="483" t="s">
        <v>86</v>
      </c>
      <c r="L152" s="516" t="s">
        <v>87</v>
      </c>
      <c r="M152" s="492" t="s">
        <v>522</v>
      </c>
      <c r="N152" s="516"/>
      <c r="O152" s="516"/>
      <c r="P152" s="519" t="s">
        <v>523</v>
      </c>
      <c r="Q152" s="514">
        <v>1</v>
      </c>
      <c r="R152" s="520" t="s">
        <v>90</v>
      </c>
      <c r="S152" s="482">
        <v>0.6</v>
      </c>
      <c r="T152" s="520" t="s">
        <v>120</v>
      </c>
      <c r="U152" s="482">
        <v>0.2</v>
      </c>
      <c r="V152" s="520" t="s">
        <v>183</v>
      </c>
      <c r="W152" s="482">
        <v>0.4</v>
      </c>
      <c r="X152" s="485" t="s">
        <v>183</v>
      </c>
      <c r="Y152" s="482">
        <v>0.4</v>
      </c>
      <c r="Z152" s="482" t="s">
        <v>331</v>
      </c>
      <c r="AA152" s="492" t="s">
        <v>125</v>
      </c>
      <c r="AB152" s="151">
        <v>1</v>
      </c>
      <c r="AC152" s="152" t="s">
        <v>524</v>
      </c>
      <c r="AD152" s="152" t="s">
        <v>525</v>
      </c>
      <c r="AE152" s="152" t="s">
        <v>526</v>
      </c>
      <c r="AF152" s="153" t="s">
        <v>95</v>
      </c>
      <c r="AG152" s="154" t="s">
        <v>96</v>
      </c>
      <c r="AH152" s="155">
        <v>0.25</v>
      </c>
      <c r="AI152" s="158" t="s">
        <v>97</v>
      </c>
      <c r="AJ152" s="155">
        <v>0.15</v>
      </c>
      <c r="AK152" s="156">
        <v>0.4</v>
      </c>
      <c r="AL152" s="157">
        <v>0.36</v>
      </c>
      <c r="AM152" s="157">
        <v>0.4</v>
      </c>
      <c r="AN152" s="158" t="s">
        <v>98</v>
      </c>
      <c r="AO152" s="158" t="s">
        <v>99</v>
      </c>
      <c r="AP152" s="158" t="s">
        <v>100</v>
      </c>
      <c r="AQ152" s="520" t="s">
        <v>527</v>
      </c>
      <c r="AR152" s="490">
        <v>0.6</v>
      </c>
      <c r="AS152" s="490">
        <v>7.7759999999999996E-2</v>
      </c>
      <c r="AT152" s="492" t="s">
        <v>102</v>
      </c>
      <c r="AU152" s="490">
        <v>0.4</v>
      </c>
      <c r="AV152" s="490">
        <v>0.4</v>
      </c>
      <c r="AW152" s="492" t="s">
        <v>183</v>
      </c>
      <c r="AX152" s="492" t="s">
        <v>125</v>
      </c>
      <c r="AY152" s="492" t="s">
        <v>126</v>
      </c>
      <c r="AZ152" s="520" t="s">
        <v>127</v>
      </c>
      <c r="BA152" s="519" t="s">
        <v>128</v>
      </c>
      <c r="BB152" s="519" t="s">
        <v>128</v>
      </c>
      <c r="BC152" s="516" t="s">
        <v>128</v>
      </c>
      <c r="BD152" s="516" t="s">
        <v>128</v>
      </c>
      <c r="BE152" s="524" t="s">
        <v>128</v>
      </c>
      <c r="BF152" s="446"/>
      <c r="BG152" s="446"/>
      <c r="BH152" s="446"/>
      <c r="BI152" s="446"/>
      <c r="BJ152" s="439"/>
      <c r="BK152" s="439"/>
      <c r="BL152" s="473"/>
      <c r="BM152" s="437"/>
      <c r="BN152" s="446"/>
      <c r="BO152" s="446"/>
      <c r="BP152" s="35"/>
    </row>
    <row r="153" spans="1:68" ht="74.25" customHeight="1">
      <c r="A153" s="529"/>
      <c r="B153" s="516"/>
      <c r="C153" s="516"/>
      <c r="D153" s="515"/>
      <c r="E153" s="515"/>
      <c r="F153" s="515"/>
      <c r="G153" s="519"/>
      <c r="H153" s="520"/>
      <c r="I153" s="520"/>
      <c r="J153" s="491"/>
      <c r="K153" s="483"/>
      <c r="L153" s="516"/>
      <c r="M153" s="492"/>
      <c r="N153" s="516"/>
      <c r="O153" s="516"/>
      <c r="P153" s="519"/>
      <c r="Q153" s="514"/>
      <c r="R153" s="520"/>
      <c r="S153" s="482"/>
      <c r="T153" s="520"/>
      <c r="U153" s="482"/>
      <c r="V153" s="520"/>
      <c r="W153" s="482"/>
      <c r="X153" s="485"/>
      <c r="Y153" s="482"/>
      <c r="Z153" s="482"/>
      <c r="AA153" s="492"/>
      <c r="AB153" s="151">
        <v>2</v>
      </c>
      <c r="AC153" s="152" t="s">
        <v>528</v>
      </c>
      <c r="AD153" s="152" t="s">
        <v>525</v>
      </c>
      <c r="AE153" s="152" t="s">
        <v>529</v>
      </c>
      <c r="AF153" s="153" t="s">
        <v>95</v>
      </c>
      <c r="AG153" s="154" t="s">
        <v>96</v>
      </c>
      <c r="AH153" s="155">
        <v>0.25</v>
      </c>
      <c r="AI153" s="154" t="s">
        <v>97</v>
      </c>
      <c r="AJ153" s="155">
        <v>0.15</v>
      </c>
      <c r="AK153" s="156">
        <v>0.4</v>
      </c>
      <c r="AL153" s="157">
        <v>0.216</v>
      </c>
      <c r="AM153" s="157">
        <v>0.4</v>
      </c>
      <c r="AN153" s="158" t="s">
        <v>98</v>
      </c>
      <c r="AO153" s="158" t="s">
        <v>99</v>
      </c>
      <c r="AP153" s="158" t="s">
        <v>100</v>
      </c>
      <c r="AQ153" s="520"/>
      <c r="AR153" s="491"/>
      <c r="AS153" s="491"/>
      <c r="AT153" s="492"/>
      <c r="AU153" s="491"/>
      <c r="AV153" s="491"/>
      <c r="AW153" s="492"/>
      <c r="AX153" s="492"/>
      <c r="AY153" s="492"/>
      <c r="AZ153" s="520"/>
      <c r="BA153" s="519"/>
      <c r="BB153" s="519"/>
      <c r="BC153" s="516"/>
      <c r="BD153" s="516"/>
      <c r="BE153" s="525"/>
      <c r="BF153" s="446"/>
      <c r="BG153" s="446"/>
      <c r="BH153" s="446"/>
      <c r="BI153" s="446"/>
      <c r="BJ153" s="439"/>
      <c r="BK153" s="439"/>
      <c r="BL153" s="446"/>
      <c r="BM153" s="437"/>
      <c r="BN153" s="446"/>
      <c r="BO153" s="446"/>
      <c r="BP153" s="35"/>
    </row>
    <row r="154" spans="1:68" ht="74.25" customHeight="1">
      <c r="A154" s="529"/>
      <c r="B154" s="516"/>
      <c r="C154" s="516"/>
      <c r="D154" s="515"/>
      <c r="E154" s="515"/>
      <c r="F154" s="515"/>
      <c r="G154" s="519"/>
      <c r="H154" s="520"/>
      <c r="I154" s="520"/>
      <c r="J154" s="491"/>
      <c r="K154" s="483"/>
      <c r="L154" s="516"/>
      <c r="M154" s="492"/>
      <c r="N154" s="516"/>
      <c r="O154" s="516"/>
      <c r="P154" s="519"/>
      <c r="Q154" s="514"/>
      <c r="R154" s="520"/>
      <c r="S154" s="482"/>
      <c r="T154" s="520"/>
      <c r="U154" s="482"/>
      <c r="V154" s="520"/>
      <c r="W154" s="482"/>
      <c r="X154" s="485"/>
      <c r="Y154" s="482"/>
      <c r="Z154" s="482"/>
      <c r="AA154" s="492"/>
      <c r="AB154" s="151">
        <v>3</v>
      </c>
      <c r="AC154" s="152" t="s">
        <v>530</v>
      </c>
      <c r="AD154" s="152" t="s">
        <v>531</v>
      </c>
      <c r="AE154" s="152" t="s">
        <v>532</v>
      </c>
      <c r="AF154" s="153" t="s">
        <v>95</v>
      </c>
      <c r="AG154" s="154" t="s">
        <v>96</v>
      </c>
      <c r="AH154" s="155">
        <v>0.25</v>
      </c>
      <c r="AI154" s="154" t="s">
        <v>97</v>
      </c>
      <c r="AJ154" s="155">
        <v>0.15</v>
      </c>
      <c r="AK154" s="156">
        <v>0.4</v>
      </c>
      <c r="AL154" s="157">
        <v>0.12959999999999999</v>
      </c>
      <c r="AM154" s="157">
        <v>0.4</v>
      </c>
      <c r="AN154" s="158" t="s">
        <v>98</v>
      </c>
      <c r="AO154" s="158" t="s">
        <v>99</v>
      </c>
      <c r="AP154" s="158" t="s">
        <v>100</v>
      </c>
      <c r="AQ154" s="520"/>
      <c r="AR154" s="491"/>
      <c r="AS154" s="491"/>
      <c r="AT154" s="492"/>
      <c r="AU154" s="491"/>
      <c r="AV154" s="491"/>
      <c r="AW154" s="492"/>
      <c r="AX154" s="492"/>
      <c r="AY154" s="492"/>
      <c r="AZ154" s="520"/>
      <c r="BA154" s="519"/>
      <c r="BB154" s="519"/>
      <c r="BC154" s="516"/>
      <c r="BD154" s="516"/>
      <c r="BE154" s="525"/>
      <c r="BF154" s="446"/>
      <c r="BG154" s="446"/>
      <c r="BH154" s="446"/>
      <c r="BI154" s="446"/>
      <c r="BJ154" s="439"/>
      <c r="BK154" s="439"/>
      <c r="BL154" s="446"/>
      <c r="BM154" s="437"/>
      <c r="BN154" s="446"/>
      <c r="BO154" s="446"/>
      <c r="BP154" s="35"/>
    </row>
    <row r="155" spans="1:68" ht="105" customHeight="1">
      <c r="A155" s="529"/>
      <c r="B155" s="516"/>
      <c r="C155" s="516"/>
      <c r="D155" s="515"/>
      <c r="E155" s="515"/>
      <c r="F155" s="515"/>
      <c r="G155" s="519"/>
      <c r="H155" s="520"/>
      <c r="I155" s="520"/>
      <c r="J155" s="491"/>
      <c r="K155" s="483"/>
      <c r="L155" s="516"/>
      <c r="M155" s="492"/>
      <c r="N155" s="516"/>
      <c r="O155" s="516"/>
      <c r="P155" s="519"/>
      <c r="Q155" s="514"/>
      <c r="R155" s="520"/>
      <c r="S155" s="482"/>
      <c r="T155" s="520"/>
      <c r="U155" s="482"/>
      <c r="V155" s="520"/>
      <c r="W155" s="482"/>
      <c r="X155" s="485"/>
      <c r="Y155" s="482"/>
      <c r="Z155" s="482"/>
      <c r="AA155" s="492"/>
      <c r="AB155" s="151">
        <v>4</v>
      </c>
      <c r="AC155" s="152" t="s">
        <v>533</v>
      </c>
      <c r="AD155" s="152" t="s">
        <v>531</v>
      </c>
      <c r="AE155" s="152" t="s">
        <v>534</v>
      </c>
      <c r="AF155" s="153" t="s">
        <v>95</v>
      </c>
      <c r="AG155" s="154" t="s">
        <v>96</v>
      </c>
      <c r="AH155" s="155">
        <v>0.25</v>
      </c>
      <c r="AI155" s="154" t="s">
        <v>97</v>
      </c>
      <c r="AJ155" s="155">
        <v>0.15</v>
      </c>
      <c r="AK155" s="156">
        <v>0.4</v>
      </c>
      <c r="AL155" s="157">
        <v>7.7759999999999996E-2</v>
      </c>
      <c r="AM155" s="157">
        <v>0.4</v>
      </c>
      <c r="AN155" s="158" t="s">
        <v>98</v>
      </c>
      <c r="AO155" s="158" t="s">
        <v>99</v>
      </c>
      <c r="AP155" s="158" t="s">
        <v>100</v>
      </c>
      <c r="AQ155" s="520"/>
      <c r="AR155" s="491"/>
      <c r="AS155" s="491"/>
      <c r="AT155" s="492"/>
      <c r="AU155" s="491"/>
      <c r="AV155" s="491"/>
      <c r="AW155" s="492"/>
      <c r="AX155" s="492"/>
      <c r="AY155" s="492"/>
      <c r="AZ155" s="520"/>
      <c r="BA155" s="519"/>
      <c r="BB155" s="519"/>
      <c r="BC155" s="516"/>
      <c r="BD155" s="516"/>
      <c r="BE155" s="525"/>
      <c r="BF155" s="446"/>
      <c r="BG155" s="446"/>
      <c r="BH155" s="446"/>
      <c r="BI155" s="446"/>
      <c r="BJ155" s="439"/>
      <c r="BK155" s="439"/>
      <c r="BL155" s="446"/>
      <c r="BM155" s="437"/>
      <c r="BN155" s="446"/>
      <c r="BO155" s="446"/>
      <c r="BP155" s="35"/>
    </row>
    <row r="156" spans="1:68">
      <c r="A156" s="529"/>
      <c r="B156" s="516"/>
      <c r="C156" s="516"/>
      <c r="D156" s="515"/>
      <c r="E156" s="515"/>
      <c r="F156" s="515"/>
      <c r="G156" s="519"/>
      <c r="H156" s="520"/>
      <c r="I156" s="520"/>
      <c r="J156" s="491"/>
      <c r="K156" s="483"/>
      <c r="L156" s="516"/>
      <c r="M156" s="492"/>
      <c r="N156" s="516"/>
      <c r="O156" s="516"/>
      <c r="P156" s="519"/>
      <c r="Q156" s="514"/>
      <c r="R156" s="520"/>
      <c r="S156" s="482"/>
      <c r="T156" s="520"/>
      <c r="U156" s="482"/>
      <c r="V156" s="520"/>
      <c r="W156" s="482"/>
      <c r="X156" s="485"/>
      <c r="Y156" s="482"/>
      <c r="Z156" s="482"/>
      <c r="AA156" s="492"/>
      <c r="AB156" s="151"/>
      <c r="AC156" s="152"/>
      <c r="AD156" s="152"/>
      <c r="AE156" s="152"/>
      <c r="AF156" s="153" t="s">
        <v>138</v>
      </c>
      <c r="AG156" s="154"/>
      <c r="AH156" s="155" t="s">
        <v>138</v>
      </c>
      <c r="AI156" s="158"/>
      <c r="AJ156" s="155" t="s">
        <v>138</v>
      </c>
      <c r="AK156" s="156" t="s">
        <v>138</v>
      </c>
      <c r="AL156" s="157" t="s">
        <v>138</v>
      </c>
      <c r="AM156" s="157" t="s">
        <v>138</v>
      </c>
      <c r="AN156" s="158"/>
      <c r="AO156" s="158"/>
      <c r="AP156" s="158"/>
      <c r="AQ156" s="520"/>
      <c r="AR156" s="491"/>
      <c r="AS156" s="491"/>
      <c r="AT156" s="492"/>
      <c r="AU156" s="491"/>
      <c r="AV156" s="491"/>
      <c r="AW156" s="492"/>
      <c r="AX156" s="492"/>
      <c r="AY156" s="492"/>
      <c r="AZ156" s="520"/>
      <c r="BA156" s="519"/>
      <c r="BB156" s="519"/>
      <c r="BC156" s="516"/>
      <c r="BD156" s="516"/>
      <c r="BE156" s="525"/>
      <c r="BF156" s="446"/>
      <c r="BG156" s="446"/>
      <c r="BH156" s="446"/>
      <c r="BI156" s="446"/>
      <c r="BJ156" s="439"/>
      <c r="BK156" s="439"/>
      <c r="BL156" s="446"/>
      <c r="BM156" s="437"/>
      <c r="BN156" s="446"/>
      <c r="BO156" s="446"/>
      <c r="BP156" s="35"/>
    </row>
    <row r="157" spans="1:68">
      <c r="A157" s="529"/>
      <c r="B157" s="516"/>
      <c r="C157" s="516"/>
      <c r="D157" s="515"/>
      <c r="E157" s="515"/>
      <c r="F157" s="515"/>
      <c r="G157" s="519"/>
      <c r="H157" s="520"/>
      <c r="I157" s="520"/>
      <c r="J157" s="491"/>
      <c r="K157" s="483"/>
      <c r="L157" s="516"/>
      <c r="M157" s="492"/>
      <c r="N157" s="516"/>
      <c r="O157" s="516"/>
      <c r="P157" s="519"/>
      <c r="Q157" s="514"/>
      <c r="R157" s="520"/>
      <c r="S157" s="482"/>
      <c r="T157" s="520"/>
      <c r="U157" s="482"/>
      <c r="V157" s="520"/>
      <c r="W157" s="482"/>
      <c r="X157" s="485"/>
      <c r="Y157" s="482"/>
      <c r="Z157" s="482"/>
      <c r="AA157" s="492"/>
      <c r="AB157" s="151"/>
      <c r="AC157" s="152"/>
      <c r="AD157" s="152"/>
      <c r="AE157" s="152"/>
      <c r="AF157" s="153" t="s">
        <v>138</v>
      </c>
      <c r="AG157" s="154"/>
      <c r="AH157" s="155" t="s">
        <v>138</v>
      </c>
      <c r="AI157" s="154"/>
      <c r="AJ157" s="155" t="s">
        <v>138</v>
      </c>
      <c r="AK157" s="156" t="s">
        <v>138</v>
      </c>
      <c r="AL157" s="157" t="s">
        <v>138</v>
      </c>
      <c r="AM157" s="157" t="s">
        <v>138</v>
      </c>
      <c r="AN157" s="158"/>
      <c r="AO157" s="158"/>
      <c r="AP157" s="158"/>
      <c r="AQ157" s="520"/>
      <c r="AR157" s="491"/>
      <c r="AS157" s="491"/>
      <c r="AT157" s="492"/>
      <c r="AU157" s="491"/>
      <c r="AV157" s="491"/>
      <c r="AW157" s="492"/>
      <c r="AX157" s="492"/>
      <c r="AY157" s="492"/>
      <c r="AZ157" s="520"/>
      <c r="BA157" s="519"/>
      <c r="BB157" s="519"/>
      <c r="BC157" s="516"/>
      <c r="BD157" s="516"/>
      <c r="BE157" s="525"/>
      <c r="BF157" s="446"/>
      <c r="BG157" s="446"/>
      <c r="BH157" s="446"/>
      <c r="BI157" s="446"/>
      <c r="BJ157" s="439"/>
      <c r="BK157" s="439"/>
      <c r="BL157" s="446"/>
      <c r="BM157" s="437"/>
      <c r="BN157" s="446"/>
      <c r="BO157" s="446"/>
      <c r="BP157" s="35"/>
    </row>
    <row r="158" spans="1:68" ht="105.75" customHeight="1">
      <c r="A158" s="529"/>
      <c r="B158" s="516"/>
      <c r="C158" s="516"/>
      <c r="D158" s="515" t="s">
        <v>82</v>
      </c>
      <c r="E158" s="515" t="s">
        <v>447</v>
      </c>
      <c r="F158" s="515">
        <v>7</v>
      </c>
      <c r="G158" s="519" t="s">
        <v>535</v>
      </c>
      <c r="H158" s="520"/>
      <c r="I158" s="520"/>
      <c r="J158" s="491" t="s">
        <v>536</v>
      </c>
      <c r="K158" s="483" t="s">
        <v>180</v>
      </c>
      <c r="L158" s="516" t="s">
        <v>87</v>
      </c>
      <c r="M158" s="492" t="s">
        <v>537</v>
      </c>
      <c r="N158" s="516"/>
      <c r="O158" s="516"/>
      <c r="P158" s="519" t="s">
        <v>538</v>
      </c>
      <c r="Q158" s="514">
        <v>1</v>
      </c>
      <c r="R158" s="520" t="s">
        <v>102</v>
      </c>
      <c r="S158" s="482">
        <v>0.2</v>
      </c>
      <c r="T158" s="520"/>
      <c r="U158" s="482" t="s">
        <v>138</v>
      </c>
      <c r="V158" s="520" t="s">
        <v>120</v>
      </c>
      <c r="W158" s="482">
        <v>0.2</v>
      </c>
      <c r="X158" s="485" t="s">
        <v>120</v>
      </c>
      <c r="Y158" s="482">
        <v>0.2</v>
      </c>
      <c r="Z158" s="482" t="s">
        <v>539</v>
      </c>
      <c r="AA158" s="492" t="s">
        <v>126</v>
      </c>
      <c r="AB158" s="151">
        <v>1</v>
      </c>
      <c r="AC158" s="152" t="s">
        <v>540</v>
      </c>
      <c r="AD158" s="152" t="s">
        <v>531</v>
      </c>
      <c r="AE158" s="152" t="s">
        <v>541</v>
      </c>
      <c r="AF158" s="153" t="s">
        <v>95</v>
      </c>
      <c r="AG158" s="158" t="s">
        <v>96</v>
      </c>
      <c r="AH158" s="155">
        <v>0.25</v>
      </c>
      <c r="AI158" s="154" t="s">
        <v>97</v>
      </c>
      <c r="AJ158" s="155">
        <v>0.15</v>
      </c>
      <c r="AK158" s="156">
        <v>0.4</v>
      </c>
      <c r="AL158" s="157">
        <v>0.12</v>
      </c>
      <c r="AM158" s="157">
        <v>0.2</v>
      </c>
      <c r="AN158" s="158" t="s">
        <v>98</v>
      </c>
      <c r="AO158" s="158" t="s">
        <v>99</v>
      </c>
      <c r="AP158" s="158" t="s">
        <v>100</v>
      </c>
      <c r="AQ158" s="520" t="s">
        <v>542</v>
      </c>
      <c r="AR158" s="490">
        <v>0.2</v>
      </c>
      <c r="AS158" s="490">
        <v>0.12</v>
      </c>
      <c r="AT158" s="492" t="s">
        <v>102</v>
      </c>
      <c r="AU158" s="490">
        <v>0.2</v>
      </c>
      <c r="AV158" s="490">
        <v>0.2</v>
      </c>
      <c r="AW158" s="492" t="s">
        <v>120</v>
      </c>
      <c r="AX158" s="492" t="s">
        <v>126</v>
      </c>
      <c r="AY158" s="492" t="s">
        <v>126</v>
      </c>
      <c r="AZ158" s="520" t="s">
        <v>127</v>
      </c>
      <c r="BA158" s="519" t="s">
        <v>128</v>
      </c>
      <c r="BB158" s="519" t="s">
        <v>128</v>
      </c>
      <c r="BC158" s="516" t="s">
        <v>128</v>
      </c>
      <c r="BD158" s="516" t="s">
        <v>128</v>
      </c>
      <c r="BE158" s="524" t="s">
        <v>128</v>
      </c>
      <c r="BF158" s="446"/>
      <c r="BG158" s="446"/>
      <c r="BH158" s="446"/>
      <c r="BI158" s="439"/>
      <c r="BJ158" s="439"/>
      <c r="BK158" s="439"/>
      <c r="BL158" s="471"/>
      <c r="BM158" s="437"/>
      <c r="BN158" s="446"/>
      <c r="BO158" s="446"/>
      <c r="BP158" s="35"/>
    </row>
    <row r="159" spans="1:68">
      <c r="A159" s="529"/>
      <c r="B159" s="516"/>
      <c r="C159" s="516"/>
      <c r="D159" s="515"/>
      <c r="E159" s="515"/>
      <c r="F159" s="515"/>
      <c r="G159" s="519"/>
      <c r="H159" s="520"/>
      <c r="I159" s="520"/>
      <c r="J159" s="491"/>
      <c r="K159" s="483"/>
      <c r="L159" s="516"/>
      <c r="M159" s="492"/>
      <c r="N159" s="516"/>
      <c r="O159" s="516"/>
      <c r="P159" s="519"/>
      <c r="Q159" s="514"/>
      <c r="R159" s="520"/>
      <c r="S159" s="482"/>
      <c r="T159" s="520"/>
      <c r="U159" s="482"/>
      <c r="V159" s="520"/>
      <c r="W159" s="482"/>
      <c r="X159" s="485"/>
      <c r="Y159" s="482"/>
      <c r="Z159" s="482"/>
      <c r="AA159" s="492"/>
      <c r="AB159" s="151"/>
      <c r="AC159" s="152"/>
      <c r="AD159" s="152"/>
      <c r="AE159" s="152"/>
      <c r="AF159" s="153" t="s">
        <v>138</v>
      </c>
      <c r="AG159" s="154"/>
      <c r="AH159" s="155" t="s">
        <v>138</v>
      </c>
      <c r="AI159" s="154"/>
      <c r="AJ159" s="155" t="s">
        <v>138</v>
      </c>
      <c r="AK159" s="156" t="s">
        <v>138</v>
      </c>
      <c r="AL159" s="157" t="s">
        <v>138</v>
      </c>
      <c r="AM159" s="157" t="s">
        <v>138</v>
      </c>
      <c r="AN159" s="158"/>
      <c r="AO159" s="158"/>
      <c r="AP159" s="158"/>
      <c r="AQ159" s="520"/>
      <c r="AR159" s="491"/>
      <c r="AS159" s="491"/>
      <c r="AT159" s="492"/>
      <c r="AU159" s="491"/>
      <c r="AV159" s="491"/>
      <c r="AW159" s="492"/>
      <c r="AX159" s="492"/>
      <c r="AY159" s="492"/>
      <c r="AZ159" s="520"/>
      <c r="BA159" s="519"/>
      <c r="BB159" s="519"/>
      <c r="BC159" s="516"/>
      <c r="BD159" s="516"/>
      <c r="BE159" s="525"/>
      <c r="BF159" s="446"/>
      <c r="BG159" s="446"/>
      <c r="BH159" s="446"/>
      <c r="BI159" s="437"/>
      <c r="BJ159" s="439"/>
      <c r="BK159" s="439"/>
      <c r="BL159" s="472"/>
      <c r="BM159" s="437"/>
      <c r="BN159" s="446"/>
      <c r="BO159" s="446"/>
      <c r="BP159" s="35"/>
    </row>
    <row r="160" spans="1:68">
      <c r="A160" s="529"/>
      <c r="B160" s="516"/>
      <c r="C160" s="516"/>
      <c r="D160" s="515"/>
      <c r="E160" s="515"/>
      <c r="F160" s="515"/>
      <c r="G160" s="519"/>
      <c r="H160" s="520"/>
      <c r="I160" s="520"/>
      <c r="J160" s="491"/>
      <c r="K160" s="483"/>
      <c r="L160" s="516"/>
      <c r="M160" s="492"/>
      <c r="N160" s="516"/>
      <c r="O160" s="516"/>
      <c r="P160" s="519"/>
      <c r="Q160" s="514"/>
      <c r="R160" s="520"/>
      <c r="S160" s="482"/>
      <c r="T160" s="520"/>
      <c r="U160" s="482"/>
      <c r="V160" s="520"/>
      <c r="W160" s="482"/>
      <c r="X160" s="485"/>
      <c r="Y160" s="482"/>
      <c r="Z160" s="482"/>
      <c r="AA160" s="492"/>
      <c r="AB160" s="151"/>
      <c r="AC160" s="152"/>
      <c r="AD160" s="152"/>
      <c r="AE160" s="152"/>
      <c r="AF160" s="153" t="s">
        <v>138</v>
      </c>
      <c r="AG160" s="154"/>
      <c r="AH160" s="155" t="s">
        <v>138</v>
      </c>
      <c r="AI160" s="154"/>
      <c r="AJ160" s="155" t="s">
        <v>138</v>
      </c>
      <c r="AK160" s="156" t="s">
        <v>138</v>
      </c>
      <c r="AL160" s="157" t="s">
        <v>138</v>
      </c>
      <c r="AM160" s="157" t="s">
        <v>138</v>
      </c>
      <c r="AN160" s="158"/>
      <c r="AO160" s="158"/>
      <c r="AP160" s="158"/>
      <c r="AQ160" s="520"/>
      <c r="AR160" s="491"/>
      <c r="AS160" s="491"/>
      <c r="AT160" s="492"/>
      <c r="AU160" s="491"/>
      <c r="AV160" s="491"/>
      <c r="AW160" s="492"/>
      <c r="AX160" s="492"/>
      <c r="AY160" s="492"/>
      <c r="AZ160" s="520"/>
      <c r="BA160" s="519"/>
      <c r="BB160" s="519"/>
      <c r="BC160" s="516"/>
      <c r="BD160" s="516"/>
      <c r="BE160" s="525"/>
      <c r="BF160" s="446"/>
      <c r="BG160" s="446"/>
      <c r="BH160" s="446"/>
      <c r="BI160" s="437"/>
      <c r="BJ160" s="439"/>
      <c r="BK160" s="439"/>
      <c r="BL160" s="472"/>
      <c r="BM160" s="437"/>
      <c r="BN160" s="446"/>
      <c r="BO160" s="446"/>
      <c r="BP160" s="35"/>
    </row>
    <row r="161" spans="1:68">
      <c r="A161" s="529"/>
      <c r="B161" s="516"/>
      <c r="C161" s="516"/>
      <c r="D161" s="515"/>
      <c r="E161" s="515"/>
      <c r="F161" s="515"/>
      <c r="G161" s="519"/>
      <c r="H161" s="520"/>
      <c r="I161" s="520"/>
      <c r="J161" s="491"/>
      <c r="K161" s="483"/>
      <c r="L161" s="516"/>
      <c r="M161" s="492"/>
      <c r="N161" s="516"/>
      <c r="O161" s="516"/>
      <c r="P161" s="519"/>
      <c r="Q161" s="514"/>
      <c r="R161" s="520"/>
      <c r="S161" s="482"/>
      <c r="T161" s="520"/>
      <c r="U161" s="482"/>
      <c r="V161" s="520"/>
      <c r="W161" s="482"/>
      <c r="X161" s="485"/>
      <c r="Y161" s="482"/>
      <c r="Z161" s="482"/>
      <c r="AA161" s="492"/>
      <c r="AB161" s="151"/>
      <c r="AC161" s="152"/>
      <c r="AD161" s="152"/>
      <c r="AE161" s="152"/>
      <c r="AF161" s="153" t="s">
        <v>138</v>
      </c>
      <c r="AG161" s="154"/>
      <c r="AH161" s="155" t="s">
        <v>138</v>
      </c>
      <c r="AI161" s="154"/>
      <c r="AJ161" s="155" t="s">
        <v>138</v>
      </c>
      <c r="AK161" s="156" t="s">
        <v>138</v>
      </c>
      <c r="AL161" s="157" t="s">
        <v>138</v>
      </c>
      <c r="AM161" s="161" t="s">
        <v>138</v>
      </c>
      <c r="AN161" s="158"/>
      <c r="AO161" s="158"/>
      <c r="AP161" s="158"/>
      <c r="AQ161" s="520"/>
      <c r="AR161" s="491"/>
      <c r="AS161" s="491"/>
      <c r="AT161" s="492"/>
      <c r="AU161" s="491"/>
      <c r="AV161" s="491"/>
      <c r="AW161" s="492"/>
      <c r="AX161" s="492"/>
      <c r="AY161" s="492"/>
      <c r="AZ161" s="520"/>
      <c r="BA161" s="519"/>
      <c r="BB161" s="519"/>
      <c r="BC161" s="516"/>
      <c r="BD161" s="516"/>
      <c r="BE161" s="525"/>
      <c r="BF161" s="446"/>
      <c r="BG161" s="446"/>
      <c r="BH161" s="446"/>
      <c r="BI161" s="437"/>
      <c r="BJ161" s="439"/>
      <c r="BK161" s="439"/>
      <c r="BL161" s="472"/>
      <c r="BM161" s="437"/>
      <c r="BN161" s="446"/>
      <c r="BO161" s="446"/>
      <c r="BP161" s="35"/>
    </row>
    <row r="162" spans="1:68">
      <c r="A162" s="529"/>
      <c r="B162" s="516"/>
      <c r="C162" s="516"/>
      <c r="D162" s="515"/>
      <c r="E162" s="515"/>
      <c r="F162" s="515"/>
      <c r="G162" s="519"/>
      <c r="H162" s="520"/>
      <c r="I162" s="520"/>
      <c r="J162" s="491"/>
      <c r="K162" s="483"/>
      <c r="L162" s="516"/>
      <c r="M162" s="492"/>
      <c r="N162" s="516"/>
      <c r="O162" s="516"/>
      <c r="P162" s="519"/>
      <c r="Q162" s="514"/>
      <c r="R162" s="520"/>
      <c r="S162" s="482"/>
      <c r="T162" s="520"/>
      <c r="U162" s="482"/>
      <c r="V162" s="520"/>
      <c r="W162" s="482"/>
      <c r="X162" s="485"/>
      <c r="Y162" s="482"/>
      <c r="Z162" s="482"/>
      <c r="AA162" s="492"/>
      <c r="AB162" s="151"/>
      <c r="AC162" s="152"/>
      <c r="AD162" s="152"/>
      <c r="AE162" s="152"/>
      <c r="AF162" s="153" t="s">
        <v>138</v>
      </c>
      <c r="AG162" s="154"/>
      <c r="AH162" s="155" t="s">
        <v>138</v>
      </c>
      <c r="AI162" s="154"/>
      <c r="AJ162" s="155" t="s">
        <v>138</v>
      </c>
      <c r="AK162" s="156" t="s">
        <v>138</v>
      </c>
      <c r="AL162" s="157" t="s">
        <v>138</v>
      </c>
      <c r="AM162" s="157" t="s">
        <v>138</v>
      </c>
      <c r="AN162" s="158"/>
      <c r="AO162" s="158"/>
      <c r="AP162" s="158"/>
      <c r="AQ162" s="520"/>
      <c r="AR162" s="491"/>
      <c r="AS162" s="491"/>
      <c r="AT162" s="492"/>
      <c r="AU162" s="491"/>
      <c r="AV162" s="491"/>
      <c r="AW162" s="492"/>
      <c r="AX162" s="492"/>
      <c r="AY162" s="492"/>
      <c r="AZ162" s="520"/>
      <c r="BA162" s="519"/>
      <c r="BB162" s="519"/>
      <c r="BC162" s="516"/>
      <c r="BD162" s="516"/>
      <c r="BE162" s="525"/>
      <c r="BF162" s="446"/>
      <c r="BG162" s="446"/>
      <c r="BH162" s="446"/>
      <c r="BI162" s="437"/>
      <c r="BJ162" s="439"/>
      <c r="BK162" s="439"/>
      <c r="BL162" s="472"/>
      <c r="BM162" s="437"/>
      <c r="BN162" s="446"/>
      <c r="BO162" s="446"/>
      <c r="BP162" s="35"/>
    </row>
    <row r="163" spans="1:68">
      <c r="A163" s="529"/>
      <c r="B163" s="516"/>
      <c r="C163" s="516"/>
      <c r="D163" s="515"/>
      <c r="E163" s="515"/>
      <c r="F163" s="515"/>
      <c r="G163" s="519"/>
      <c r="H163" s="520"/>
      <c r="I163" s="520"/>
      <c r="J163" s="491"/>
      <c r="K163" s="483"/>
      <c r="L163" s="516"/>
      <c r="M163" s="492"/>
      <c r="N163" s="516"/>
      <c r="O163" s="516"/>
      <c r="P163" s="519"/>
      <c r="Q163" s="514"/>
      <c r="R163" s="520"/>
      <c r="S163" s="482"/>
      <c r="T163" s="520"/>
      <c r="U163" s="482"/>
      <c r="V163" s="520"/>
      <c r="W163" s="482"/>
      <c r="X163" s="485"/>
      <c r="Y163" s="482"/>
      <c r="Z163" s="482"/>
      <c r="AA163" s="492"/>
      <c r="AB163" s="151"/>
      <c r="AC163" s="152"/>
      <c r="AD163" s="152"/>
      <c r="AE163" s="152"/>
      <c r="AF163" s="153" t="s">
        <v>138</v>
      </c>
      <c r="AG163" s="154"/>
      <c r="AH163" s="155" t="s">
        <v>138</v>
      </c>
      <c r="AI163" s="154"/>
      <c r="AJ163" s="155" t="s">
        <v>138</v>
      </c>
      <c r="AK163" s="156" t="s">
        <v>138</v>
      </c>
      <c r="AL163" s="157" t="s">
        <v>138</v>
      </c>
      <c r="AM163" s="157" t="s">
        <v>138</v>
      </c>
      <c r="AN163" s="158"/>
      <c r="AO163" s="158"/>
      <c r="AP163" s="158"/>
      <c r="AQ163" s="520"/>
      <c r="AR163" s="491"/>
      <c r="AS163" s="491"/>
      <c r="AT163" s="492"/>
      <c r="AU163" s="491"/>
      <c r="AV163" s="491"/>
      <c r="AW163" s="492"/>
      <c r="AX163" s="492"/>
      <c r="AY163" s="492"/>
      <c r="AZ163" s="520"/>
      <c r="BA163" s="519"/>
      <c r="BB163" s="519"/>
      <c r="BC163" s="516"/>
      <c r="BD163" s="516"/>
      <c r="BE163" s="525"/>
      <c r="BF163" s="446"/>
      <c r="BG163" s="446"/>
      <c r="BH163" s="446"/>
      <c r="BI163" s="437"/>
      <c r="BJ163" s="439"/>
      <c r="BK163" s="439"/>
      <c r="BL163" s="472"/>
      <c r="BM163" s="437"/>
      <c r="BN163" s="446"/>
      <c r="BO163" s="446"/>
      <c r="BP163" s="35"/>
    </row>
    <row r="164" spans="1:68" ht="70.5" customHeight="1">
      <c r="A164" s="529" t="s">
        <v>543</v>
      </c>
      <c r="B164" s="516" t="s">
        <v>392</v>
      </c>
      <c r="C164" s="516" t="s">
        <v>544</v>
      </c>
      <c r="D164" s="515" t="s">
        <v>82</v>
      </c>
      <c r="E164" s="515" t="s">
        <v>545</v>
      </c>
      <c r="F164" s="515">
        <v>1</v>
      </c>
      <c r="G164" s="519" t="s">
        <v>546</v>
      </c>
      <c r="H164" s="520"/>
      <c r="I164" s="520"/>
      <c r="J164" s="491" t="s">
        <v>547</v>
      </c>
      <c r="K164" s="520" t="s">
        <v>86</v>
      </c>
      <c r="L164" s="519" t="s">
        <v>312</v>
      </c>
      <c r="M164" s="492" t="s">
        <v>548</v>
      </c>
      <c r="N164" s="519"/>
      <c r="O164" s="519"/>
      <c r="P164" s="519" t="s">
        <v>549</v>
      </c>
      <c r="Q164" s="514">
        <v>0.9</v>
      </c>
      <c r="R164" s="520" t="s">
        <v>102</v>
      </c>
      <c r="S164" s="482">
        <v>0.2</v>
      </c>
      <c r="T164" s="520"/>
      <c r="U164" s="482" t="s">
        <v>138</v>
      </c>
      <c r="V164" s="520" t="s">
        <v>183</v>
      </c>
      <c r="W164" s="482">
        <v>0.4</v>
      </c>
      <c r="X164" s="492" t="s">
        <v>183</v>
      </c>
      <c r="Y164" s="482">
        <v>0.4</v>
      </c>
      <c r="Z164" s="482" t="s">
        <v>201</v>
      </c>
      <c r="AA164" s="492" t="s">
        <v>126</v>
      </c>
      <c r="AB164" s="181">
        <v>1</v>
      </c>
      <c r="AC164" s="159" t="s">
        <v>550</v>
      </c>
      <c r="AD164" s="159">
        <v>1</v>
      </c>
      <c r="AE164" s="159" t="s">
        <v>551</v>
      </c>
      <c r="AF164" s="160" t="s">
        <v>95</v>
      </c>
      <c r="AG164" s="158" t="s">
        <v>96</v>
      </c>
      <c r="AH164" s="155">
        <v>0.25</v>
      </c>
      <c r="AI164" s="158" t="s">
        <v>97</v>
      </c>
      <c r="AJ164" s="155">
        <v>0.15</v>
      </c>
      <c r="AK164" s="156">
        <v>0.4</v>
      </c>
      <c r="AL164" s="161">
        <v>0.12</v>
      </c>
      <c r="AM164" s="161">
        <v>0.4</v>
      </c>
      <c r="AN164" s="158" t="s">
        <v>98</v>
      </c>
      <c r="AO164" s="158" t="s">
        <v>99</v>
      </c>
      <c r="AP164" s="158" t="s">
        <v>100</v>
      </c>
      <c r="AQ164" s="520" t="s">
        <v>552</v>
      </c>
      <c r="AR164" s="490">
        <v>0.2</v>
      </c>
      <c r="AS164" s="490">
        <v>4.3199999999999995E-2</v>
      </c>
      <c r="AT164" s="492" t="s">
        <v>102</v>
      </c>
      <c r="AU164" s="490">
        <v>0.4</v>
      </c>
      <c r="AV164" s="490">
        <v>0.4</v>
      </c>
      <c r="AW164" s="492" t="s">
        <v>183</v>
      </c>
      <c r="AX164" s="492" t="s">
        <v>126</v>
      </c>
      <c r="AY164" s="492" t="s">
        <v>126</v>
      </c>
      <c r="AZ164" s="520" t="s">
        <v>127</v>
      </c>
      <c r="BA164" s="519" t="s">
        <v>128</v>
      </c>
      <c r="BB164" s="519" t="s">
        <v>128</v>
      </c>
      <c r="BC164" s="516" t="s">
        <v>128</v>
      </c>
      <c r="BD164" s="516" t="s">
        <v>128</v>
      </c>
      <c r="BE164" s="524" t="s">
        <v>128</v>
      </c>
      <c r="BF164" s="437"/>
      <c r="BG164" s="437"/>
      <c r="BH164" s="439"/>
      <c r="BI164" s="438"/>
      <c r="BJ164" s="446"/>
      <c r="BK164" s="446"/>
      <c r="BL164" s="438"/>
      <c r="BM164" s="446"/>
      <c r="BN164" s="446"/>
      <c r="BO164" s="446"/>
      <c r="BP164" s="35"/>
    </row>
    <row r="165" spans="1:68" ht="150" customHeight="1">
      <c r="A165" s="529"/>
      <c r="B165" s="516"/>
      <c r="C165" s="516"/>
      <c r="D165" s="515"/>
      <c r="E165" s="515"/>
      <c r="F165" s="515"/>
      <c r="G165" s="519"/>
      <c r="H165" s="520"/>
      <c r="I165" s="520"/>
      <c r="J165" s="491"/>
      <c r="K165" s="520"/>
      <c r="L165" s="519"/>
      <c r="M165" s="492"/>
      <c r="N165" s="519"/>
      <c r="O165" s="519"/>
      <c r="P165" s="519"/>
      <c r="Q165" s="514"/>
      <c r="R165" s="520"/>
      <c r="S165" s="482"/>
      <c r="T165" s="520"/>
      <c r="U165" s="482"/>
      <c r="V165" s="520"/>
      <c r="W165" s="482"/>
      <c r="X165" s="492"/>
      <c r="Y165" s="482"/>
      <c r="Z165" s="482"/>
      <c r="AA165" s="492"/>
      <c r="AB165" s="181">
        <v>2</v>
      </c>
      <c r="AC165" s="159" t="s">
        <v>553</v>
      </c>
      <c r="AD165" s="159">
        <v>3</v>
      </c>
      <c r="AE165" s="159" t="s">
        <v>554</v>
      </c>
      <c r="AF165" s="160" t="s">
        <v>95</v>
      </c>
      <c r="AG165" s="158" t="s">
        <v>96</v>
      </c>
      <c r="AH165" s="155">
        <v>0.25</v>
      </c>
      <c r="AI165" s="158" t="s">
        <v>97</v>
      </c>
      <c r="AJ165" s="155">
        <v>0.15</v>
      </c>
      <c r="AK165" s="156">
        <v>0.4</v>
      </c>
      <c r="AL165" s="161">
        <v>7.1999999999999995E-2</v>
      </c>
      <c r="AM165" s="161">
        <v>0.4</v>
      </c>
      <c r="AN165" s="158" t="s">
        <v>98</v>
      </c>
      <c r="AO165" s="158" t="s">
        <v>99</v>
      </c>
      <c r="AP165" s="158" t="s">
        <v>100</v>
      </c>
      <c r="AQ165" s="520"/>
      <c r="AR165" s="491"/>
      <c r="AS165" s="491"/>
      <c r="AT165" s="492"/>
      <c r="AU165" s="491"/>
      <c r="AV165" s="491"/>
      <c r="AW165" s="492"/>
      <c r="AX165" s="492"/>
      <c r="AY165" s="492"/>
      <c r="AZ165" s="520"/>
      <c r="BA165" s="519"/>
      <c r="BB165" s="519"/>
      <c r="BC165" s="516"/>
      <c r="BD165" s="516"/>
      <c r="BE165" s="525"/>
      <c r="BF165" s="437"/>
      <c r="BG165" s="437"/>
      <c r="BH165" s="437"/>
      <c r="BI165" s="446"/>
      <c r="BJ165" s="446"/>
      <c r="BK165" s="446"/>
      <c r="BL165" s="438"/>
      <c r="BM165" s="446"/>
      <c r="BN165" s="446"/>
      <c r="BO165" s="446"/>
      <c r="BP165" s="35"/>
    </row>
    <row r="166" spans="1:68" ht="105" customHeight="1">
      <c r="A166" s="529"/>
      <c r="B166" s="516"/>
      <c r="C166" s="516"/>
      <c r="D166" s="515"/>
      <c r="E166" s="515"/>
      <c r="F166" s="515"/>
      <c r="G166" s="519"/>
      <c r="H166" s="520"/>
      <c r="I166" s="520"/>
      <c r="J166" s="491"/>
      <c r="K166" s="520"/>
      <c r="L166" s="519"/>
      <c r="M166" s="492"/>
      <c r="N166" s="519"/>
      <c r="O166" s="519"/>
      <c r="P166" s="519"/>
      <c r="Q166" s="514"/>
      <c r="R166" s="520"/>
      <c r="S166" s="482"/>
      <c r="T166" s="520"/>
      <c r="U166" s="482"/>
      <c r="V166" s="520"/>
      <c r="W166" s="482"/>
      <c r="X166" s="492"/>
      <c r="Y166" s="482"/>
      <c r="Z166" s="482"/>
      <c r="AA166" s="492"/>
      <c r="AB166" s="181">
        <v>3</v>
      </c>
      <c r="AC166" s="159" t="s">
        <v>555</v>
      </c>
      <c r="AD166" s="159">
        <v>2</v>
      </c>
      <c r="AE166" s="159" t="s">
        <v>556</v>
      </c>
      <c r="AF166" s="160" t="s">
        <v>95</v>
      </c>
      <c r="AG166" s="158" t="s">
        <v>96</v>
      </c>
      <c r="AH166" s="155">
        <v>0.25</v>
      </c>
      <c r="AI166" s="158" t="s">
        <v>97</v>
      </c>
      <c r="AJ166" s="155">
        <v>0.15</v>
      </c>
      <c r="AK166" s="156">
        <v>0.4</v>
      </c>
      <c r="AL166" s="161">
        <v>4.3199999999999995E-2</v>
      </c>
      <c r="AM166" s="161">
        <v>0.4</v>
      </c>
      <c r="AN166" s="158" t="s">
        <v>98</v>
      </c>
      <c r="AO166" s="158" t="s">
        <v>99</v>
      </c>
      <c r="AP166" s="158" t="s">
        <v>100</v>
      </c>
      <c r="AQ166" s="520"/>
      <c r="AR166" s="491"/>
      <c r="AS166" s="491"/>
      <c r="AT166" s="492"/>
      <c r="AU166" s="491"/>
      <c r="AV166" s="491"/>
      <c r="AW166" s="492"/>
      <c r="AX166" s="492"/>
      <c r="AY166" s="492"/>
      <c r="AZ166" s="520"/>
      <c r="BA166" s="519"/>
      <c r="BB166" s="519"/>
      <c r="BC166" s="516"/>
      <c r="BD166" s="516"/>
      <c r="BE166" s="525"/>
      <c r="BF166" s="437"/>
      <c r="BG166" s="437"/>
      <c r="BH166" s="437"/>
      <c r="BI166" s="446"/>
      <c r="BJ166" s="446"/>
      <c r="BK166" s="446"/>
      <c r="BL166" s="438"/>
      <c r="BM166" s="446"/>
      <c r="BN166" s="446"/>
      <c r="BO166" s="446"/>
      <c r="BP166" s="35"/>
    </row>
    <row r="167" spans="1:68">
      <c r="A167" s="529"/>
      <c r="B167" s="516"/>
      <c r="C167" s="516"/>
      <c r="D167" s="515"/>
      <c r="E167" s="515"/>
      <c r="F167" s="515"/>
      <c r="G167" s="519"/>
      <c r="H167" s="520"/>
      <c r="I167" s="520"/>
      <c r="J167" s="491"/>
      <c r="K167" s="520"/>
      <c r="L167" s="519"/>
      <c r="M167" s="492"/>
      <c r="N167" s="519"/>
      <c r="O167" s="519"/>
      <c r="P167" s="519"/>
      <c r="Q167" s="514"/>
      <c r="R167" s="520"/>
      <c r="S167" s="482"/>
      <c r="T167" s="520"/>
      <c r="U167" s="482"/>
      <c r="V167" s="520"/>
      <c r="W167" s="482"/>
      <c r="X167" s="492"/>
      <c r="Y167" s="482"/>
      <c r="Z167" s="482"/>
      <c r="AA167" s="492"/>
      <c r="AB167" s="181"/>
      <c r="AC167" s="159"/>
      <c r="AD167" s="159"/>
      <c r="AE167" s="159"/>
      <c r="AF167" s="160" t="s">
        <v>138</v>
      </c>
      <c r="AG167" s="158"/>
      <c r="AH167" s="155" t="s">
        <v>138</v>
      </c>
      <c r="AI167" s="158"/>
      <c r="AJ167" s="155" t="s">
        <v>138</v>
      </c>
      <c r="AK167" s="156" t="s">
        <v>138</v>
      </c>
      <c r="AL167" s="161" t="s">
        <v>138</v>
      </c>
      <c r="AM167" s="161" t="s">
        <v>138</v>
      </c>
      <c r="AN167" s="158"/>
      <c r="AO167" s="158"/>
      <c r="AP167" s="158"/>
      <c r="AQ167" s="520"/>
      <c r="AR167" s="491"/>
      <c r="AS167" s="491"/>
      <c r="AT167" s="492"/>
      <c r="AU167" s="491"/>
      <c r="AV167" s="491"/>
      <c r="AW167" s="492"/>
      <c r="AX167" s="492"/>
      <c r="AY167" s="492"/>
      <c r="AZ167" s="520"/>
      <c r="BA167" s="519"/>
      <c r="BB167" s="519"/>
      <c r="BC167" s="516"/>
      <c r="BD167" s="516"/>
      <c r="BE167" s="525"/>
      <c r="BF167" s="437"/>
      <c r="BG167" s="437"/>
      <c r="BH167" s="437"/>
      <c r="BI167" s="446"/>
      <c r="BJ167" s="446"/>
      <c r="BK167" s="446"/>
      <c r="BL167" s="438"/>
      <c r="BM167" s="446"/>
      <c r="BN167" s="446"/>
      <c r="BO167" s="446"/>
      <c r="BP167" s="35"/>
    </row>
    <row r="168" spans="1:68">
      <c r="A168" s="529"/>
      <c r="B168" s="516"/>
      <c r="C168" s="516"/>
      <c r="D168" s="515"/>
      <c r="E168" s="515"/>
      <c r="F168" s="515"/>
      <c r="G168" s="519"/>
      <c r="H168" s="520"/>
      <c r="I168" s="520"/>
      <c r="J168" s="491"/>
      <c r="K168" s="520"/>
      <c r="L168" s="519"/>
      <c r="M168" s="492"/>
      <c r="N168" s="519"/>
      <c r="O168" s="519"/>
      <c r="P168" s="519"/>
      <c r="Q168" s="514"/>
      <c r="R168" s="520"/>
      <c r="S168" s="482"/>
      <c r="T168" s="520"/>
      <c r="U168" s="482"/>
      <c r="V168" s="520"/>
      <c r="W168" s="482"/>
      <c r="X168" s="492"/>
      <c r="Y168" s="482"/>
      <c r="Z168" s="482"/>
      <c r="AA168" s="492"/>
      <c r="AB168" s="181"/>
      <c r="AC168" s="159"/>
      <c r="AD168" s="159"/>
      <c r="AE168" s="159"/>
      <c r="AF168" s="160" t="s">
        <v>138</v>
      </c>
      <c r="AG168" s="158"/>
      <c r="AH168" s="155" t="s">
        <v>138</v>
      </c>
      <c r="AI168" s="158"/>
      <c r="AJ168" s="155" t="s">
        <v>138</v>
      </c>
      <c r="AK168" s="156" t="s">
        <v>138</v>
      </c>
      <c r="AL168" s="161" t="s">
        <v>138</v>
      </c>
      <c r="AM168" s="161" t="s">
        <v>138</v>
      </c>
      <c r="AN168" s="158"/>
      <c r="AO168" s="158"/>
      <c r="AP168" s="158"/>
      <c r="AQ168" s="520"/>
      <c r="AR168" s="491"/>
      <c r="AS168" s="491"/>
      <c r="AT168" s="492"/>
      <c r="AU168" s="491"/>
      <c r="AV168" s="491"/>
      <c r="AW168" s="492"/>
      <c r="AX168" s="492"/>
      <c r="AY168" s="492"/>
      <c r="AZ168" s="520"/>
      <c r="BA168" s="519"/>
      <c r="BB168" s="519"/>
      <c r="BC168" s="516"/>
      <c r="BD168" s="516"/>
      <c r="BE168" s="525"/>
      <c r="BF168" s="437"/>
      <c r="BG168" s="437"/>
      <c r="BH168" s="437"/>
      <c r="BI168" s="446"/>
      <c r="BJ168" s="446"/>
      <c r="BK168" s="446"/>
      <c r="BL168" s="438"/>
      <c r="BM168" s="446"/>
      <c r="BN168" s="446"/>
      <c r="BO168" s="446"/>
      <c r="BP168" s="35"/>
    </row>
    <row r="169" spans="1:68">
      <c r="A169" s="529"/>
      <c r="B169" s="516"/>
      <c r="C169" s="516"/>
      <c r="D169" s="515"/>
      <c r="E169" s="515"/>
      <c r="F169" s="515"/>
      <c r="G169" s="519"/>
      <c r="H169" s="520"/>
      <c r="I169" s="520"/>
      <c r="J169" s="491"/>
      <c r="K169" s="520"/>
      <c r="L169" s="519"/>
      <c r="M169" s="492"/>
      <c r="N169" s="519"/>
      <c r="O169" s="519"/>
      <c r="P169" s="519"/>
      <c r="Q169" s="514"/>
      <c r="R169" s="520"/>
      <c r="S169" s="482"/>
      <c r="T169" s="520"/>
      <c r="U169" s="482"/>
      <c r="V169" s="520"/>
      <c r="W169" s="482"/>
      <c r="X169" s="492"/>
      <c r="Y169" s="482"/>
      <c r="Z169" s="482"/>
      <c r="AA169" s="492"/>
      <c r="AB169" s="181"/>
      <c r="AC169" s="159"/>
      <c r="AD169" s="159"/>
      <c r="AE169" s="159"/>
      <c r="AF169" s="160" t="s">
        <v>138</v>
      </c>
      <c r="AG169" s="158"/>
      <c r="AH169" s="155" t="s">
        <v>138</v>
      </c>
      <c r="AI169" s="158"/>
      <c r="AJ169" s="155" t="s">
        <v>138</v>
      </c>
      <c r="AK169" s="156" t="s">
        <v>138</v>
      </c>
      <c r="AL169" s="161" t="s">
        <v>138</v>
      </c>
      <c r="AM169" s="161" t="s">
        <v>138</v>
      </c>
      <c r="AN169" s="158"/>
      <c r="AO169" s="158"/>
      <c r="AP169" s="158"/>
      <c r="AQ169" s="520"/>
      <c r="AR169" s="491"/>
      <c r="AS169" s="491"/>
      <c r="AT169" s="492"/>
      <c r="AU169" s="491"/>
      <c r="AV169" s="491"/>
      <c r="AW169" s="492"/>
      <c r="AX169" s="492"/>
      <c r="AY169" s="492"/>
      <c r="AZ169" s="520"/>
      <c r="BA169" s="519"/>
      <c r="BB169" s="519"/>
      <c r="BC169" s="516"/>
      <c r="BD169" s="516"/>
      <c r="BE169" s="525"/>
      <c r="BF169" s="437"/>
      <c r="BG169" s="437"/>
      <c r="BH169" s="437"/>
      <c r="BI169" s="446"/>
      <c r="BJ169" s="446"/>
      <c r="BK169" s="446"/>
      <c r="BL169" s="438"/>
      <c r="BM169" s="446"/>
      <c r="BN169" s="446"/>
      <c r="BO169" s="446"/>
      <c r="BP169" s="35"/>
    </row>
    <row r="170" spans="1:68" ht="70.5" customHeight="1">
      <c r="A170" s="529"/>
      <c r="B170" s="516"/>
      <c r="C170" s="516"/>
      <c r="D170" s="515" t="s">
        <v>82</v>
      </c>
      <c r="E170" s="515" t="s">
        <v>545</v>
      </c>
      <c r="F170" s="515">
        <v>2</v>
      </c>
      <c r="G170" s="519" t="s">
        <v>557</v>
      </c>
      <c r="H170" s="520"/>
      <c r="I170" s="520"/>
      <c r="J170" s="491" t="s">
        <v>558</v>
      </c>
      <c r="K170" s="520" t="s">
        <v>86</v>
      </c>
      <c r="L170" s="519" t="s">
        <v>312</v>
      </c>
      <c r="M170" s="492" t="s">
        <v>559</v>
      </c>
      <c r="N170" s="519"/>
      <c r="O170" s="519"/>
      <c r="P170" s="519" t="s">
        <v>560</v>
      </c>
      <c r="Q170" s="514">
        <v>0.9</v>
      </c>
      <c r="R170" s="520" t="s">
        <v>124</v>
      </c>
      <c r="S170" s="482">
        <v>0.4</v>
      </c>
      <c r="T170" s="520"/>
      <c r="U170" s="482" t="s">
        <v>138</v>
      </c>
      <c r="V170" s="520" t="s">
        <v>125</v>
      </c>
      <c r="W170" s="482">
        <v>0.6</v>
      </c>
      <c r="X170" s="492" t="s">
        <v>125</v>
      </c>
      <c r="Y170" s="482">
        <v>0.6</v>
      </c>
      <c r="Z170" s="482" t="s">
        <v>238</v>
      </c>
      <c r="AA170" s="492" t="s">
        <v>125</v>
      </c>
      <c r="AB170" s="181">
        <v>1</v>
      </c>
      <c r="AC170" s="390" t="s">
        <v>561</v>
      </c>
      <c r="AD170" s="391">
        <v>1</v>
      </c>
      <c r="AE170" s="390" t="s">
        <v>562</v>
      </c>
      <c r="AF170" s="160" t="s">
        <v>95</v>
      </c>
      <c r="AG170" s="158" t="s">
        <v>96</v>
      </c>
      <c r="AH170" s="155">
        <v>0.25</v>
      </c>
      <c r="AI170" s="158" t="s">
        <v>97</v>
      </c>
      <c r="AJ170" s="155">
        <v>0.15</v>
      </c>
      <c r="AK170" s="156">
        <v>0.4</v>
      </c>
      <c r="AL170" s="161">
        <v>0.24</v>
      </c>
      <c r="AM170" s="161">
        <v>0.6</v>
      </c>
      <c r="AN170" s="158" t="s">
        <v>98</v>
      </c>
      <c r="AO170" s="158" t="s">
        <v>99</v>
      </c>
      <c r="AP170" s="158" t="s">
        <v>100</v>
      </c>
      <c r="AQ170" s="520" t="s">
        <v>563</v>
      </c>
      <c r="AR170" s="490">
        <v>0.4</v>
      </c>
      <c r="AS170" s="490">
        <v>6.0479999999999999E-2</v>
      </c>
      <c r="AT170" s="492" t="s">
        <v>102</v>
      </c>
      <c r="AU170" s="490">
        <v>0.6</v>
      </c>
      <c r="AV170" s="490">
        <v>0.6</v>
      </c>
      <c r="AW170" s="492" t="s">
        <v>125</v>
      </c>
      <c r="AX170" s="492" t="s">
        <v>125</v>
      </c>
      <c r="AY170" s="492" t="s">
        <v>125</v>
      </c>
      <c r="AZ170" s="520" t="s">
        <v>104</v>
      </c>
      <c r="BA170" s="516" t="s">
        <v>564</v>
      </c>
      <c r="BB170" s="516" t="s">
        <v>565</v>
      </c>
      <c r="BC170" s="516" t="s">
        <v>566</v>
      </c>
      <c r="BD170" s="516" t="s">
        <v>567</v>
      </c>
      <c r="BE170" s="524">
        <v>45657</v>
      </c>
      <c r="BF170" s="446"/>
      <c r="BG170" s="446"/>
      <c r="BH170" s="438"/>
      <c r="BI170" s="438"/>
      <c r="BJ170" s="438"/>
      <c r="BK170" s="438"/>
      <c r="BL170" s="438"/>
      <c r="BM170" s="467"/>
      <c r="BN170" s="467"/>
      <c r="BO170" s="446"/>
      <c r="BP170" s="35"/>
    </row>
    <row r="171" spans="1:68" ht="70.5" customHeight="1">
      <c r="A171" s="529"/>
      <c r="B171" s="516"/>
      <c r="C171" s="516"/>
      <c r="D171" s="515"/>
      <c r="E171" s="515"/>
      <c r="F171" s="515"/>
      <c r="G171" s="519"/>
      <c r="H171" s="520"/>
      <c r="I171" s="520"/>
      <c r="J171" s="491"/>
      <c r="K171" s="520"/>
      <c r="L171" s="519"/>
      <c r="M171" s="492"/>
      <c r="N171" s="519"/>
      <c r="O171" s="519"/>
      <c r="P171" s="519"/>
      <c r="Q171" s="514"/>
      <c r="R171" s="520"/>
      <c r="S171" s="482"/>
      <c r="T171" s="520"/>
      <c r="U171" s="482"/>
      <c r="V171" s="520"/>
      <c r="W171" s="482"/>
      <c r="X171" s="492"/>
      <c r="Y171" s="482"/>
      <c r="Z171" s="482"/>
      <c r="AA171" s="492"/>
      <c r="AB171" s="181">
        <v>2</v>
      </c>
      <c r="AC171" s="390" t="s">
        <v>568</v>
      </c>
      <c r="AD171" s="391">
        <v>2</v>
      </c>
      <c r="AE171" s="390" t="s">
        <v>569</v>
      </c>
      <c r="AF171" s="160" t="s">
        <v>95</v>
      </c>
      <c r="AG171" s="158" t="s">
        <v>96</v>
      </c>
      <c r="AH171" s="155">
        <v>0.25</v>
      </c>
      <c r="AI171" s="158" t="s">
        <v>97</v>
      </c>
      <c r="AJ171" s="155">
        <v>0.15</v>
      </c>
      <c r="AK171" s="156">
        <v>0.4</v>
      </c>
      <c r="AL171" s="161">
        <v>0.14399999999999999</v>
      </c>
      <c r="AM171" s="161">
        <v>0.6</v>
      </c>
      <c r="AN171" s="158" t="s">
        <v>98</v>
      </c>
      <c r="AO171" s="158" t="s">
        <v>99</v>
      </c>
      <c r="AP171" s="158" t="s">
        <v>100</v>
      </c>
      <c r="AQ171" s="520"/>
      <c r="AR171" s="491"/>
      <c r="AS171" s="491"/>
      <c r="AT171" s="492"/>
      <c r="AU171" s="491"/>
      <c r="AV171" s="491"/>
      <c r="AW171" s="492"/>
      <c r="AX171" s="492"/>
      <c r="AY171" s="492"/>
      <c r="AZ171" s="520"/>
      <c r="BA171" s="516"/>
      <c r="BB171" s="516"/>
      <c r="BC171" s="516"/>
      <c r="BD171" s="516"/>
      <c r="BE171" s="524"/>
      <c r="BF171" s="446"/>
      <c r="BG171" s="446"/>
      <c r="BH171" s="438"/>
      <c r="BI171" s="438"/>
      <c r="BJ171" s="438"/>
      <c r="BK171" s="438"/>
      <c r="BL171" s="438"/>
      <c r="BM171" s="467"/>
      <c r="BN171" s="467"/>
      <c r="BO171" s="446"/>
      <c r="BP171" s="35"/>
    </row>
    <row r="172" spans="1:68" ht="76.5">
      <c r="A172" s="529"/>
      <c r="B172" s="516"/>
      <c r="C172" s="516"/>
      <c r="D172" s="515"/>
      <c r="E172" s="515"/>
      <c r="F172" s="515"/>
      <c r="G172" s="519"/>
      <c r="H172" s="520"/>
      <c r="I172" s="520"/>
      <c r="J172" s="491"/>
      <c r="K172" s="520"/>
      <c r="L172" s="519"/>
      <c r="M172" s="492"/>
      <c r="N172" s="519"/>
      <c r="O172" s="519"/>
      <c r="P172" s="519"/>
      <c r="Q172" s="514"/>
      <c r="R172" s="520"/>
      <c r="S172" s="482"/>
      <c r="T172" s="520"/>
      <c r="U172" s="482"/>
      <c r="V172" s="520"/>
      <c r="W172" s="482"/>
      <c r="X172" s="492"/>
      <c r="Y172" s="482"/>
      <c r="Z172" s="482"/>
      <c r="AA172" s="492"/>
      <c r="AB172" s="181">
        <v>3</v>
      </c>
      <c r="AC172" s="390" t="s">
        <v>570</v>
      </c>
      <c r="AD172" s="391">
        <v>2</v>
      </c>
      <c r="AE172" s="390" t="s">
        <v>571</v>
      </c>
      <c r="AF172" s="160" t="s">
        <v>95</v>
      </c>
      <c r="AG172" s="158" t="s">
        <v>231</v>
      </c>
      <c r="AH172" s="155">
        <v>0.15</v>
      </c>
      <c r="AI172" s="158" t="s">
        <v>97</v>
      </c>
      <c r="AJ172" s="155">
        <v>0.15</v>
      </c>
      <c r="AK172" s="156">
        <v>0.3</v>
      </c>
      <c r="AL172" s="161">
        <v>0.1008</v>
      </c>
      <c r="AM172" s="161">
        <v>0.6</v>
      </c>
      <c r="AN172" s="158" t="s">
        <v>98</v>
      </c>
      <c r="AO172" s="158" t="s">
        <v>99</v>
      </c>
      <c r="AP172" s="158" t="s">
        <v>100</v>
      </c>
      <c r="AQ172" s="520"/>
      <c r="AR172" s="491"/>
      <c r="AS172" s="491"/>
      <c r="AT172" s="492"/>
      <c r="AU172" s="491"/>
      <c r="AV172" s="491"/>
      <c r="AW172" s="492"/>
      <c r="AX172" s="492"/>
      <c r="AY172" s="492"/>
      <c r="AZ172" s="520"/>
      <c r="BA172" s="516"/>
      <c r="BB172" s="516"/>
      <c r="BC172" s="516"/>
      <c r="BD172" s="516"/>
      <c r="BE172" s="524"/>
      <c r="BF172" s="446"/>
      <c r="BG172" s="446"/>
      <c r="BH172" s="438"/>
      <c r="BI172" s="438"/>
      <c r="BJ172" s="438"/>
      <c r="BK172" s="438"/>
      <c r="BL172" s="438"/>
      <c r="BM172" s="467"/>
      <c r="BN172" s="467"/>
      <c r="BO172" s="446"/>
      <c r="BP172" s="35"/>
    </row>
    <row r="173" spans="1:68" ht="70.5" customHeight="1">
      <c r="A173" s="529"/>
      <c r="B173" s="516"/>
      <c r="C173" s="516"/>
      <c r="D173" s="515"/>
      <c r="E173" s="515"/>
      <c r="F173" s="515"/>
      <c r="G173" s="519"/>
      <c r="H173" s="520"/>
      <c r="I173" s="520"/>
      <c r="J173" s="491"/>
      <c r="K173" s="520"/>
      <c r="L173" s="519"/>
      <c r="M173" s="492"/>
      <c r="N173" s="519"/>
      <c r="O173" s="519"/>
      <c r="P173" s="519"/>
      <c r="Q173" s="514"/>
      <c r="R173" s="520"/>
      <c r="S173" s="482"/>
      <c r="T173" s="520"/>
      <c r="U173" s="482"/>
      <c r="V173" s="520"/>
      <c r="W173" s="482"/>
      <c r="X173" s="492"/>
      <c r="Y173" s="482"/>
      <c r="Z173" s="482"/>
      <c r="AA173" s="492"/>
      <c r="AB173" s="181">
        <v>4</v>
      </c>
      <c r="AC173" s="391" t="s">
        <v>572</v>
      </c>
      <c r="AD173" s="391">
        <v>1</v>
      </c>
      <c r="AE173" s="390" t="s">
        <v>569</v>
      </c>
      <c r="AF173" s="160" t="s">
        <v>95</v>
      </c>
      <c r="AG173" s="158" t="s">
        <v>96</v>
      </c>
      <c r="AH173" s="155">
        <v>0.25</v>
      </c>
      <c r="AI173" s="158" t="s">
        <v>97</v>
      </c>
      <c r="AJ173" s="155">
        <v>0.15</v>
      </c>
      <c r="AK173" s="156">
        <v>0.4</v>
      </c>
      <c r="AL173" s="161">
        <v>6.0479999999999999E-2</v>
      </c>
      <c r="AM173" s="161">
        <v>0.6</v>
      </c>
      <c r="AN173" s="158" t="s">
        <v>98</v>
      </c>
      <c r="AO173" s="158" t="s">
        <v>99</v>
      </c>
      <c r="AP173" s="158" t="s">
        <v>100</v>
      </c>
      <c r="AQ173" s="520"/>
      <c r="AR173" s="491"/>
      <c r="AS173" s="491"/>
      <c r="AT173" s="492"/>
      <c r="AU173" s="491"/>
      <c r="AV173" s="491"/>
      <c r="AW173" s="492"/>
      <c r="AX173" s="492"/>
      <c r="AY173" s="492"/>
      <c r="AZ173" s="520"/>
      <c r="BA173" s="516"/>
      <c r="BB173" s="516"/>
      <c r="BC173" s="516"/>
      <c r="BD173" s="516"/>
      <c r="BE173" s="524"/>
      <c r="BF173" s="446"/>
      <c r="BG173" s="446"/>
      <c r="BH173" s="438"/>
      <c r="BI173" s="438"/>
      <c r="BJ173" s="438"/>
      <c r="BK173" s="438"/>
      <c r="BL173" s="438"/>
      <c r="BM173" s="467"/>
      <c r="BN173" s="467"/>
      <c r="BO173" s="446"/>
      <c r="BP173" s="35"/>
    </row>
    <row r="174" spans="1:68">
      <c r="A174" s="529"/>
      <c r="B174" s="516"/>
      <c r="C174" s="516"/>
      <c r="D174" s="515"/>
      <c r="E174" s="515"/>
      <c r="F174" s="515"/>
      <c r="G174" s="519"/>
      <c r="H174" s="520"/>
      <c r="I174" s="520"/>
      <c r="J174" s="491"/>
      <c r="K174" s="520"/>
      <c r="L174" s="519"/>
      <c r="M174" s="492"/>
      <c r="N174" s="519"/>
      <c r="O174" s="519"/>
      <c r="P174" s="519"/>
      <c r="Q174" s="514"/>
      <c r="R174" s="520"/>
      <c r="S174" s="482"/>
      <c r="T174" s="520"/>
      <c r="U174" s="482"/>
      <c r="V174" s="520"/>
      <c r="W174" s="482"/>
      <c r="X174" s="492"/>
      <c r="Y174" s="482"/>
      <c r="Z174" s="482"/>
      <c r="AA174" s="492"/>
      <c r="AB174" s="181"/>
      <c r="AC174" s="391"/>
      <c r="AD174" s="391"/>
      <c r="AE174" s="391"/>
      <c r="AF174" s="160" t="s">
        <v>138</v>
      </c>
      <c r="AG174" s="158"/>
      <c r="AH174" s="155" t="s">
        <v>138</v>
      </c>
      <c r="AI174" s="158"/>
      <c r="AJ174" s="155" t="s">
        <v>138</v>
      </c>
      <c r="AK174" s="156" t="s">
        <v>138</v>
      </c>
      <c r="AL174" s="161" t="s">
        <v>138</v>
      </c>
      <c r="AM174" s="161" t="s">
        <v>138</v>
      </c>
      <c r="AN174" s="158"/>
      <c r="AO174" s="158"/>
      <c r="AP174" s="158"/>
      <c r="AQ174" s="520"/>
      <c r="AR174" s="491"/>
      <c r="AS174" s="491"/>
      <c r="AT174" s="492"/>
      <c r="AU174" s="491"/>
      <c r="AV174" s="491"/>
      <c r="AW174" s="492"/>
      <c r="AX174" s="492"/>
      <c r="AY174" s="492"/>
      <c r="AZ174" s="520"/>
      <c r="BA174" s="516"/>
      <c r="BB174" s="516"/>
      <c r="BC174" s="516"/>
      <c r="BD174" s="516"/>
      <c r="BE174" s="524"/>
      <c r="BF174" s="446"/>
      <c r="BG174" s="446"/>
      <c r="BH174" s="438"/>
      <c r="BI174" s="438"/>
      <c r="BJ174" s="438"/>
      <c r="BK174" s="438"/>
      <c r="BL174" s="438"/>
      <c r="BM174" s="467"/>
      <c r="BN174" s="467"/>
      <c r="BO174" s="446"/>
      <c r="BP174" s="35"/>
    </row>
    <row r="175" spans="1:68">
      <c r="A175" s="529"/>
      <c r="B175" s="516"/>
      <c r="C175" s="516"/>
      <c r="D175" s="515"/>
      <c r="E175" s="515"/>
      <c r="F175" s="515"/>
      <c r="G175" s="519"/>
      <c r="H175" s="520"/>
      <c r="I175" s="520"/>
      <c r="J175" s="491"/>
      <c r="K175" s="520"/>
      <c r="L175" s="519"/>
      <c r="M175" s="492"/>
      <c r="N175" s="519"/>
      <c r="O175" s="519"/>
      <c r="P175" s="519"/>
      <c r="Q175" s="514"/>
      <c r="R175" s="520"/>
      <c r="S175" s="482"/>
      <c r="T175" s="520"/>
      <c r="U175" s="482"/>
      <c r="V175" s="520"/>
      <c r="W175" s="482"/>
      <c r="X175" s="492"/>
      <c r="Y175" s="482"/>
      <c r="Z175" s="482"/>
      <c r="AA175" s="492"/>
      <c r="AB175" s="181"/>
      <c r="AC175" s="391"/>
      <c r="AD175" s="391"/>
      <c r="AE175" s="391"/>
      <c r="AF175" s="160" t="s">
        <v>138</v>
      </c>
      <c r="AG175" s="158"/>
      <c r="AH175" s="155" t="s">
        <v>138</v>
      </c>
      <c r="AI175" s="158"/>
      <c r="AJ175" s="155" t="s">
        <v>138</v>
      </c>
      <c r="AK175" s="156" t="s">
        <v>138</v>
      </c>
      <c r="AL175" s="161" t="s">
        <v>138</v>
      </c>
      <c r="AM175" s="161" t="s">
        <v>138</v>
      </c>
      <c r="AN175" s="158"/>
      <c r="AO175" s="158"/>
      <c r="AP175" s="158"/>
      <c r="AQ175" s="520"/>
      <c r="AR175" s="491"/>
      <c r="AS175" s="491"/>
      <c r="AT175" s="492"/>
      <c r="AU175" s="491"/>
      <c r="AV175" s="491"/>
      <c r="AW175" s="492"/>
      <c r="AX175" s="492"/>
      <c r="AY175" s="492"/>
      <c r="AZ175" s="520"/>
      <c r="BA175" s="516"/>
      <c r="BB175" s="516"/>
      <c r="BC175" s="516"/>
      <c r="BD175" s="516"/>
      <c r="BE175" s="524"/>
      <c r="BF175" s="446"/>
      <c r="BG175" s="446"/>
      <c r="BH175" s="438"/>
      <c r="BI175" s="438"/>
      <c r="BJ175" s="438"/>
      <c r="BK175" s="438"/>
      <c r="BL175" s="438"/>
      <c r="BM175" s="467"/>
      <c r="BN175" s="467"/>
      <c r="BO175" s="446"/>
      <c r="BP175" s="35"/>
    </row>
    <row r="176" spans="1:68" ht="115.5" customHeight="1">
      <c r="A176" s="529"/>
      <c r="B176" s="516"/>
      <c r="C176" s="516"/>
      <c r="D176" s="515" t="s">
        <v>82</v>
      </c>
      <c r="E176" s="515" t="s">
        <v>545</v>
      </c>
      <c r="F176" s="552">
        <v>3</v>
      </c>
      <c r="G176" s="519" t="s">
        <v>573</v>
      </c>
      <c r="H176" s="520"/>
      <c r="I176" s="520"/>
      <c r="J176" s="491" t="s">
        <v>574</v>
      </c>
      <c r="K176" s="520" t="s">
        <v>180</v>
      </c>
      <c r="L176" s="519" t="s">
        <v>312</v>
      </c>
      <c r="M176" s="492" t="s">
        <v>575</v>
      </c>
      <c r="N176" s="519"/>
      <c r="O176" s="519"/>
      <c r="P176" s="519" t="s">
        <v>576</v>
      </c>
      <c r="Q176" s="518">
        <v>0.9</v>
      </c>
      <c r="R176" s="520" t="s">
        <v>90</v>
      </c>
      <c r="S176" s="482">
        <v>0.6</v>
      </c>
      <c r="T176" s="520"/>
      <c r="U176" s="482" t="s">
        <v>138</v>
      </c>
      <c r="V176" s="520" t="s">
        <v>120</v>
      </c>
      <c r="W176" s="482">
        <v>0.2</v>
      </c>
      <c r="X176" s="492" t="s">
        <v>120</v>
      </c>
      <c r="Y176" s="482">
        <v>0.2</v>
      </c>
      <c r="Z176" s="482" t="s">
        <v>577</v>
      </c>
      <c r="AA176" s="492" t="s">
        <v>125</v>
      </c>
      <c r="AB176" s="181">
        <v>1</v>
      </c>
      <c r="AC176" s="390" t="s">
        <v>578</v>
      </c>
      <c r="AD176" s="391">
        <v>1</v>
      </c>
      <c r="AE176" s="390" t="s">
        <v>579</v>
      </c>
      <c r="AF176" s="160" t="s">
        <v>95</v>
      </c>
      <c r="AG176" s="158" t="s">
        <v>96</v>
      </c>
      <c r="AH176" s="155">
        <v>0.25</v>
      </c>
      <c r="AI176" s="158" t="s">
        <v>97</v>
      </c>
      <c r="AJ176" s="155">
        <v>0.15</v>
      </c>
      <c r="AK176" s="156">
        <v>0.4</v>
      </c>
      <c r="AL176" s="161">
        <v>0.36</v>
      </c>
      <c r="AM176" s="161">
        <v>0.2</v>
      </c>
      <c r="AN176" s="158" t="s">
        <v>98</v>
      </c>
      <c r="AO176" s="158" t="s">
        <v>99</v>
      </c>
      <c r="AP176" s="158" t="s">
        <v>100</v>
      </c>
      <c r="AQ176" s="520" t="s">
        <v>580</v>
      </c>
      <c r="AR176" s="490">
        <v>0.6</v>
      </c>
      <c r="AS176" s="490">
        <v>7.7759999999999996E-2</v>
      </c>
      <c r="AT176" s="492" t="s">
        <v>102</v>
      </c>
      <c r="AU176" s="490">
        <v>0.2</v>
      </c>
      <c r="AV176" s="490">
        <v>0.2</v>
      </c>
      <c r="AW176" s="492" t="s">
        <v>120</v>
      </c>
      <c r="AX176" s="492" t="s">
        <v>125</v>
      </c>
      <c r="AY176" s="492" t="s">
        <v>126</v>
      </c>
      <c r="AZ176" s="520" t="s">
        <v>127</v>
      </c>
      <c r="BA176" s="519" t="s">
        <v>128</v>
      </c>
      <c r="BB176" s="519" t="s">
        <v>128</v>
      </c>
      <c r="BC176" s="516" t="s">
        <v>128</v>
      </c>
      <c r="BD176" s="516" t="s">
        <v>128</v>
      </c>
      <c r="BE176" s="524" t="s">
        <v>128</v>
      </c>
      <c r="BF176" s="446"/>
      <c r="BG176" s="446"/>
      <c r="BH176" s="438"/>
      <c r="BI176" s="438"/>
      <c r="BJ176" s="438"/>
      <c r="BK176" s="438"/>
      <c r="BL176" s="438"/>
      <c r="BM176" s="446"/>
      <c r="BN176" s="446"/>
      <c r="BO176" s="437"/>
      <c r="BP176" s="35"/>
    </row>
    <row r="177" spans="1:68" ht="105" customHeight="1">
      <c r="A177" s="529"/>
      <c r="B177" s="516"/>
      <c r="C177" s="516"/>
      <c r="D177" s="515"/>
      <c r="E177" s="515"/>
      <c r="F177" s="552"/>
      <c r="G177" s="519"/>
      <c r="H177" s="520"/>
      <c r="I177" s="520"/>
      <c r="J177" s="491"/>
      <c r="K177" s="520"/>
      <c r="L177" s="519"/>
      <c r="M177" s="492"/>
      <c r="N177" s="519"/>
      <c r="O177" s="519"/>
      <c r="P177" s="519"/>
      <c r="Q177" s="518"/>
      <c r="R177" s="520"/>
      <c r="S177" s="482"/>
      <c r="T177" s="520"/>
      <c r="U177" s="482"/>
      <c r="V177" s="520"/>
      <c r="W177" s="482"/>
      <c r="X177" s="492"/>
      <c r="Y177" s="482"/>
      <c r="Z177" s="482"/>
      <c r="AA177" s="492"/>
      <c r="AB177" s="181">
        <v>2</v>
      </c>
      <c r="AC177" s="390" t="s">
        <v>581</v>
      </c>
      <c r="AD177" s="391">
        <v>2</v>
      </c>
      <c r="AE177" s="390" t="s">
        <v>582</v>
      </c>
      <c r="AF177" s="160" t="s">
        <v>95</v>
      </c>
      <c r="AG177" s="158" t="s">
        <v>96</v>
      </c>
      <c r="AH177" s="155">
        <v>0.25</v>
      </c>
      <c r="AI177" s="158" t="s">
        <v>97</v>
      </c>
      <c r="AJ177" s="155">
        <v>0.15</v>
      </c>
      <c r="AK177" s="156">
        <v>0.4</v>
      </c>
      <c r="AL177" s="161">
        <v>0.216</v>
      </c>
      <c r="AM177" s="161">
        <v>0.2</v>
      </c>
      <c r="AN177" s="158" t="s">
        <v>98</v>
      </c>
      <c r="AO177" s="158" t="s">
        <v>99</v>
      </c>
      <c r="AP177" s="158" t="s">
        <v>100</v>
      </c>
      <c r="AQ177" s="520"/>
      <c r="AR177" s="491"/>
      <c r="AS177" s="491"/>
      <c r="AT177" s="492"/>
      <c r="AU177" s="491"/>
      <c r="AV177" s="491"/>
      <c r="AW177" s="492"/>
      <c r="AX177" s="492"/>
      <c r="AY177" s="492"/>
      <c r="AZ177" s="520"/>
      <c r="BA177" s="519"/>
      <c r="BB177" s="519"/>
      <c r="BC177" s="516"/>
      <c r="BD177" s="516"/>
      <c r="BE177" s="525"/>
      <c r="BF177" s="446"/>
      <c r="BG177" s="446"/>
      <c r="BH177" s="438"/>
      <c r="BI177" s="438"/>
      <c r="BJ177" s="438"/>
      <c r="BK177" s="438"/>
      <c r="BL177" s="438"/>
      <c r="BM177" s="446"/>
      <c r="BN177" s="446"/>
      <c r="BO177" s="437"/>
      <c r="BP177" s="35"/>
    </row>
    <row r="178" spans="1:68" ht="105" customHeight="1">
      <c r="A178" s="529"/>
      <c r="B178" s="516"/>
      <c r="C178" s="516"/>
      <c r="D178" s="515"/>
      <c r="E178" s="515"/>
      <c r="F178" s="552"/>
      <c r="G178" s="519"/>
      <c r="H178" s="520"/>
      <c r="I178" s="520"/>
      <c r="J178" s="491"/>
      <c r="K178" s="520"/>
      <c r="L178" s="519"/>
      <c r="M178" s="492"/>
      <c r="N178" s="519"/>
      <c r="O178" s="519"/>
      <c r="P178" s="519"/>
      <c r="Q178" s="518"/>
      <c r="R178" s="520"/>
      <c r="S178" s="482"/>
      <c r="T178" s="520"/>
      <c r="U178" s="482"/>
      <c r="V178" s="520"/>
      <c r="W178" s="482"/>
      <c r="X178" s="492"/>
      <c r="Y178" s="482"/>
      <c r="Z178" s="482"/>
      <c r="AA178" s="492"/>
      <c r="AB178" s="181">
        <v>3</v>
      </c>
      <c r="AC178" s="390" t="s">
        <v>583</v>
      </c>
      <c r="AD178" s="391">
        <v>2</v>
      </c>
      <c r="AE178" s="390" t="s">
        <v>582</v>
      </c>
      <c r="AF178" s="160" t="s">
        <v>95</v>
      </c>
      <c r="AG178" s="158" t="s">
        <v>96</v>
      </c>
      <c r="AH178" s="155">
        <v>0.25</v>
      </c>
      <c r="AI178" s="158" t="s">
        <v>97</v>
      </c>
      <c r="AJ178" s="155">
        <v>0.15</v>
      </c>
      <c r="AK178" s="156">
        <v>0.4</v>
      </c>
      <c r="AL178" s="161">
        <v>0.12959999999999999</v>
      </c>
      <c r="AM178" s="161">
        <v>0.2</v>
      </c>
      <c r="AN178" s="158" t="s">
        <v>98</v>
      </c>
      <c r="AO178" s="158" t="s">
        <v>99</v>
      </c>
      <c r="AP178" s="158" t="s">
        <v>100</v>
      </c>
      <c r="AQ178" s="520"/>
      <c r="AR178" s="491"/>
      <c r="AS178" s="491"/>
      <c r="AT178" s="492"/>
      <c r="AU178" s="491"/>
      <c r="AV178" s="491"/>
      <c r="AW178" s="492"/>
      <c r="AX178" s="492"/>
      <c r="AY178" s="492"/>
      <c r="AZ178" s="520"/>
      <c r="BA178" s="519"/>
      <c r="BB178" s="519"/>
      <c r="BC178" s="516"/>
      <c r="BD178" s="516"/>
      <c r="BE178" s="525"/>
      <c r="BF178" s="446"/>
      <c r="BG178" s="446"/>
      <c r="BH178" s="438"/>
      <c r="BI178" s="438"/>
      <c r="BJ178" s="438"/>
      <c r="BK178" s="438"/>
      <c r="BL178" s="438"/>
      <c r="BM178" s="446"/>
      <c r="BN178" s="446"/>
      <c r="BO178" s="437"/>
      <c r="BP178" s="35"/>
    </row>
    <row r="179" spans="1:68" ht="84" customHeight="1">
      <c r="A179" s="529"/>
      <c r="B179" s="516"/>
      <c r="C179" s="516"/>
      <c r="D179" s="515"/>
      <c r="E179" s="515"/>
      <c r="F179" s="552"/>
      <c r="G179" s="519"/>
      <c r="H179" s="520"/>
      <c r="I179" s="520"/>
      <c r="J179" s="491"/>
      <c r="K179" s="520"/>
      <c r="L179" s="519"/>
      <c r="M179" s="492"/>
      <c r="N179" s="519"/>
      <c r="O179" s="519"/>
      <c r="P179" s="519"/>
      <c r="Q179" s="518"/>
      <c r="R179" s="520"/>
      <c r="S179" s="482"/>
      <c r="T179" s="520"/>
      <c r="U179" s="482"/>
      <c r="V179" s="520"/>
      <c r="W179" s="482"/>
      <c r="X179" s="492"/>
      <c r="Y179" s="482"/>
      <c r="Z179" s="482"/>
      <c r="AA179" s="492"/>
      <c r="AB179" s="181">
        <v>4</v>
      </c>
      <c r="AC179" s="390" t="s">
        <v>584</v>
      </c>
      <c r="AD179" s="391">
        <v>2</v>
      </c>
      <c r="AE179" s="390" t="s">
        <v>582</v>
      </c>
      <c r="AF179" s="160" t="s">
        <v>95</v>
      </c>
      <c r="AG179" s="158" t="s">
        <v>96</v>
      </c>
      <c r="AH179" s="155">
        <v>0.25</v>
      </c>
      <c r="AI179" s="158" t="s">
        <v>97</v>
      </c>
      <c r="AJ179" s="155">
        <v>0.15</v>
      </c>
      <c r="AK179" s="156">
        <v>0.4</v>
      </c>
      <c r="AL179" s="161">
        <v>7.7759999999999996E-2</v>
      </c>
      <c r="AM179" s="161">
        <v>0.2</v>
      </c>
      <c r="AN179" s="158" t="s">
        <v>98</v>
      </c>
      <c r="AO179" s="158" t="s">
        <v>99</v>
      </c>
      <c r="AP179" s="158" t="s">
        <v>100</v>
      </c>
      <c r="AQ179" s="520"/>
      <c r="AR179" s="491"/>
      <c r="AS179" s="491"/>
      <c r="AT179" s="492"/>
      <c r="AU179" s="491"/>
      <c r="AV179" s="491"/>
      <c r="AW179" s="492"/>
      <c r="AX179" s="492"/>
      <c r="AY179" s="492"/>
      <c r="AZ179" s="520"/>
      <c r="BA179" s="519"/>
      <c r="BB179" s="519"/>
      <c r="BC179" s="516"/>
      <c r="BD179" s="516"/>
      <c r="BE179" s="525"/>
      <c r="BF179" s="446"/>
      <c r="BG179" s="446"/>
      <c r="BH179" s="438"/>
      <c r="BI179" s="438"/>
      <c r="BJ179" s="438"/>
      <c r="BK179" s="438"/>
      <c r="BL179" s="438"/>
      <c r="BM179" s="446"/>
      <c r="BN179" s="446"/>
      <c r="BO179" s="437"/>
      <c r="BP179" s="35"/>
    </row>
    <row r="180" spans="1:68">
      <c r="A180" s="529"/>
      <c r="B180" s="516"/>
      <c r="C180" s="516"/>
      <c r="D180" s="515"/>
      <c r="E180" s="515"/>
      <c r="F180" s="552"/>
      <c r="G180" s="519"/>
      <c r="H180" s="520"/>
      <c r="I180" s="520"/>
      <c r="J180" s="491"/>
      <c r="K180" s="520"/>
      <c r="L180" s="519"/>
      <c r="M180" s="492"/>
      <c r="N180" s="519"/>
      <c r="O180" s="519"/>
      <c r="P180" s="519"/>
      <c r="Q180" s="518"/>
      <c r="R180" s="520"/>
      <c r="S180" s="482"/>
      <c r="T180" s="520"/>
      <c r="U180" s="482"/>
      <c r="V180" s="520"/>
      <c r="W180" s="482"/>
      <c r="X180" s="492"/>
      <c r="Y180" s="482"/>
      <c r="Z180" s="482"/>
      <c r="AA180" s="492"/>
      <c r="AB180" s="181"/>
      <c r="AC180" s="391"/>
      <c r="AD180" s="391"/>
      <c r="AE180" s="391"/>
      <c r="AF180" s="160" t="s">
        <v>138</v>
      </c>
      <c r="AG180" s="158"/>
      <c r="AH180" s="155" t="s">
        <v>138</v>
      </c>
      <c r="AI180" s="158"/>
      <c r="AJ180" s="155" t="s">
        <v>138</v>
      </c>
      <c r="AK180" s="156" t="s">
        <v>138</v>
      </c>
      <c r="AL180" s="161" t="s">
        <v>138</v>
      </c>
      <c r="AM180" s="161" t="s">
        <v>138</v>
      </c>
      <c r="AN180" s="158"/>
      <c r="AO180" s="158"/>
      <c r="AP180" s="158"/>
      <c r="AQ180" s="520"/>
      <c r="AR180" s="491"/>
      <c r="AS180" s="491"/>
      <c r="AT180" s="492"/>
      <c r="AU180" s="491"/>
      <c r="AV180" s="491"/>
      <c r="AW180" s="492"/>
      <c r="AX180" s="492"/>
      <c r="AY180" s="492"/>
      <c r="AZ180" s="520"/>
      <c r="BA180" s="519"/>
      <c r="BB180" s="519"/>
      <c r="BC180" s="516"/>
      <c r="BD180" s="516"/>
      <c r="BE180" s="525"/>
      <c r="BF180" s="446"/>
      <c r="BG180" s="446"/>
      <c r="BH180" s="438"/>
      <c r="BI180" s="438"/>
      <c r="BJ180" s="438"/>
      <c r="BK180" s="438"/>
      <c r="BL180" s="438"/>
      <c r="BM180" s="446"/>
      <c r="BN180" s="446"/>
      <c r="BO180" s="437"/>
      <c r="BP180" s="35"/>
    </row>
    <row r="181" spans="1:68">
      <c r="A181" s="529"/>
      <c r="B181" s="516"/>
      <c r="C181" s="516"/>
      <c r="D181" s="515"/>
      <c r="E181" s="515"/>
      <c r="F181" s="552"/>
      <c r="G181" s="519"/>
      <c r="H181" s="520"/>
      <c r="I181" s="520"/>
      <c r="J181" s="491"/>
      <c r="K181" s="520"/>
      <c r="L181" s="519"/>
      <c r="M181" s="492"/>
      <c r="N181" s="519"/>
      <c r="O181" s="519"/>
      <c r="P181" s="519"/>
      <c r="Q181" s="518"/>
      <c r="R181" s="520"/>
      <c r="S181" s="482"/>
      <c r="T181" s="520"/>
      <c r="U181" s="482"/>
      <c r="V181" s="520"/>
      <c r="W181" s="482"/>
      <c r="X181" s="492"/>
      <c r="Y181" s="482"/>
      <c r="Z181" s="482"/>
      <c r="AA181" s="492"/>
      <c r="AB181" s="181"/>
      <c r="AC181" s="391"/>
      <c r="AD181" s="391"/>
      <c r="AE181" s="391"/>
      <c r="AF181" s="160" t="s">
        <v>138</v>
      </c>
      <c r="AG181" s="158"/>
      <c r="AH181" s="155" t="s">
        <v>138</v>
      </c>
      <c r="AI181" s="158"/>
      <c r="AJ181" s="155" t="s">
        <v>138</v>
      </c>
      <c r="AK181" s="156" t="s">
        <v>138</v>
      </c>
      <c r="AL181" s="161" t="s">
        <v>138</v>
      </c>
      <c r="AM181" s="161" t="s">
        <v>138</v>
      </c>
      <c r="AN181" s="158"/>
      <c r="AO181" s="158"/>
      <c r="AP181" s="158"/>
      <c r="AQ181" s="520"/>
      <c r="AR181" s="491"/>
      <c r="AS181" s="491"/>
      <c r="AT181" s="492"/>
      <c r="AU181" s="491"/>
      <c r="AV181" s="491"/>
      <c r="AW181" s="492"/>
      <c r="AX181" s="492"/>
      <c r="AY181" s="492"/>
      <c r="AZ181" s="520"/>
      <c r="BA181" s="519"/>
      <c r="BB181" s="519"/>
      <c r="BC181" s="516"/>
      <c r="BD181" s="516"/>
      <c r="BE181" s="525"/>
      <c r="BF181" s="446"/>
      <c r="BG181" s="446"/>
      <c r="BH181" s="438"/>
      <c r="BI181" s="438"/>
      <c r="BJ181" s="438"/>
      <c r="BK181" s="438"/>
      <c r="BL181" s="438"/>
      <c r="BM181" s="446"/>
      <c r="BN181" s="446"/>
      <c r="BO181" s="437"/>
      <c r="BP181" s="35"/>
    </row>
    <row r="182" spans="1:68" ht="96.75" customHeight="1">
      <c r="A182" s="529"/>
      <c r="B182" s="516"/>
      <c r="C182" s="516"/>
      <c r="D182" s="515" t="s">
        <v>82</v>
      </c>
      <c r="E182" s="515" t="s">
        <v>545</v>
      </c>
      <c r="F182" s="552">
        <v>4</v>
      </c>
      <c r="G182" s="519" t="s">
        <v>585</v>
      </c>
      <c r="H182" s="520"/>
      <c r="I182" s="520"/>
      <c r="J182" s="491" t="s">
        <v>586</v>
      </c>
      <c r="K182" s="520" t="s">
        <v>180</v>
      </c>
      <c r="L182" s="519" t="s">
        <v>312</v>
      </c>
      <c r="M182" s="492" t="s">
        <v>587</v>
      </c>
      <c r="N182" s="519"/>
      <c r="O182" s="519"/>
      <c r="P182" s="519" t="s">
        <v>588</v>
      </c>
      <c r="Q182" s="514">
        <v>1</v>
      </c>
      <c r="R182" s="520" t="s">
        <v>218</v>
      </c>
      <c r="S182" s="482">
        <v>0.8</v>
      </c>
      <c r="T182" s="520"/>
      <c r="U182" s="482" t="s">
        <v>138</v>
      </c>
      <c r="V182" s="520" t="s">
        <v>183</v>
      </c>
      <c r="W182" s="482">
        <v>0.4</v>
      </c>
      <c r="X182" s="492" t="s">
        <v>183</v>
      </c>
      <c r="Y182" s="482">
        <v>0.4</v>
      </c>
      <c r="Z182" s="482" t="s">
        <v>452</v>
      </c>
      <c r="AA182" s="492" t="s">
        <v>125</v>
      </c>
      <c r="AB182" s="181">
        <v>1</v>
      </c>
      <c r="AC182" s="391" t="s">
        <v>589</v>
      </c>
      <c r="AD182" s="392" t="s">
        <v>590</v>
      </c>
      <c r="AE182" s="391" t="s">
        <v>591</v>
      </c>
      <c r="AF182" s="160" t="s">
        <v>95</v>
      </c>
      <c r="AG182" s="158" t="s">
        <v>96</v>
      </c>
      <c r="AH182" s="155">
        <v>0.25</v>
      </c>
      <c r="AI182" s="158" t="s">
        <v>97</v>
      </c>
      <c r="AJ182" s="155">
        <v>0.15</v>
      </c>
      <c r="AK182" s="156">
        <v>0.4</v>
      </c>
      <c r="AL182" s="161">
        <v>0.48</v>
      </c>
      <c r="AM182" s="161">
        <v>0.4</v>
      </c>
      <c r="AN182" s="158" t="s">
        <v>98</v>
      </c>
      <c r="AO182" s="158" t="s">
        <v>99</v>
      </c>
      <c r="AP182" s="158" t="s">
        <v>100</v>
      </c>
      <c r="AQ182" s="520" t="s">
        <v>592</v>
      </c>
      <c r="AR182" s="490">
        <v>0.8</v>
      </c>
      <c r="AS182" s="490">
        <v>0.48</v>
      </c>
      <c r="AT182" s="492" t="s">
        <v>90</v>
      </c>
      <c r="AU182" s="490">
        <v>0.4</v>
      </c>
      <c r="AV182" s="490">
        <v>0.4</v>
      </c>
      <c r="AW182" s="492" t="s">
        <v>183</v>
      </c>
      <c r="AX182" s="492" t="s">
        <v>125</v>
      </c>
      <c r="AY182" s="492" t="s">
        <v>125</v>
      </c>
      <c r="AZ182" s="520" t="s">
        <v>104</v>
      </c>
      <c r="BA182" s="516" t="s">
        <v>593</v>
      </c>
      <c r="BB182" s="516" t="s">
        <v>594</v>
      </c>
      <c r="BC182" s="516" t="s">
        <v>566</v>
      </c>
      <c r="BD182" s="516" t="s">
        <v>595</v>
      </c>
      <c r="BE182" s="524" t="s">
        <v>246</v>
      </c>
      <c r="BF182" s="446"/>
      <c r="BG182" s="446"/>
      <c r="BH182" s="438"/>
      <c r="BI182" s="470"/>
      <c r="BJ182" s="438"/>
      <c r="BK182" s="438"/>
      <c r="BL182" s="438"/>
      <c r="BM182" s="446"/>
      <c r="BN182" s="446"/>
      <c r="BO182" s="437"/>
      <c r="BP182" s="35"/>
    </row>
    <row r="183" spans="1:68">
      <c r="A183" s="529"/>
      <c r="B183" s="516"/>
      <c r="C183" s="516"/>
      <c r="D183" s="515"/>
      <c r="E183" s="515"/>
      <c r="F183" s="552"/>
      <c r="G183" s="519"/>
      <c r="H183" s="520"/>
      <c r="I183" s="520"/>
      <c r="J183" s="491"/>
      <c r="K183" s="520"/>
      <c r="L183" s="519"/>
      <c r="M183" s="492"/>
      <c r="N183" s="519"/>
      <c r="O183" s="519"/>
      <c r="P183" s="519"/>
      <c r="Q183" s="514"/>
      <c r="R183" s="520"/>
      <c r="S183" s="482"/>
      <c r="T183" s="520"/>
      <c r="U183" s="482"/>
      <c r="V183" s="520"/>
      <c r="W183" s="482"/>
      <c r="X183" s="492"/>
      <c r="Y183" s="482"/>
      <c r="Z183" s="482"/>
      <c r="AA183" s="492"/>
      <c r="AB183" s="181"/>
      <c r="AC183" s="392"/>
      <c r="AD183" s="392"/>
      <c r="AE183" s="391"/>
      <c r="AF183" s="160" t="s">
        <v>138</v>
      </c>
      <c r="AG183" s="158"/>
      <c r="AH183" s="155" t="s">
        <v>138</v>
      </c>
      <c r="AI183" s="158"/>
      <c r="AJ183" s="155" t="s">
        <v>138</v>
      </c>
      <c r="AK183" s="156" t="s">
        <v>138</v>
      </c>
      <c r="AL183" s="161" t="s">
        <v>138</v>
      </c>
      <c r="AM183" s="161" t="s">
        <v>138</v>
      </c>
      <c r="AN183" s="158"/>
      <c r="AO183" s="158"/>
      <c r="AP183" s="158"/>
      <c r="AQ183" s="520"/>
      <c r="AR183" s="491"/>
      <c r="AS183" s="491"/>
      <c r="AT183" s="492"/>
      <c r="AU183" s="491"/>
      <c r="AV183" s="491"/>
      <c r="AW183" s="492"/>
      <c r="AX183" s="492"/>
      <c r="AY183" s="492"/>
      <c r="AZ183" s="520"/>
      <c r="BA183" s="516"/>
      <c r="BB183" s="516"/>
      <c r="BC183" s="516"/>
      <c r="BD183" s="516"/>
      <c r="BE183" s="524"/>
      <c r="BF183" s="446"/>
      <c r="BG183" s="446"/>
      <c r="BH183" s="438"/>
      <c r="BI183" s="470"/>
      <c r="BJ183" s="438"/>
      <c r="BK183" s="438"/>
      <c r="BL183" s="438"/>
      <c r="BM183" s="446"/>
      <c r="BN183" s="446"/>
      <c r="BO183" s="437"/>
      <c r="BP183" s="35"/>
    </row>
    <row r="184" spans="1:68" ht="46.5" customHeight="1">
      <c r="A184" s="529"/>
      <c r="B184" s="516"/>
      <c r="C184" s="516"/>
      <c r="D184" s="515"/>
      <c r="E184" s="515"/>
      <c r="F184" s="552"/>
      <c r="G184" s="519"/>
      <c r="H184" s="520"/>
      <c r="I184" s="520"/>
      <c r="J184" s="491"/>
      <c r="K184" s="520"/>
      <c r="L184" s="519"/>
      <c r="M184" s="492"/>
      <c r="N184" s="519"/>
      <c r="O184" s="519"/>
      <c r="P184" s="519"/>
      <c r="Q184" s="514"/>
      <c r="R184" s="520"/>
      <c r="S184" s="482"/>
      <c r="T184" s="520"/>
      <c r="U184" s="482"/>
      <c r="V184" s="520"/>
      <c r="W184" s="482"/>
      <c r="X184" s="492"/>
      <c r="Y184" s="482"/>
      <c r="Z184" s="482"/>
      <c r="AA184" s="492"/>
      <c r="AB184" s="181"/>
      <c r="AC184" s="392"/>
      <c r="AD184" s="392"/>
      <c r="AE184" s="391"/>
      <c r="AF184" s="160" t="s">
        <v>138</v>
      </c>
      <c r="AG184" s="158"/>
      <c r="AH184" s="155" t="s">
        <v>138</v>
      </c>
      <c r="AI184" s="158"/>
      <c r="AJ184" s="155" t="s">
        <v>138</v>
      </c>
      <c r="AK184" s="156" t="s">
        <v>138</v>
      </c>
      <c r="AL184" s="161" t="s">
        <v>138</v>
      </c>
      <c r="AM184" s="161" t="s">
        <v>138</v>
      </c>
      <c r="AN184" s="158"/>
      <c r="AO184" s="158"/>
      <c r="AP184" s="158"/>
      <c r="AQ184" s="520"/>
      <c r="AR184" s="491"/>
      <c r="AS184" s="491"/>
      <c r="AT184" s="492"/>
      <c r="AU184" s="491"/>
      <c r="AV184" s="491"/>
      <c r="AW184" s="492"/>
      <c r="AX184" s="492"/>
      <c r="AY184" s="492"/>
      <c r="AZ184" s="520"/>
      <c r="BA184" s="516"/>
      <c r="BB184" s="516"/>
      <c r="BC184" s="516"/>
      <c r="BD184" s="516"/>
      <c r="BE184" s="524"/>
      <c r="BF184" s="446"/>
      <c r="BG184" s="446"/>
      <c r="BH184" s="438"/>
      <c r="BI184" s="470"/>
      <c r="BJ184" s="438"/>
      <c r="BK184" s="438"/>
      <c r="BL184" s="438"/>
      <c r="BM184" s="446"/>
      <c r="BN184" s="446"/>
      <c r="BO184" s="437"/>
      <c r="BP184" s="35"/>
    </row>
    <row r="185" spans="1:68">
      <c r="A185" s="529"/>
      <c r="B185" s="516"/>
      <c r="C185" s="516"/>
      <c r="D185" s="515"/>
      <c r="E185" s="515"/>
      <c r="F185" s="552"/>
      <c r="G185" s="519"/>
      <c r="H185" s="520"/>
      <c r="I185" s="520"/>
      <c r="J185" s="491"/>
      <c r="K185" s="520"/>
      <c r="L185" s="519"/>
      <c r="M185" s="492"/>
      <c r="N185" s="519"/>
      <c r="O185" s="519"/>
      <c r="P185" s="519"/>
      <c r="Q185" s="514"/>
      <c r="R185" s="520"/>
      <c r="S185" s="482"/>
      <c r="T185" s="520"/>
      <c r="U185" s="482"/>
      <c r="V185" s="520"/>
      <c r="W185" s="482"/>
      <c r="X185" s="492"/>
      <c r="Y185" s="482"/>
      <c r="Z185" s="482"/>
      <c r="AA185" s="492"/>
      <c r="AB185" s="181"/>
      <c r="AC185" s="392"/>
      <c r="AD185" s="392"/>
      <c r="AE185" s="391"/>
      <c r="AF185" s="160" t="s">
        <v>138</v>
      </c>
      <c r="AG185" s="158"/>
      <c r="AH185" s="155" t="s">
        <v>138</v>
      </c>
      <c r="AI185" s="158"/>
      <c r="AJ185" s="155" t="s">
        <v>138</v>
      </c>
      <c r="AK185" s="156" t="s">
        <v>138</v>
      </c>
      <c r="AL185" s="161" t="s">
        <v>138</v>
      </c>
      <c r="AM185" s="161" t="s">
        <v>138</v>
      </c>
      <c r="AN185" s="158"/>
      <c r="AO185" s="158"/>
      <c r="AP185" s="158"/>
      <c r="AQ185" s="520"/>
      <c r="AR185" s="491"/>
      <c r="AS185" s="491"/>
      <c r="AT185" s="492"/>
      <c r="AU185" s="491"/>
      <c r="AV185" s="491"/>
      <c r="AW185" s="492"/>
      <c r="AX185" s="492"/>
      <c r="AY185" s="492"/>
      <c r="AZ185" s="520"/>
      <c r="BA185" s="516"/>
      <c r="BB185" s="516"/>
      <c r="BC185" s="516"/>
      <c r="BD185" s="516"/>
      <c r="BE185" s="524"/>
      <c r="BF185" s="446"/>
      <c r="BG185" s="446"/>
      <c r="BH185" s="438"/>
      <c r="BI185" s="470"/>
      <c r="BJ185" s="438"/>
      <c r="BK185" s="438"/>
      <c r="BL185" s="438"/>
      <c r="BM185" s="446"/>
      <c r="BN185" s="446"/>
      <c r="BO185" s="437"/>
      <c r="BP185" s="35"/>
    </row>
    <row r="186" spans="1:68" ht="28.5" customHeight="1">
      <c r="A186" s="529"/>
      <c r="B186" s="516"/>
      <c r="C186" s="516"/>
      <c r="D186" s="515"/>
      <c r="E186" s="515"/>
      <c r="F186" s="552"/>
      <c r="G186" s="519"/>
      <c r="H186" s="520"/>
      <c r="I186" s="520"/>
      <c r="J186" s="491"/>
      <c r="K186" s="520"/>
      <c r="L186" s="519"/>
      <c r="M186" s="492"/>
      <c r="N186" s="519"/>
      <c r="O186" s="519"/>
      <c r="P186" s="519"/>
      <c r="Q186" s="514"/>
      <c r="R186" s="520"/>
      <c r="S186" s="482"/>
      <c r="T186" s="520"/>
      <c r="U186" s="482"/>
      <c r="V186" s="520"/>
      <c r="W186" s="482"/>
      <c r="X186" s="492"/>
      <c r="Y186" s="482"/>
      <c r="Z186" s="482"/>
      <c r="AA186" s="492"/>
      <c r="AB186" s="181"/>
      <c r="AC186" s="392"/>
      <c r="AD186" s="392"/>
      <c r="AE186" s="391"/>
      <c r="AF186" s="160" t="s">
        <v>138</v>
      </c>
      <c r="AG186" s="158"/>
      <c r="AH186" s="155" t="s">
        <v>138</v>
      </c>
      <c r="AI186" s="158"/>
      <c r="AJ186" s="155" t="s">
        <v>138</v>
      </c>
      <c r="AK186" s="156" t="s">
        <v>138</v>
      </c>
      <c r="AL186" s="161" t="s">
        <v>138</v>
      </c>
      <c r="AM186" s="161" t="s">
        <v>138</v>
      </c>
      <c r="AN186" s="158"/>
      <c r="AO186" s="158"/>
      <c r="AP186" s="158"/>
      <c r="AQ186" s="520"/>
      <c r="AR186" s="491"/>
      <c r="AS186" s="491"/>
      <c r="AT186" s="492"/>
      <c r="AU186" s="491"/>
      <c r="AV186" s="491"/>
      <c r="AW186" s="492"/>
      <c r="AX186" s="492"/>
      <c r="AY186" s="492"/>
      <c r="AZ186" s="520"/>
      <c r="BA186" s="516"/>
      <c r="BB186" s="516"/>
      <c r="BC186" s="516"/>
      <c r="BD186" s="516"/>
      <c r="BE186" s="524"/>
      <c r="BF186" s="446"/>
      <c r="BG186" s="446"/>
      <c r="BH186" s="438"/>
      <c r="BI186" s="470"/>
      <c r="BJ186" s="438"/>
      <c r="BK186" s="438"/>
      <c r="BL186" s="438"/>
      <c r="BM186" s="446"/>
      <c r="BN186" s="446"/>
      <c r="BO186" s="437"/>
      <c r="BP186" s="35"/>
    </row>
    <row r="187" spans="1:68" ht="39.75" customHeight="1">
      <c r="A187" s="529"/>
      <c r="B187" s="516"/>
      <c r="C187" s="516"/>
      <c r="D187" s="515"/>
      <c r="E187" s="515"/>
      <c r="F187" s="552"/>
      <c r="G187" s="519"/>
      <c r="H187" s="520"/>
      <c r="I187" s="520"/>
      <c r="J187" s="491"/>
      <c r="K187" s="520"/>
      <c r="L187" s="519"/>
      <c r="M187" s="492"/>
      <c r="N187" s="519"/>
      <c r="O187" s="519"/>
      <c r="P187" s="519"/>
      <c r="Q187" s="514"/>
      <c r="R187" s="520"/>
      <c r="S187" s="482"/>
      <c r="T187" s="520"/>
      <c r="U187" s="482"/>
      <c r="V187" s="520"/>
      <c r="W187" s="482"/>
      <c r="X187" s="492"/>
      <c r="Y187" s="482"/>
      <c r="Z187" s="482"/>
      <c r="AA187" s="492"/>
      <c r="AB187" s="181"/>
      <c r="AC187" s="391"/>
      <c r="AD187" s="391"/>
      <c r="AE187" s="391"/>
      <c r="AF187" s="160" t="s">
        <v>138</v>
      </c>
      <c r="AG187" s="158"/>
      <c r="AH187" s="155" t="s">
        <v>138</v>
      </c>
      <c r="AI187" s="158"/>
      <c r="AJ187" s="155" t="s">
        <v>138</v>
      </c>
      <c r="AK187" s="156" t="s">
        <v>138</v>
      </c>
      <c r="AL187" s="161" t="s">
        <v>138</v>
      </c>
      <c r="AM187" s="161" t="s">
        <v>138</v>
      </c>
      <c r="AN187" s="158"/>
      <c r="AO187" s="158"/>
      <c r="AP187" s="158"/>
      <c r="AQ187" s="520"/>
      <c r="AR187" s="491"/>
      <c r="AS187" s="491"/>
      <c r="AT187" s="492"/>
      <c r="AU187" s="491"/>
      <c r="AV187" s="491"/>
      <c r="AW187" s="492"/>
      <c r="AX187" s="492"/>
      <c r="AY187" s="492"/>
      <c r="AZ187" s="520"/>
      <c r="BA187" s="516"/>
      <c r="BB187" s="516"/>
      <c r="BC187" s="516"/>
      <c r="BD187" s="516"/>
      <c r="BE187" s="524"/>
      <c r="BF187" s="446"/>
      <c r="BG187" s="446"/>
      <c r="BH187" s="438"/>
      <c r="BI187" s="470"/>
      <c r="BJ187" s="438"/>
      <c r="BK187" s="438"/>
      <c r="BL187" s="438"/>
      <c r="BM187" s="446"/>
      <c r="BN187" s="446"/>
      <c r="BO187" s="437"/>
      <c r="BP187" s="35"/>
    </row>
    <row r="188" spans="1:68" ht="84.75" customHeight="1">
      <c r="A188" s="529"/>
      <c r="B188" s="516"/>
      <c r="C188" s="516"/>
      <c r="D188" s="515" t="s">
        <v>82</v>
      </c>
      <c r="E188" s="515" t="s">
        <v>545</v>
      </c>
      <c r="F188" s="515">
        <v>5</v>
      </c>
      <c r="G188" s="519" t="s">
        <v>596</v>
      </c>
      <c r="H188" s="520"/>
      <c r="I188" s="520"/>
      <c r="J188" s="491" t="s">
        <v>597</v>
      </c>
      <c r="K188" s="520" t="s">
        <v>180</v>
      </c>
      <c r="L188" s="519" t="s">
        <v>365</v>
      </c>
      <c r="M188" s="492" t="s">
        <v>598</v>
      </c>
      <c r="N188" s="519"/>
      <c r="O188" s="519"/>
      <c r="P188" s="517" t="s">
        <v>599</v>
      </c>
      <c r="Q188" s="518">
        <v>1</v>
      </c>
      <c r="R188" s="520" t="s">
        <v>90</v>
      </c>
      <c r="S188" s="482">
        <v>0.6</v>
      </c>
      <c r="T188" s="520"/>
      <c r="U188" s="482" t="s">
        <v>138</v>
      </c>
      <c r="V188" s="520" t="s">
        <v>120</v>
      </c>
      <c r="W188" s="482">
        <v>0.2</v>
      </c>
      <c r="X188" s="492" t="s">
        <v>120</v>
      </c>
      <c r="Y188" s="482">
        <v>0.2</v>
      </c>
      <c r="Z188" s="482" t="s">
        <v>577</v>
      </c>
      <c r="AA188" s="492" t="s">
        <v>125</v>
      </c>
      <c r="AB188" s="181">
        <v>1</v>
      </c>
      <c r="AC188" s="390" t="s">
        <v>600</v>
      </c>
      <c r="AD188" s="391">
        <v>2</v>
      </c>
      <c r="AE188" s="390" t="s">
        <v>601</v>
      </c>
      <c r="AF188" s="160" t="s">
        <v>95</v>
      </c>
      <c r="AG188" s="158" t="s">
        <v>96</v>
      </c>
      <c r="AH188" s="155">
        <v>0.25</v>
      </c>
      <c r="AI188" s="158" t="s">
        <v>97</v>
      </c>
      <c r="AJ188" s="155">
        <v>0.15</v>
      </c>
      <c r="AK188" s="156">
        <v>0.4</v>
      </c>
      <c r="AL188" s="161">
        <v>0.36</v>
      </c>
      <c r="AM188" s="161">
        <v>0.2</v>
      </c>
      <c r="AN188" s="158" t="s">
        <v>98</v>
      </c>
      <c r="AO188" s="158" t="s">
        <v>99</v>
      </c>
      <c r="AP188" s="158" t="s">
        <v>100</v>
      </c>
      <c r="AQ188" s="520" t="s">
        <v>602</v>
      </c>
      <c r="AR188" s="490">
        <v>0.6</v>
      </c>
      <c r="AS188" s="490">
        <v>4.6655999999999996E-2</v>
      </c>
      <c r="AT188" s="492" t="s">
        <v>102</v>
      </c>
      <c r="AU188" s="490">
        <v>0.2</v>
      </c>
      <c r="AV188" s="490">
        <v>0.2</v>
      </c>
      <c r="AW188" s="492" t="s">
        <v>120</v>
      </c>
      <c r="AX188" s="492" t="s">
        <v>125</v>
      </c>
      <c r="AY188" s="492" t="s">
        <v>126</v>
      </c>
      <c r="AZ188" s="520" t="s">
        <v>127</v>
      </c>
      <c r="BA188" s="519" t="s">
        <v>128</v>
      </c>
      <c r="BB188" s="519" t="s">
        <v>128</v>
      </c>
      <c r="BC188" s="516" t="s">
        <v>128</v>
      </c>
      <c r="BD188" s="516" t="s">
        <v>128</v>
      </c>
      <c r="BE188" s="524" t="s">
        <v>128</v>
      </c>
      <c r="BF188" s="446"/>
      <c r="BG188" s="446"/>
      <c r="BH188" s="438"/>
      <c r="BI188" s="438"/>
      <c r="BJ188" s="438"/>
      <c r="BK188" s="438"/>
      <c r="BL188" s="438"/>
      <c r="BM188" s="446"/>
      <c r="BN188" s="446"/>
      <c r="BO188" s="437"/>
      <c r="BP188" s="35"/>
    </row>
    <row r="189" spans="1:68" ht="82.5" customHeight="1">
      <c r="A189" s="529"/>
      <c r="B189" s="516"/>
      <c r="C189" s="516"/>
      <c r="D189" s="515"/>
      <c r="E189" s="515"/>
      <c r="F189" s="515"/>
      <c r="G189" s="519"/>
      <c r="H189" s="520"/>
      <c r="I189" s="520"/>
      <c r="J189" s="491"/>
      <c r="K189" s="520"/>
      <c r="L189" s="519"/>
      <c r="M189" s="492"/>
      <c r="N189" s="519"/>
      <c r="O189" s="519"/>
      <c r="P189" s="517"/>
      <c r="Q189" s="518"/>
      <c r="R189" s="520"/>
      <c r="S189" s="482"/>
      <c r="T189" s="520"/>
      <c r="U189" s="482"/>
      <c r="V189" s="520"/>
      <c r="W189" s="482"/>
      <c r="X189" s="492"/>
      <c r="Y189" s="482"/>
      <c r="Z189" s="482"/>
      <c r="AA189" s="492"/>
      <c r="AB189" s="181">
        <v>2</v>
      </c>
      <c r="AC189" s="390" t="s">
        <v>603</v>
      </c>
      <c r="AD189" s="391">
        <v>3</v>
      </c>
      <c r="AE189" s="390" t="s">
        <v>604</v>
      </c>
      <c r="AF189" s="160" t="s">
        <v>95</v>
      </c>
      <c r="AG189" s="158" t="s">
        <v>96</v>
      </c>
      <c r="AH189" s="155">
        <v>0.25</v>
      </c>
      <c r="AI189" s="158" t="s">
        <v>97</v>
      </c>
      <c r="AJ189" s="155">
        <v>0.15</v>
      </c>
      <c r="AK189" s="156">
        <v>0.4</v>
      </c>
      <c r="AL189" s="161">
        <v>0.216</v>
      </c>
      <c r="AM189" s="161">
        <v>0.2</v>
      </c>
      <c r="AN189" s="158" t="s">
        <v>98</v>
      </c>
      <c r="AO189" s="158" t="s">
        <v>99</v>
      </c>
      <c r="AP189" s="158" t="s">
        <v>100</v>
      </c>
      <c r="AQ189" s="520"/>
      <c r="AR189" s="491"/>
      <c r="AS189" s="491"/>
      <c r="AT189" s="492"/>
      <c r="AU189" s="491"/>
      <c r="AV189" s="491"/>
      <c r="AW189" s="492"/>
      <c r="AX189" s="492"/>
      <c r="AY189" s="492"/>
      <c r="AZ189" s="520"/>
      <c r="BA189" s="519"/>
      <c r="BB189" s="519"/>
      <c r="BC189" s="516"/>
      <c r="BD189" s="516"/>
      <c r="BE189" s="525"/>
      <c r="BF189" s="446"/>
      <c r="BG189" s="446"/>
      <c r="BH189" s="438"/>
      <c r="BI189" s="438"/>
      <c r="BJ189" s="438"/>
      <c r="BK189" s="438"/>
      <c r="BL189" s="438"/>
      <c r="BM189" s="446"/>
      <c r="BN189" s="446"/>
      <c r="BO189" s="437"/>
      <c r="BP189" s="35"/>
    </row>
    <row r="190" spans="1:68" ht="87.75" customHeight="1">
      <c r="A190" s="529"/>
      <c r="B190" s="516"/>
      <c r="C190" s="516"/>
      <c r="D190" s="515"/>
      <c r="E190" s="515"/>
      <c r="F190" s="515"/>
      <c r="G190" s="519"/>
      <c r="H190" s="520"/>
      <c r="I190" s="520"/>
      <c r="J190" s="491"/>
      <c r="K190" s="520"/>
      <c r="L190" s="519"/>
      <c r="M190" s="492"/>
      <c r="N190" s="519"/>
      <c r="O190" s="519"/>
      <c r="P190" s="517"/>
      <c r="Q190" s="518"/>
      <c r="R190" s="520"/>
      <c r="S190" s="482"/>
      <c r="T190" s="520"/>
      <c r="U190" s="482"/>
      <c r="V190" s="520"/>
      <c r="W190" s="482"/>
      <c r="X190" s="492"/>
      <c r="Y190" s="482"/>
      <c r="Z190" s="482"/>
      <c r="AA190" s="492"/>
      <c r="AB190" s="181">
        <v>3</v>
      </c>
      <c r="AC190" s="390" t="s">
        <v>605</v>
      </c>
      <c r="AD190" s="391">
        <v>1</v>
      </c>
      <c r="AE190" s="390" t="s">
        <v>606</v>
      </c>
      <c r="AF190" s="160" t="s">
        <v>95</v>
      </c>
      <c r="AG190" s="158" t="s">
        <v>96</v>
      </c>
      <c r="AH190" s="155">
        <v>0.25</v>
      </c>
      <c r="AI190" s="158" t="s">
        <v>97</v>
      </c>
      <c r="AJ190" s="155">
        <v>0.15</v>
      </c>
      <c r="AK190" s="156">
        <v>0.4</v>
      </c>
      <c r="AL190" s="161">
        <v>0.12959999999999999</v>
      </c>
      <c r="AM190" s="161">
        <v>0.2</v>
      </c>
      <c r="AN190" s="158" t="s">
        <v>98</v>
      </c>
      <c r="AO190" s="158" t="s">
        <v>99</v>
      </c>
      <c r="AP190" s="158" t="s">
        <v>100</v>
      </c>
      <c r="AQ190" s="520"/>
      <c r="AR190" s="491"/>
      <c r="AS190" s="491"/>
      <c r="AT190" s="492"/>
      <c r="AU190" s="491"/>
      <c r="AV190" s="491"/>
      <c r="AW190" s="492"/>
      <c r="AX190" s="492"/>
      <c r="AY190" s="492"/>
      <c r="AZ190" s="520"/>
      <c r="BA190" s="519"/>
      <c r="BB190" s="519"/>
      <c r="BC190" s="516"/>
      <c r="BD190" s="516"/>
      <c r="BE190" s="525"/>
      <c r="BF190" s="446"/>
      <c r="BG190" s="446"/>
      <c r="BH190" s="438"/>
      <c r="BI190" s="438"/>
      <c r="BJ190" s="438"/>
      <c r="BK190" s="438"/>
      <c r="BL190" s="438"/>
      <c r="BM190" s="446"/>
      <c r="BN190" s="446"/>
      <c r="BO190" s="437"/>
      <c r="BP190" s="35"/>
    </row>
    <row r="191" spans="1:68" ht="87.75" customHeight="1">
      <c r="A191" s="529"/>
      <c r="B191" s="516"/>
      <c r="C191" s="516"/>
      <c r="D191" s="515"/>
      <c r="E191" s="515"/>
      <c r="F191" s="515"/>
      <c r="G191" s="519"/>
      <c r="H191" s="520"/>
      <c r="I191" s="520"/>
      <c r="J191" s="491"/>
      <c r="K191" s="520"/>
      <c r="L191" s="519"/>
      <c r="M191" s="492"/>
      <c r="N191" s="519"/>
      <c r="O191" s="519"/>
      <c r="P191" s="517"/>
      <c r="Q191" s="518"/>
      <c r="R191" s="520"/>
      <c r="S191" s="482"/>
      <c r="T191" s="520"/>
      <c r="U191" s="482"/>
      <c r="V191" s="520"/>
      <c r="W191" s="482"/>
      <c r="X191" s="492"/>
      <c r="Y191" s="482"/>
      <c r="Z191" s="482"/>
      <c r="AA191" s="492"/>
      <c r="AB191" s="181">
        <v>4</v>
      </c>
      <c r="AC191" s="390" t="s">
        <v>607</v>
      </c>
      <c r="AD191" s="391">
        <v>1</v>
      </c>
      <c r="AE191" s="390" t="s">
        <v>606</v>
      </c>
      <c r="AF191" s="160" t="s">
        <v>95</v>
      </c>
      <c r="AG191" s="158" t="s">
        <v>96</v>
      </c>
      <c r="AH191" s="155">
        <v>0.25</v>
      </c>
      <c r="AI191" s="158" t="s">
        <v>97</v>
      </c>
      <c r="AJ191" s="155">
        <v>0.15</v>
      </c>
      <c r="AK191" s="156">
        <v>0.4</v>
      </c>
      <c r="AL191" s="161">
        <v>7.7759999999999996E-2</v>
      </c>
      <c r="AM191" s="161">
        <v>0.2</v>
      </c>
      <c r="AN191" s="158" t="s">
        <v>98</v>
      </c>
      <c r="AO191" s="158" t="s">
        <v>99</v>
      </c>
      <c r="AP191" s="158" t="s">
        <v>100</v>
      </c>
      <c r="AQ191" s="520"/>
      <c r="AR191" s="491"/>
      <c r="AS191" s="491"/>
      <c r="AT191" s="492"/>
      <c r="AU191" s="491"/>
      <c r="AV191" s="491"/>
      <c r="AW191" s="492"/>
      <c r="AX191" s="492"/>
      <c r="AY191" s="492"/>
      <c r="AZ191" s="520"/>
      <c r="BA191" s="519"/>
      <c r="BB191" s="519"/>
      <c r="BC191" s="516"/>
      <c r="BD191" s="516"/>
      <c r="BE191" s="525"/>
      <c r="BF191" s="446"/>
      <c r="BG191" s="446"/>
      <c r="BH191" s="438"/>
      <c r="BI191" s="438"/>
      <c r="BJ191" s="438"/>
      <c r="BK191" s="438"/>
      <c r="BL191" s="438"/>
      <c r="BM191" s="446"/>
      <c r="BN191" s="446"/>
      <c r="BO191" s="437"/>
      <c r="BP191" s="35"/>
    </row>
    <row r="192" spans="1:68" ht="87.75" customHeight="1">
      <c r="A192" s="529"/>
      <c r="B192" s="516"/>
      <c r="C192" s="516"/>
      <c r="D192" s="515"/>
      <c r="E192" s="515"/>
      <c r="F192" s="515"/>
      <c r="G192" s="519"/>
      <c r="H192" s="520"/>
      <c r="I192" s="520"/>
      <c r="J192" s="491"/>
      <c r="K192" s="520"/>
      <c r="L192" s="519"/>
      <c r="M192" s="492"/>
      <c r="N192" s="519"/>
      <c r="O192" s="519"/>
      <c r="P192" s="517"/>
      <c r="Q192" s="518"/>
      <c r="R192" s="520"/>
      <c r="S192" s="482"/>
      <c r="T192" s="520"/>
      <c r="U192" s="482"/>
      <c r="V192" s="520"/>
      <c r="W192" s="482"/>
      <c r="X192" s="492"/>
      <c r="Y192" s="482"/>
      <c r="Z192" s="482"/>
      <c r="AA192" s="492"/>
      <c r="AB192" s="181">
        <v>5</v>
      </c>
      <c r="AC192" s="390" t="s">
        <v>608</v>
      </c>
      <c r="AD192" s="391">
        <v>1</v>
      </c>
      <c r="AE192" s="390" t="s">
        <v>606</v>
      </c>
      <c r="AF192" s="160" t="s">
        <v>95</v>
      </c>
      <c r="AG192" s="158" t="s">
        <v>96</v>
      </c>
      <c r="AH192" s="155">
        <v>0.25</v>
      </c>
      <c r="AI192" s="158" t="s">
        <v>97</v>
      </c>
      <c r="AJ192" s="155">
        <v>0.15</v>
      </c>
      <c r="AK192" s="156">
        <v>0.4</v>
      </c>
      <c r="AL192" s="161">
        <v>4.6655999999999996E-2</v>
      </c>
      <c r="AM192" s="161">
        <v>0.2</v>
      </c>
      <c r="AN192" s="158" t="s">
        <v>98</v>
      </c>
      <c r="AO192" s="158" t="s">
        <v>99</v>
      </c>
      <c r="AP192" s="158" t="s">
        <v>100</v>
      </c>
      <c r="AQ192" s="520"/>
      <c r="AR192" s="491"/>
      <c r="AS192" s="491"/>
      <c r="AT192" s="492"/>
      <c r="AU192" s="491"/>
      <c r="AV192" s="491"/>
      <c r="AW192" s="492"/>
      <c r="AX192" s="492"/>
      <c r="AY192" s="492"/>
      <c r="AZ192" s="520"/>
      <c r="BA192" s="519"/>
      <c r="BB192" s="519"/>
      <c r="BC192" s="516"/>
      <c r="BD192" s="516"/>
      <c r="BE192" s="525"/>
      <c r="BF192" s="446"/>
      <c r="BG192" s="446"/>
      <c r="BH192" s="438"/>
      <c r="BI192" s="438"/>
      <c r="BJ192" s="438"/>
      <c r="BK192" s="438"/>
      <c r="BL192" s="438"/>
      <c r="BM192" s="446"/>
      <c r="BN192" s="446"/>
      <c r="BO192" s="437"/>
      <c r="BP192" s="35"/>
    </row>
    <row r="193" spans="1:68">
      <c r="A193" s="529"/>
      <c r="B193" s="516"/>
      <c r="C193" s="516"/>
      <c r="D193" s="515"/>
      <c r="E193" s="515"/>
      <c r="F193" s="515"/>
      <c r="G193" s="519"/>
      <c r="H193" s="520"/>
      <c r="I193" s="520"/>
      <c r="J193" s="491"/>
      <c r="K193" s="520"/>
      <c r="L193" s="519"/>
      <c r="M193" s="492"/>
      <c r="N193" s="519"/>
      <c r="O193" s="519"/>
      <c r="P193" s="517"/>
      <c r="Q193" s="518"/>
      <c r="R193" s="520"/>
      <c r="S193" s="482"/>
      <c r="T193" s="520"/>
      <c r="U193" s="482"/>
      <c r="V193" s="520"/>
      <c r="W193" s="482"/>
      <c r="X193" s="492"/>
      <c r="Y193" s="482"/>
      <c r="Z193" s="482"/>
      <c r="AA193" s="492"/>
      <c r="AB193" s="181"/>
      <c r="AC193" s="391"/>
      <c r="AD193" s="391"/>
      <c r="AE193" s="391"/>
      <c r="AF193" s="160" t="s">
        <v>138</v>
      </c>
      <c r="AG193" s="158"/>
      <c r="AH193" s="155" t="s">
        <v>138</v>
      </c>
      <c r="AI193" s="158"/>
      <c r="AJ193" s="155" t="s">
        <v>138</v>
      </c>
      <c r="AK193" s="156" t="s">
        <v>138</v>
      </c>
      <c r="AL193" s="161" t="s">
        <v>138</v>
      </c>
      <c r="AM193" s="161" t="s">
        <v>138</v>
      </c>
      <c r="AN193" s="158"/>
      <c r="AO193" s="158"/>
      <c r="AP193" s="158"/>
      <c r="AQ193" s="520"/>
      <c r="AR193" s="491"/>
      <c r="AS193" s="491"/>
      <c r="AT193" s="492"/>
      <c r="AU193" s="491"/>
      <c r="AV193" s="491"/>
      <c r="AW193" s="492"/>
      <c r="AX193" s="492"/>
      <c r="AY193" s="492"/>
      <c r="AZ193" s="520"/>
      <c r="BA193" s="519"/>
      <c r="BB193" s="519"/>
      <c r="BC193" s="516"/>
      <c r="BD193" s="516"/>
      <c r="BE193" s="525"/>
      <c r="BF193" s="446"/>
      <c r="BG193" s="446"/>
      <c r="BH193" s="438"/>
      <c r="BI193" s="438"/>
      <c r="BJ193" s="438"/>
      <c r="BK193" s="438"/>
      <c r="BL193" s="442"/>
      <c r="BM193" s="465"/>
      <c r="BN193" s="465"/>
      <c r="BO193" s="466"/>
      <c r="BP193" s="35"/>
    </row>
    <row r="194" spans="1:68" ht="91.5">
      <c r="A194" s="529"/>
      <c r="B194" s="516"/>
      <c r="C194" s="516"/>
      <c r="D194" s="515" t="s">
        <v>82</v>
      </c>
      <c r="E194" s="515" t="s">
        <v>545</v>
      </c>
      <c r="F194" s="515">
        <v>6</v>
      </c>
      <c r="G194" s="519" t="s">
        <v>609</v>
      </c>
      <c r="H194" s="520"/>
      <c r="I194" s="520"/>
      <c r="J194" s="491" t="s">
        <v>610</v>
      </c>
      <c r="K194" s="520" t="s">
        <v>86</v>
      </c>
      <c r="L194" s="519" t="s">
        <v>365</v>
      </c>
      <c r="M194" s="492" t="s">
        <v>611</v>
      </c>
      <c r="N194" s="519"/>
      <c r="O194" s="519"/>
      <c r="P194" s="519" t="s">
        <v>612</v>
      </c>
      <c r="Q194" s="514">
        <v>0.9</v>
      </c>
      <c r="R194" s="520" t="s">
        <v>90</v>
      </c>
      <c r="S194" s="482">
        <v>0.6</v>
      </c>
      <c r="T194" s="520"/>
      <c r="U194" s="482" t="s">
        <v>138</v>
      </c>
      <c r="V194" s="520" t="s">
        <v>183</v>
      </c>
      <c r="W194" s="482">
        <v>0.4</v>
      </c>
      <c r="X194" s="492" t="s">
        <v>183</v>
      </c>
      <c r="Y194" s="482">
        <v>0.4</v>
      </c>
      <c r="Z194" s="482" t="s">
        <v>331</v>
      </c>
      <c r="AA194" s="492" t="s">
        <v>125</v>
      </c>
      <c r="AB194" s="181">
        <v>1</v>
      </c>
      <c r="AC194" s="390" t="s">
        <v>613</v>
      </c>
      <c r="AD194" s="391">
        <v>1</v>
      </c>
      <c r="AE194" s="391" t="s">
        <v>614</v>
      </c>
      <c r="AF194" s="160" t="s">
        <v>95</v>
      </c>
      <c r="AG194" s="158" t="s">
        <v>96</v>
      </c>
      <c r="AH194" s="155">
        <v>0.25</v>
      </c>
      <c r="AI194" s="158" t="s">
        <v>97</v>
      </c>
      <c r="AJ194" s="155">
        <v>0.15</v>
      </c>
      <c r="AK194" s="156">
        <v>0.4</v>
      </c>
      <c r="AL194" s="161">
        <v>0.36</v>
      </c>
      <c r="AM194" s="161">
        <v>0.4</v>
      </c>
      <c r="AN194" s="158" t="s">
        <v>98</v>
      </c>
      <c r="AO194" s="158" t="s">
        <v>99</v>
      </c>
      <c r="AP194" s="158" t="s">
        <v>100</v>
      </c>
      <c r="AQ194" s="520" t="s">
        <v>615</v>
      </c>
      <c r="AR194" s="490">
        <v>0.6</v>
      </c>
      <c r="AS194" s="490">
        <v>4.6655999999999996E-2</v>
      </c>
      <c r="AT194" s="492" t="s">
        <v>102</v>
      </c>
      <c r="AU194" s="490">
        <v>0.4</v>
      </c>
      <c r="AV194" s="490">
        <v>0.4</v>
      </c>
      <c r="AW194" s="492" t="s">
        <v>183</v>
      </c>
      <c r="AX194" s="492" t="s">
        <v>125</v>
      </c>
      <c r="AY194" s="492" t="s">
        <v>126</v>
      </c>
      <c r="AZ194" s="520" t="s">
        <v>127</v>
      </c>
      <c r="BA194" s="519" t="s">
        <v>128</v>
      </c>
      <c r="BB194" s="519" t="s">
        <v>128</v>
      </c>
      <c r="BC194" s="516" t="s">
        <v>128</v>
      </c>
      <c r="BD194" s="516" t="s">
        <v>128</v>
      </c>
      <c r="BE194" s="524" t="s">
        <v>128</v>
      </c>
      <c r="BF194" s="446"/>
      <c r="BG194" s="446"/>
      <c r="BH194" s="438"/>
      <c r="BI194" s="438"/>
      <c r="BJ194" s="438"/>
      <c r="BK194" s="469"/>
      <c r="BL194" s="469"/>
      <c r="BM194" s="446"/>
      <c r="BN194" s="446"/>
      <c r="BO194" s="448"/>
      <c r="BP194" s="35"/>
    </row>
    <row r="195" spans="1:68" ht="198" customHeight="1">
      <c r="A195" s="529"/>
      <c r="B195" s="516"/>
      <c r="C195" s="516"/>
      <c r="D195" s="515"/>
      <c r="E195" s="515"/>
      <c r="F195" s="515"/>
      <c r="G195" s="519"/>
      <c r="H195" s="520"/>
      <c r="I195" s="520"/>
      <c r="J195" s="491"/>
      <c r="K195" s="520"/>
      <c r="L195" s="519"/>
      <c r="M195" s="492"/>
      <c r="N195" s="519"/>
      <c r="O195" s="519"/>
      <c r="P195" s="519"/>
      <c r="Q195" s="514"/>
      <c r="R195" s="520"/>
      <c r="S195" s="482"/>
      <c r="T195" s="520"/>
      <c r="U195" s="482"/>
      <c r="V195" s="520"/>
      <c r="W195" s="482"/>
      <c r="X195" s="492"/>
      <c r="Y195" s="482"/>
      <c r="Z195" s="482"/>
      <c r="AA195" s="492"/>
      <c r="AB195" s="181">
        <v>2</v>
      </c>
      <c r="AC195" s="390" t="s">
        <v>613</v>
      </c>
      <c r="AD195" s="391">
        <v>2</v>
      </c>
      <c r="AE195" s="391" t="s">
        <v>614</v>
      </c>
      <c r="AF195" s="160" t="s">
        <v>95</v>
      </c>
      <c r="AG195" s="158" t="s">
        <v>96</v>
      </c>
      <c r="AH195" s="155">
        <v>0.25</v>
      </c>
      <c r="AI195" s="158" t="s">
        <v>97</v>
      </c>
      <c r="AJ195" s="155">
        <v>0.15</v>
      </c>
      <c r="AK195" s="156">
        <v>0.4</v>
      </c>
      <c r="AL195" s="161">
        <v>0.216</v>
      </c>
      <c r="AM195" s="161">
        <v>0.4</v>
      </c>
      <c r="AN195" s="158" t="s">
        <v>98</v>
      </c>
      <c r="AO195" s="158" t="s">
        <v>99</v>
      </c>
      <c r="AP195" s="158" t="s">
        <v>100</v>
      </c>
      <c r="AQ195" s="520"/>
      <c r="AR195" s="491"/>
      <c r="AS195" s="491"/>
      <c r="AT195" s="492"/>
      <c r="AU195" s="491"/>
      <c r="AV195" s="491"/>
      <c r="AW195" s="492"/>
      <c r="AX195" s="492"/>
      <c r="AY195" s="492"/>
      <c r="AZ195" s="520"/>
      <c r="BA195" s="519"/>
      <c r="BB195" s="519"/>
      <c r="BC195" s="516"/>
      <c r="BD195" s="516"/>
      <c r="BE195" s="525"/>
      <c r="BF195" s="446"/>
      <c r="BG195" s="446"/>
      <c r="BH195" s="438"/>
      <c r="BI195" s="438"/>
      <c r="BJ195" s="438"/>
      <c r="BK195" s="469"/>
      <c r="BL195" s="469"/>
      <c r="BM195" s="446"/>
      <c r="BN195" s="446"/>
      <c r="BO195" s="448"/>
      <c r="BP195" s="35"/>
    </row>
    <row r="196" spans="1:68" ht="80.25" customHeight="1">
      <c r="A196" s="529"/>
      <c r="B196" s="516"/>
      <c r="C196" s="516"/>
      <c r="D196" s="515"/>
      <c r="E196" s="515"/>
      <c r="F196" s="515"/>
      <c r="G196" s="519"/>
      <c r="H196" s="520"/>
      <c r="I196" s="520"/>
      <c r="J196" s="491"/>
      <c r="K196" s="520"/>
      <c r="L196" s="519"/>
      <c r="M196" s="492"/>
      <c r="N196" s="519"/>
      <c r="O196" s="519"/>
      <c r="P196" s="519"/>
      <c r="Q196" s="514"/>
      <c r="R196" s="520"/>
      <c r="S196" s="482"/>
      <c r="T196" s="520"/>
      <c r="U196" s="482"/>
      <c r="V196" s="520"/>
      <c r="W196" s="482"/>
      <c r="X196" s="492"/>
      <c r="Y196" s="482"/>
      <c r="Z196" s="482"/>
      <c r="AA196" s="492"/>
      <c r="AB196" s="181">
        <v>3</v>
      </c>
      <c r="AC196" s="390" t="s">
        <v>605</v>
      </c>
      <c r="AD196" s="391">
        <v>3</v>
      </c>
      <c r="AE196" s="391" t="s">
        <v>606</v>
      </c>
      <c r="AF196" s="160" t="s">
        <v>95</v>
      </c>
      <c r="AG196" s="158" t="s">
        <v>96</v>
      </c>
      <c r="AH196" s="155">
        <v>0.25</v>
      </c>
      <c r="AI196" s="158" t="s">
        <v>97</v>
      </c>
      <c r="AJ196" s="155">
        <v>0.15</v>
      </c>
      <c r="AK196" s="156">
        <v>0.4</v>
      </c>
      <c r="AL196" s="161">
        <v>0.12959999999999999</v>
      </c>
      <c r="AM196" s="161">
        <v>0.4</v>
      </c>
      <c r="AN196" s="158" t="s">
        <v>98</v>
      </c>
      <c r="AO196" s="158" t="s">
        <v>99</v>
      </c>
      <c r="AP196" s="158" t="s">
        <v>100</v>
      </c>
      <c r="AQ196" s="520"/>
      <c r="AR196" s="491"/>
      <c r="AS196" s="491"/>
      <c r="AT196" s="492"/>
      <c r="AU196" s="491"/>
      <c r="AV196" s="491"/>
      <c r="AW196" s="492"/>
      <c r="AX196" s="492"/>
      <c r="AY196" s="492"/>
      <c r="AZ196" s="520"/>
      <c r="BA196" s="519"/>
      <c r="BB196" s="519"/>
      <c r="BC196" s="516"/>
      <c r="BD196" s="516"/>
      <c r="BE196" s="525"/>
      <c r="BF196" s="446"/>
      <c r="BG196" s="446"/>
      <c r="BH196" s="438"/>
      <c r="BI196" s="438"/>
      <c r="BJ196" s="438"/>
      <c r="BK196" s="469"/>
      <c r="BL196" s="469"/>
      <c r="BM196" s="446"/>
      <c r="BN196" s="446"/>
      <c r="BO196" s="448"/>
      <c r="BP196" s="35"/>
    </row>
    <row r="197" spans="1:68" ht="80.25" customHeight="1">
      <c r="A197" s="529"/>
      <c r="B197" s="516"/>
      <c r="C197" s="516"/>
      <c r="D197" s="515"/>
      <c r="E197" s="515"/>
      <c r="F197" s="515"/>
      <c r="G197" s="519"/>
      <c r="H197" s="520"/>
      <c r="I197" s="520"/>
      <c r="J197" s="491"/>
      <c r="K197" s="520"/>
      <c r="L197" s="519"/>
      <c r="M197" s="492"/>
      <c r="N197" s="519"/>
      <c r="O197" s="519"/>
      <c r="P197" s="519"/>
      <c r="Q197" s="514"/>
      <c r="R197" s="520"/>
      <c r="S197" s="482"/>
      <c r="T197" s="520"/>
      <c r="U197" s="482"/>
      <c r="V197" s="520"/>
      <c r="W197" s="482"/>
      <c r="X197" s="492"/>
      <c r="Y197" s="482"/>
      <c r="Z197" s="482"/>
      <c r="AA197" s="492"/>
      <c r="AB197" s="181">
        <v>4</v>
      </c>
      <c r="AC197" s="390" t="s">
        <v>607</v>
      </c>
      <c r="AD197" s="391">
        <v>3</v>
      </c>
      <c r="AE197" s="391" t="s">
        <v>606</v>
      </c>
      <c r="AF197" s="160" t="s">
        <v>95</v>
      </c>
      <c r="AG197" s="158" t="s">
        <v>96</v>
      </c>
      <c r="AH197" s="155">
        <v>0.25</v>
      </c>
      <c r="AI197" s="158" t="s">
        <v>97</v>
      </c>
      <c r="AJ197" s="155">
        <v>0.15</v>
      </c>
      <c r="AK197" s="156">
        <v>0.4</v>
      </c>
      <c r="AL197" s="161">
        <v>7.7759999999999996E-2</v>
      </c>
      <c r="AM197" s="161">
        <v>0.4</v>
      </c>
      <c r="AN197" s="158" t="s">
        <v>98</v>
      </c>
      <c r="AO197" s="158" t="s">
        <v>99</v>
      </c>
      <c r="AP197" s="158" t="s">
        <v>100</v>
      </c>
      <c r="AQ197" s="520"/>
      <c r="AR197" s="491"/>
      <c r="AS197" s="491"/>
      <c r="AT197" s="492"/>
      <c r="AU197" s="491"/>
      <c r="AV197" s="491"/>
      <c r="AW197" s="492"/>
      <c r="AX197" s="492"/>
      <c r="AY197" s="492"/>
      <c r="AZ197" s="520"/>
      <c r="BA197" s="519"/>
      <c r="BB197" s="519"/>
      <c r="BC197" s="516"/>
      <c r="BD197" s="516"/>
      <c r="BE197" s="525"/>
      <c r="BF197" s="446"/>
      <c r="BG197" s="446"/>
      <c r="BH197" s="438"/>
      <c r="BI197" s="438"/>
      <c r="BJ197" s="438"/>
      <c r="BK197" s="469"/>
      <c r="BL197" s="469"/>
      <c r="BM197" s="446"/>
      <c r="BN197" s="446"/>
      <c r="BO197" s="448"/>
      <c r="BP197" s="35"/>
    </row>
    <row r="198" spans="1:68" ht="80.25" customHeight="1">
      <c r="A198" s="529"/>
      <c r="B198" s="516"/>
      <c r="C198" s="516"/>
      <c r="D198" s="515"/>
      <c r="E198" s="515"/>
      <c r="F198" s="515"/>
      <c r="G198" s="519"/>
      <c r="H198" s="520"/>
      <c r="I198" s="520"/>
      <c r="J198" s="491"/>
      <c r="K198" s="520"/>
      <c r="L198" s="519"/>
      <c r="M198" s="492"/>
      <c r="N198" s="519"/>
      <c r="O198" s="519"/>
      <c r="P198" s="519"/>
      <c r="Q198" s="514"/>
      <c r="R198" s="520"/>
      <c r="S198" s="482"/>
      <c r="T198" s="520"/>
      <c r="U198" s="482"/>
      <c r="V198" s="520"/>
      <c r="W198" s="482"/>
      <c r="X198" s="492"/>
      <c r="Y198" s="482"/>
      <c r="Z198" s="482"/>
      <c r="AA198" s="492"/>
      <c r="AB198" s="181">
        <v>5</v>
      </c>
      <c r="AC198" s="390" t="s">
        <v>608</v>
      </c>
      <c r="AD198" s="391">
        <v>3</v>
      </c>
      <c r="AE198" s="391" t="s">
        <v>606</v>
      </c>
      <c r="AF198" s="160" t="s">
        <v>95</v>
      </c>
      <c r="AG198" s="158" t="s">
        <v>96</v>
      </c>
      <c r="AH198" s="155">
        <v>0.25</v>
      </c>
      <c r="AI198" s="158" t="s">
        <v>97</v>
      </c>
      <c r="AJ198" s="155">
        <v>0.15</v>
      </c>
      <c r="AK198" s="156">
        <v>0.4</v>
      </c>
      <c r="AL198" s="161">
        <v>4.6655999999999996E-2</v>
      </c>
      <c r="AM198" s="161">
        <v>0.4</v>
      </c>
      <c r="AN198" s="158" t="s">
        <v>98</v>
      </c>
      <c r="AO198" s="158" t="s">
        <v>99</v>
      </c>
      <c r="AP198" s="158" t="s">
        <v>100</v>
      </c>
      <c r="AQ198" s="520"/>
      <c r="AR198" s="491"/>
      <c r="AS198" s="491"/>
      <c r="AT198" s="492"/>
      <c r="AU198" s="491"/>
      <c r="AV198" s="491"/>
      <c r="AW198" s="492"/>
      <c r="AX198" s="492"/>
      <c r="AY198" s="492"/>
      <c r="AZ198" s="520"/>
      <c r="BA198" s="519"/>
      <c r="BB198" s="519"/>
      <c r="BC198" s="516"/>
      <c r="BD198" s="516"/>
      <c r="BE198" s="525"/>
      <c r="BF198" s="446"/>
      <c r="BG198" s="446"/>
      <c r="BH198" s="438"/>
      <c r="BI198" s="438"/>
      <c r="BJ198" s="438"/>
      <c r="BK198" s="469"/>
      <c r="BL198" s="469"/>
      <c r="BM198" s="446"/>
      <c r="BN198" s="446"/>
      <c r="BO198" s="448"/>
      <c r="BP198" s="35"/>
    </row>
    <row r="199" spans="1:68">
      <c r="A199" s="529"/>
      <c r="B199" s="516"/>
      <c r="C199" s="516"/>
      <c r="D199" s="515"/>
      <c r="E199" s="515"/>
      <c r="F199" s="515"/>
      <c r="G199" s="519"/>
      <c r="H199" s="520"/>
      <c r="I199" s="520"/>
      <c r="J199" s="491"/>
      <c r="K199" s="520"/>
      <c r="L199" s="519"/>
      <c r="M199" s="492"/>
      <c r="N199" s="519"/>
      <c r="O199" s="519"/>
      <c r="P199" s="519"/>
      <c r="Q199" s="514"/>
      <c r="R199" s="520"/>
      <c r="S199" s="482"/>
      <c r="T199" s="520"/>
      <c r="U199" s="482"/>
      <c r="V199" s="520"/>
      <c r="W199" s="482"/>
      <c r="X199" s="492"/>
      <c r="Y199" s="482"/>
      <c r="Z199" s="482"/>
      <c r="AA199" s="492"/>
      <c r="AB199" s="181"/>
      <c r="AC199" s="391"/>
      <c r="AD199" s="391"/>
      <c r="AE199" s="391"/>
      <c r="AF199" s="160" t="s">
        <v>138</v>
      </c>
      <c r="AG199" s="158"/>
      <c r="AH199" s="155" t="s">
        <v>138</v>
      </c>
      <c r="AI199" s="158"/>
      <c r="AJ199" s="155" t="s">
        <v>138</v>
      </c>
      <c r="AK199" s="156" t="s">
        <v>138</v>
      </c>
      <c r="AL199" s="161" t="s">
        <v>138</v>
      </c>
      <c r="AM199" s="161" t="s">
        <v>138</v>
      </c>
      <c r="AN199" s="158"/>
      <c r="AO199" s="158"/>
      <c r="AP199" s="158"/>
      <c r="AQ199" s="520"/>
      <c r="AR199" s="491"/>
      <c r="AS199" s="491"/>
      <c r="AT199" s="492"/>
      <c r="AU199" s="491"/>
      <c r="AV199" s="491"/>
      <c r="AW199" s="492"/>
      <c r="AX199" s="492"/>
      <c r="AY199" s="492"/>
      <c r="AZ199" s="520"/>
      <c r="BA199" s="519"/>
      <c r="BB199" s="519"/>
      <c r="BC199" s="516"/>
      <c r="BD199" s="516"/>
      <c r="BE199" s="525"/>
      <c r="BF199" s="446"/>
      <c r="BG199" s="446"/>
      <c r="BH199" s="438"/>
      <c r="BI199" s="438"/>
      <c r="BJ199" s="438"/>
      <c r="BK199" s="469"/>
      <c r="BL199" s="469"/>
      <c r="BM199" s="446"/>
      <c r="BN199" s="446"/>
      <c r="BO199" s="448"/>
      <c r="BP199" s="35"/>
    </row>
    <row r="200" spans="1:68" ht="64.5" customHeight="1">
      <c r="A200" s="529"/>
      <c r="B200" s="516"/>
      <c r="C200" s="516"/>
      <c r="D200" s="515" t="s">
        <v>82</v>
      </c>
      <c r="E200" s="515" t="s">
        <v>545</v>
      </c>
      <c r="F200" s="515">
        <v>7</v>
      </c>
      <c r="G200" s="519" t="s">
        <v>616</v>
      </c>
      <c r="H200" s="520"/>
      <c r="I200" s="520"/>
      <c r="J200" s="491" t="s">
        <v>617</v>
      </c>
      <c r="K200" s="520" t="s">
        <v>86</v>
      </c>
      <c r="L200" s="519" t="s">
        <v>365</v>
      </c>
      <c r="M200" s="492" t="s">
        <v>618</v>
      </c>
      <c r="N200" s="519"/>
      <c r="O200" s="519"/>
      <c r="P200" s="519" t="s">
        <v>619</v>
      </c>
      <c r="Q200" s="514">
        <v>0.9</v>
      </c>
      <c r="R200" s="520" t="s">
        <v>90</v>
      </c>
      <c r="S200" s="482">
        <v>0.6</v>
      </c>
      <c r="T200" s="520"/>
      <c r="U200" s="482" t="s">
        <v>138</v>
      </c>
      <c r="V200" s="520" t="s">
        <v>120</v>
      </c>
      <c r="W200" s="482">
        <v>0.2</v>
      </c>
      <c r="X200" s="492" t="s">
        <v>120</v>
      </c>
      <c r="Y200" s="482">
        <v>0.2</v>
      </c>
      <c r="Z200" s="482" t="s">
        <v>577</v>
      </c>
      <c r="AA200" s="492" t="s">
        <v>125</v>
      </c>
      <c r="AB200" s="181">
        <v>1</v>
      </c>
      <c r="AC200" s="390" t="s">
        <v>620</v>
      </c>
      <c r="AD200" s="391">
        <v>2</v>
      </c>
      <c r="AE200" s="390" t="s">
        <v>621</v>
      </c>
      <c r="AF200" s="160" t="s">
        <v>95</v>
      </c>
      <c r="AG200" s="158" t="s">
        <v>96</v>
      </c>
      <c r="AH200" s="155">
        <v>0.25</v>
      </c>
      <c r="AI200" s="158" t="s">
        <v>97</v>
      </c>
      <c r="AJ200" s="155">
        <v>0.15</v>
      </c>
      <c r="AK200" s="156">
        <v>0.4</v>
      </c>
      <c r="AL200" s="161">
        <v>0.36</v>
      </c>
      <c r="AM200" s="161">
        <v>0.2</v>
      </c>
      <c r="AN200" s="158" t="s">
        <v>98</v>
      </c>
      <c r="AO200" s="158" t="s">
        <v>99</v>
      </c>
      <c r="AP200" s="158" t="s">
        <v>100</v>
      </c>
      <c r="AQ200" s="520" t="s">
        <v>622</v>
      </c>
      <c r="AR200" s="490">
        <v>0.6</v>
      </c>
      <c r="AS200" s="490">
        <v>0.12348000000000001</v>
      </c>
      <c r="AT200" s="492" t="s">
        <v>102</v>
      </c>
      <c r="AU200" s="490">
        <v>0.2</v>
      </c>
      <c r="AV200" s="490">
        <v>0.15000000000000002</v>
      </c>
      <c r="AW200" s="492" t="s">
        <v>120</v>
      </c>
      <c r="AX200" s="492" t="s">
        <v>125</v>
      </c>
      <c r="AY200" s="492" t="s">
        <v>126</v>
      </c>
      <c r="AZ200" s="520" t="s">
        <v>127</v>
      </c>
      <c r="BA200" s="519" t="s">
        <v>128</v>
      </c>
      <c r="BB200" s="519" t="s">
        <v>128</v>
      </c>
      <c r="BC200" s="516" t="s">
        <v>128</v>
      </c>
      <c r="BD200" s="516" t="s">
        <v>128</v>
      </c>
      <c r="BE200" s="524" t="s">
        <v>128</v>
      </c>
      <c r="BF200" s="446"/>
      <c r="BG200" s="446"/>
      <c r="BH200" s="438"/>
      <c r="BI200" s="438"/>
      <c r="BJ200" s="438"/>
      <c r="BK200" s="438"/>
      <c r="BL200" s="468"/>
      <c r="BM200" s="449"/>
      <c r="BN200" s="449"/>
      <c r="BO200" s="449"/>
      <c r="BP200" s="35"/>
    </row>
    <row r="201" spans="1:68" ht="82.5" customHeight="1">
      <c r="A201" s="529"/>
      <c r="B201" s="516"/>
      <c r="C201" s="516"/>
      <c r="D201" s="515"/>
      <c r="E201" s="515"/>
      <c r="F201" s="515"/>
      <c r="G201" s="519"/>
      <c r="H201" s="520"/>
      <c r="I201" s="520"/>
      <c r="J201" s="491"/>
      <c r="K201" s="520"/>
      <c r="L201" s="519"/>
      <c r="M201" s="492"/>
      <c r="N201" s="519"/>
      <c r="O201" s="519"/>
      <c r="P201" s="519"/>
      <c r="Q201" s="514"/>
      <c r="R201" s="520"/>
      <c r="S201" s="482"/>
      <c r="T201" s="520"/>
      <c r="U201" s="482"/>
      <c r="V201" s="520"/>
      <c r="W201" s="482"/>
      <c r="X201" s="492"/>
      <c r="Y201" s="482"/>
      <c r="Z201" s="482"/>
      <c r="AA201" s="492"/>
      <c r="AB201" s="181">
        <v>2</v>
      </c>
      <c r="AC201" s="390" t="s">
        <v>623</v>
      </c>
      <c r="AD201" s="391">
        <v>2</v>
      </c>
      <c r="AE201" s="390" t="s">
        <v>624</v>
      </c>
      <c r="AF201" s="160" t="s">
        <v>269</v>
      </c>
      <c r="AG201" s="158" t="s">
        <v>270</v>
      </c>
      <c r="AH201" s="155">
        <v>0.1</v>
      </c>
      <c r="AI201" s="158" t="s">
        <v>97</v>
      </c>
      <c r="AJ201" s="155">
        <v>0.15</v>
      </c>
      <c r="AK201" s="156">
        <v>0.25</v>
      </c>
      <c r="AL201" s="161">
        <v>0.36</v>
      </c>
      <c r="AM201" s="161">
        <v>0.15000000000000002</v>
      </c>
      <c r="AN201" s="158" t="s">
        <v>98</v>
      </c>
      <c r="AO201" s="158" t="s">
        <v>99</v>
      </c>
      <c r="AP201" s="158" t="s">
        <v>100</v>
      </c>
      <c r="AQ201" s="520"/>
      <c r="AR201" s="491"/>
      <c r="AS201" s="491"/>
      <c r="AT201" s="492"/>
      <c r="AU201" s="491"/>
      <c r="AV201" s="491"/>
      <c r="AW201" s="492"/>
      <c r="AX201" s="492"/>
      <c r="AY201" s="492"/>
      <c r="AZ201" s="520"/>
      <c r="BA201" s="519"/>
      <c r="BB201" s="519"/>
      <c r="BC201" s="516"/>
      <c r="BD201" s="516"/>
      <c r="BE201" s="525"/>
      <c r="BF201" s="446"/>
      <c r="BG201" s="446"/>
      <c r="BH201" s="438"/>
      <c r="BI201" s="438"/>
      <c r="BJ201" s="438"/>
      <c r="BK201" s="438"/>
      <c r="BL201" s="438"/>
      <c r="BM201" s="446"/>
      <c r="BN201" s="446"/>
      <c r="BO201" s="446"/>
      <c r="BP201" s="35"/>
    </row>
    <row r="202" spans="1:68" ht="91.5" customHeight="1">
      <c r="A202" s="529"/>
      <c r="B202" s="516"/>
      <c r="C202" s="516"/>
      <c r="D202" s="515"/>
      <c r="E202" s="515"/>
      <c r="F202" s="515"/>
      <c r="G202" s="519"/>
      <c r="H202" s="520"/>
      <c r="I202" s="520"/>
      <c r="J202" s="491"/>
      <c r="K202" s="520"/>
      <c r="L202" s="519"/>
      <c r="M202" s="492"/>
      <c r="N202" s="519"/>
      <c r="O202" s="519"/>
      <c r="P202" s="519"/>
      <c r="Q202" s="514"/>
      <c r="R202" s="520"/>
      <c r="S202" s="482"/>
      <c r="T202" s="520"/>
      <c r="U202" s="482"/>
      <c r="V202" s="520"/>
      <c r="W202" s="482"/>
      <c r="X202" s="492"/>
      <c r="Y202" s="482"/>
      <c r="Z202" s="482"/>
      <c r="AA202" s="492"/>
      <c r="AB202" s="181">
        <v>3</v>
      </c>
      <c r="AC202" s="390" t="s">
        <v>605</v>
      </c>
      <c r="AD202" s="391">
        <v>1</v>
      </c>
      <c r="AE202" s="390" t="s">
        <v>625</v>
      </c>
      <c r="AF202" s="160" t="s">
        <v>95</v>
      </c>
      <c r="AG202" s="158" t="s">
        <v>231</v>
      </c>
      <c r="AH202" s="155">
        <v>0.15</v>
      </c>
      <c r="AI202" s="158" t="s">
        <v>97</v>
      </c>
      <c r="AJ202" s="155">
        <v>0.15</v>
      </c>
      <c r="AK202" s="156">
        <v>0.3</v>
      </c>
      <c r="AL202" s="161">
        <v>0.252</v>
      </c>
      <c r="AM202" s="161">
        <v>0.15000000000000002</v>
      </c>
      <c r="AN202" s="158" t="s">
        <v>98</v>
      </c>
      <c r="AO202" s="158" t="s">
        <v>99</v>
      </c>
      <c r="AP202" s="158" t="s">
        <v>100</v>
      </c>
      <c r="AQ202" s="520"/>
      <c r="AR202" s="491"/>
      <c r="AS202" s="491"/>
      <c r="AT202" s="492"/>
      <c r="AU202" s="491"/>
      <c r="AV202" s="491"/>
      <c r="AW202" s="492"/>
      <c r="AX202" s="492"/>
      <c r="AY202" s="492"/>
      <c r="AZ202" s="520"/>
      <c r="BA202" s="519"/>
      <c r="BB202" s="519"/>
      <c r="BC202" s="516"/>
      <c r="BD202" s="516"/>
      <c r="BE202" s="525"/>
      <c r="BF202" s="446"/>
      <c r="BG202" s="446"/>
      <c r="BH202" s="438"/>
      <c r="BI202" s="438"/>
      <c r="BJ202" s="438"/>
      <c r="BK202" s="438"/>
      <c r="BL202" s="438"/>
      <c r="BM202" s="446"/>
      <c r="BN202" s="446"/>
      <c r="BO202" s="446"/>
      <c r="BP202" s="35"/>
    </row>
    <row r="203" spans="1:68" ht="91.5" customHeight="1">
      <c r="A203" s="529"/>
      <c r="B203" s="516"/>
      <c r="C203" s="516"/>
      <c r="D203" s="515"/>
      <c r="E203" s="515"/>
      <c r="F203" s="515"/>
      <c r="G203" s="519"/>
      <c r="H203" s="520"/>
      <c r="I203" s="520"/>
      <c r="J203" s="491"/>
      <c r="K203" s="520"/>
      <c r="L203" s="519"/>
      <c r="M203" s="492"/>
      <c r="N203" s="519"/>
      <c r="O203" s="519"/>
      <c r="P203" s="519"/>
      <c r="Q203" s="514"/>
      <c r="R203" s="520"/>
      <c r="S203" s="482"/>
      <c r="T203" s="520"/>
      <c r="U203" s="482"/>
      <c r="V203" s="520"/>
      <c r="W203" s="482"/>
      <c r="X203" s="492"/>
      <c r="Y203" s="482"/>
      <c r="Z203" s="482"/>
      <c r="AA203" s="492"/>
      <c r="AB203" s="181">
        <v>4</v>
      </c>
      <c r="AC203" s="390" t="s">
        <v>607</v>
      </c>
      <c r="AD203" s="159">
        <v>1</v>
      </c>
      <c r="AE203" s="182" t="s">
        <v>625</v>
      </c>
      <c r="AF203" s="160" t="s">
        <v>95</v>
      </c>
      <c r="AG203" s="158" t="s">
        <v>231</v>
      </c>
      <c r="AH203" s="155">
        <v>0.15</v>
      </c>
      <c r="AI203" s="158" t="s">
        <v>97</v>
      </c>
      <c r="AJ203" s="155">
        <v>0.15</v>
      </c>
      <c r="AK203" s="156">
        <v>0.3</v>
      </c>
      <c r="AL203" s="161">
        <v>0.1764</v>
      </c>
      <c r="AM203" s="161">
        <v>0.15000000000000002</v>
      </c>
      <c r="AN203" s="158" t="s">
        <v>98</v>
      </c>
      <c r="AO203" s="158" t="s">
        <v>99</v>
      </c>
      <c r="AP203" s="158" t="s">
        <v>100</v>
      </c>
      <c r="AQ203" s="520"/>
      <c r="AR203" s="491"/>
      <c r="AS203" s="491"/>
      <c r="AT203" s="492"/>
      <c r="AU203" s="491"/>
      <c r="AV203" s="491"/>
      <c r="AW203" s="492"/>
      <c r="AX203" s="492"/>
      <c r="AY203" s="492"/>
      <c r="AZ203" s="520"/>
      <c r="BA203" s="519"/>
      <c r="BB203" s="519"/>
      <c r="BC203" s="516"/>
      <c r="BD203" s="516"/>
      <c r="BE203" s="525"/>
      <c r="BF203" s="446"/>
      <c r="BG203" s="446"/>
      <c r="BH203" s="438"/>
      <c r="BI203" s="438"/>
      <c r="BJ203" s="438"/>
      <c r="BK203" s="438"/>
      <c r="BL203" s="438"/>
      <c r="BM203" s="446"/>
      <c r="BN203" s="446"/>
      <c r="BO203" s="446"/>
      <c r="BP203" s="35"/>
    </row>
    <row r="204" spans="1:68" ht="91.5" customHeight="1">
      <c r="A204" s="529"/>
      <c r="B204" s="516"/>
      <c r="C204" s="516"/>
      <c r="D204" s="515"/>
      <c r="E204" s="515"/>
      <c r="F204" s="515"/>
      <c r="G204" s="519"/>
      <c r="H204" s="520"/>
      <c r="I204" s="520"/>
      <c r="J204" s="491"/>
      <c r="K204" s="520"/>
      <c r="L204" s="519"/>
      <c r="M204" s="492"/>
      <c r="N204" s="519"/>
      <c r="O204" s="519"/>
      <c r="P204" s="519"/>
      <c r="Q204" s="514"/>
      <c r="R204" s="520"/>
      <c r="S204" s="482"/>
      <c r="T204" s="520"/>
      <c r="U204" s="482"/>
      <c r="V204" s="520"/>
      <c r="W204" s="482"/>
      <c r="X204" s="492"/>
      <c r="Y204" s="482"/>
      <c r="Z204" s="482"/>
      <c r="AA204" s="492"/>
      <c r="AB204" s="181">
        <v>5</v>
      </c>
      <c r="AC204" s="390" t="s">
        <v>608</v>
      </c>
      <c r="AD204" s="159">
        <v>1</v>
      </c>
      <c r="AE204" s="182" t="s">
        <v>625</v>
      </c>
      <c r="AF204" s="160" t="s">
        <v>95</v>
      </c>
      <c r="AG204" s="158" t="s">
        <v>231</v>
      </c>
      <c r="AH204" s="155">
        <v>0.15</v>
      </c>
      <c r="AI204" s="158" t="s">
        <v>97</v>
      </c>
      <c r="AJ204" s="155">
        <v>0.15</v>
      </c>
      <c r="AK204" s="156">
        <v>0.3</v>
      </c>
      <c r="AL204" s="161">
        <v>0.12348000000000001</v>
      </c>
      <c r="AM204" s="161">
        <v>0.15000000000000002</v>
      </c>
      <c r="AN204" s="158" t="s">
        <v>98</v>
      </c>
      <c r="AO204" s="158" t="s">
        <v>99</v>
      </c>
      <c r="AP204" s="158" t="s">
        <v>100</v>
      </c>
      <c r="AQ204" s="520"/>
      <c r="AR204" s="491"/>
      <c r="AS204" s="491"/>
      <c r="AT204" s="492"/>
      <c r="AU204" s="491"/>
      <c r="AV204" s="491"/>
      <c r="AW204" s="492"/>
      <c r="AX204" s="492"/>
      <c r="AY204" s="492"/>
      <c r="AZ204" s="520"/>
      <c r="BA204" s="519"/>
      <c r="BB204" s="519"/>
      <c r="BC204" s="516"/>
      <c r="BD204" s="516"/>
      <c r="BE204" s="525"/>
      <c r="BF204" s="446"/>
      <c r="BG204" s="446"/>
      <c r="BH204" s="438"/>
      <c r="BI204" s="438"/>
      <c r="BJ204" s="438"/>
      <c r="BK204" s="438"/>
      <c r="BL204" s="438"/>
      <c r="BM204" s="446"/>
      <c r="BN204" s="446"/>
      <c r="BO204" s="446"/>
      <c r="BP204" s="35"/>
    </row>
    <row r="205" spans="1:68">
      <c r="A205" s="529"/>
      <c r="B205" s="516"/>
      <c r="C205" s="516"/>
      <c r="D205" s="515"/>
      <c r="E205" s="515"/>
      <c r="F205" s="515"/>
      <c r="G205" s="519"/>
      <c r="H205" s="520"/>
      <c r="I205" s="520"/>
      <c r="J205" s="491"/>
      <c r="K205" s="520"/>
      <c r="L205" s="519"/>
      <c r="M205" s="492"/>
      <c r="N205" s="519"/>
      <c r="O205" s="519"/>
      <c r="P205" s="519"/>
      <c r="Q205" s="514"/>
      <c r="R205" s="520"/>
      <c r="S205" s="482"/>
      <c r="T205" s="520"/>
      <c r="U205" s="482"/>
      <c r="V205" s="520"/>
      <c r="W205" s="482"/>
      <c r="X205" s="492"/>
      <c r="Y205" s="482"/>
      <c r="Z205" s="482"/>
      <c r="AA205" s="492"/>
      <c r="AB205" s="181"/>
      <c r="AC205" s="159"/>
      <c r="AD205" s="159"/>
      <c r="AE205" s="159"/>
      <c r="AF205" s="160" t="s">
        <v>138</v>
      </c>
      <c r="AG205" s="158"/>
      <c r="AH205" s="155" t="s">
        <v>138</v>
      </c>
      <c r="AI205" s="158"/>
      <c r="AJ205" s="155" t="s">
        <v>138</v>
      </c>
      <c r="AK205" s="156" t="s">
        <v>138</v>
      </c>
      <c r="AL205" s="161" t="s">
        <v>138</v>
      </c>
      <c r="AM205" s="161" t="s">
        <v>138</v>
      </c>
      <c r="AN205" s="158"/>
      <c r="AO205" s="158"/>
      <c r="AP205" s="158"/>
      <c r="AQ205" s="520"/>
      <c r="AR205" s="491"/>
      <c r="AS205" s="491"/>
      <c r="AT205" s="492"/>
      <c r="AU205" s="491"/>
      <c r="AV205" s="491"/>
      <c r="AW205" s="492"/>
      <c r="AX205" s="492"/>
      <c r="AY205" s="492"/>
      <c r="AZ205" s="520"/>
      <c r="BA205" s="519"/>
      <c r="BB205" s="519"/>
      <c r="BC205" s="516"/>
      <c r="BD205" s="516"/>
      <c r="BE205" s="525"/>
      <c r="BF205" s="446"/>
      <c r="BG205" s="446"/>
      <c r="BH205" s="438"/>
      <c r="BI205" s="438"/>
      <c r="BJ205" s="438"/>
      <c r="BK205" s="438"/>
      <c r="BL205" s="438"/>
      <c r="BM205" s="446"/>
      <c r="BN205" s="446"/>
      <c r="BO205" s="446"/>
      <c r="BP205" s="35"/>
    </row>
    <row r="206" spans="1:68" ht="64.5" customHeight="1">
      <c r="A206" s="529"/>
      <c r="B206" s="516"/>
      <c r="C206" s="516"/>
      <c r="D206" s="515" t="s">
        <v>82</v>
      </c>
      <c r="E206" s="515" t="s">
        <v>545</v>
      </c>
      <c r="F206" s="515">
        <v>8</v>
      </c>
      <c r="G206" s="519" t="s">
        <v>626</v>
      </c>
      <c r="H206" s="520"/>
      <c r="I206" s="520"/>
      <c r="J206" s="491" t="s">
        <v>627</v>
      </c>
      <c r="K206" s="520" t="s">
        <v>86</v>
      </c>
      <c r="L206" s="519" t="s">
        <v>87</v>
      </c>
      <c r="M206" s="492" t="s">
        <v>628</v>
      </c>
      <c r="N206" s="519"/>
      <c r="O206" s="519"/>
      <c r="P206" s="519" t="s">
        <v>629</v>
      </c>
      <c r="Q206" s="514">
        <v>0.25</v>
      </c>
      <c r="R206" s="520" t="s">
        <v>124</v>
      </c>
      <c r="S206" s="482">
        <v>0.4</v>
      </c>
      <c r="T206" s="520"/>
      <c r="U206" s="482" t="s">
        <v>138</v>
      </c>
      <c r="V206" s="520" t="s">
        <v>183</v>
      </c>
      <c r="W206" s="482">
        <v>0.4</v>
      </c>
      <c r="X206" s="492" t="s">
        <v>183</v>
      </c>
      <c r="Y206" s="482">
        <v>0.4</v>
      </c>
      <c r="Z206" s="482" t="s">
        <v>184</v>
      </c>
      <c r="AA206" s="492" t="s">
        <v>125</v>
      </c>
      <c r="AB206" s="181">
        <v>1</v>
      </c>
      <c r="AC206" s="182" t="s">
        <v>630</v>
      </c>
      <c r="AD206" s="159">
        <v>1</v>
      </c>
      <c r="AE206" s="182" t="s">
        <v>631</v>
      </c>
      <c r="AF206" s="160" t="s">
        <v>95</v>
      </c>
      <c r="AG206" s="158" t="s">
        <v>96</v>
      </c>
      <c r="AH206" s="155">
        <v>0.25</v>
      </c>
      <c r="AI206" s="158" t="s">
        <v>97</v>
      </c>
      <c r="AJ206" s="155">
        <v>0.15</v>
      </c>
      <c r="AK206" s="156">
        <v>0.4</v>
      </c>
      <c r="AL206" s="161">
        <v>0.24</v>
      </c>
      <c r="AM206" s="161">
        <v>0.4</v>
      </c>
      <c r="AN206" s="158" t="s">
        <v>98</v>
      </c>
      <c r="AO206" s="158" t="s">
        <v>99</v>
      </c>
      <c r="AP206" s="158" t="s">
        <v>100</v>
      </c>
      <c r="AQ206" s="520" t="s">
        <v>632</v>
      </c>
      <c r="AR206" s="490">
        <v>0.4</v>
      </c>
      <c r="AS206" s="490">
        <v>7.1999999999999995E-2</v>
      </c>
      <c r="AT206" s="492" t="s">
        <v>102</v>
      </c>
      <c r="AU206" s="490">
        <v>0.4</v>
      </c>
      <c r="AV206" s="490">
        <v>0.4</v>
      </c>
      <c r="AW206" s="492" t="s">
        <v>183</v>
      </c>
      <c r="AX206" s="492" t="s">
        <v>125</v>
      </c>
      <c r="AY206" s="492" t="s">
        <v>126</v>
      </c>
      <c r="AZ206" s="520" t="s">
        <v>127</v>
      </c>
      <c r="BA206" s="519" t="s">
        <v>128</v>
      </c>
      <c r="BB206" s="519" t="s">
        <v>128</v>
      </c>
      <c r="BC206" s="516" t="s">
        <v>128</v>
      </c>
      <c r="BD206" s="516" t="s">
        <v>128</v>
      </c>
      <c r="BE206" s="524" t="s">
        <v>128</v>
      </c>
      <c r="BF206" s="446"/>
      <c r="BG206" s="446"/>
      <c r="BH206" s="438"/>
      <c r="BI206" s="438"/>
      <c r="BJ206" s="438"/>
      <c r="BK206" s="438"/>
      <c r="BL206" s="438"/>
      <c r="BM206" s="446"/>
      <c r="BN206" s="446"/>
      <c r="BO206" s="446"/>
      <c r="BP206" s="35"/>
    </row>
    <row r="207" spans="1:68" ht="85.5" customHeight="1">
      <c r="A207" s="529"/>
      <c r="B207" s="516"/>
      <c r="C207" s="516"/>
      <c r="D207" s="515"/>
      <c r="E207" s="515"/>
      <c r="F207" s="515"/>
      <c r="G207" s="519"/>
      <c r="H207" s="520"/>
      <c r="I207" s="520"/>
      <c r="J207" s="491"/>
      <c r="K207" s="520"/>
      <c r="L207" s="519"/>
      <c r="M207" s="492"/>
      <c r="N207" s="519"/>
      <c r="O207" s="519"/>
      <c r="P207" s="519"/>
      <c r="Q207" s="514"/>
      <c r="R207" s="520"/>
      <c r="S207" s="482"/>
      <c r="T207" s="520"/>
      <c r="U207" s="482"/>
      <c r="V207" s="520"/>
      <c r="W207" s="482"/>
      <c r="X207" s="492"/>
      <c r="Y207" s="482"/>
      <c r="Z207" s="482"/>
      <c r="AA207" s="492"/>
      <c r="AB207" s="181">
        <v>2</v>
      </c>
      <c r="AC207" s="182" t="s">
        <v>633</v>
      </c>
      <c r="AD207" s="159">
        <v>2</v>
      </c>
      <c r="AE207" s="182" t="s">
        <v>634</v>
      </c>
      <c r="AF207" s="160" t="s">
        <v>95</v>
      </c>
      <c r="AG207" s="158" t="s">
        <v>96</v>
      </c>
      <c r="AH207" s="155">
        <v>0.25</v>
      </c>
      <c r="AI207" s="158" t="s">
        <v>635</v>
      </c>
      <c r="AJ207" s="155">
        <v>0.25</v>
      </c>
      <c r="AK207" s="156">
        <v>0.5</v>
      </c>
      <c r="AL207" s="161">
        <v>0.12</v>
      </c>
      <c r="AM207" s="161">
        <v>0.4</v>
      </c>
      <c r="AN207" s="158" t="s">
        <v>98</v>
      </c>
      <c r="AO207" s="158" t="s">
        <v>99</v>
      </c>
      <c r="AP207" s="158" t="s">
        <v>100</v>
      </c>
      <c r="AQ207" s="520"/>
      <c r="AR207" s="491"/>
      <c r="AS207" s="491"/>
      <c r="AT207" s="492"/>
      <c r="AU207" s="491"/>
      <c r="AV207" s="491"/>
      <c r="AW207" s="492"/>
      <c r="AX207" s="492"/>
      <c r="AY207" s="492"/>
      <c r="AZ207" s="520"/>
      <c r="BA207" s="519"/>
      <c r="BB207" s="519"/>
      <c r="BC207" s="516"/>
      <c r="BD207" s="516"/>
      <c r="BE207" s="525"/>
      <c r="BF207" s="446"/>
      <c r="BG207" s="446"/>
      <c r="BH207" s="438"/>
      <c r="BI207" s="438"/>
      <c r="BJ207" s="438"/>
      <c r="BK207" s="438"/>
      <c r="BL207" s="438"/>
      <c r="BM207" s="446"/>
      <c r="BN207" s="446"/>
      <c r="BO207" s="446"/>
      <c r="BP207" s="35"/>
    </row>
    <row r="208" spans="1:68" ht="75" customHeight="1">
      <c r="A208" s="529"/>
      <c r="B208" s="516"/>
      <c r="C208" s="516"/>
      <c r="D208" s="515"/>
      <c r="E208" s="515"/>
      <c r="F208" s="515"/>
      <c r="G208" s="519"/>
      <c r="H208" s="520"/>
      <c r="I208" s="520"/>
      <c r="J208" s="491"/>
      <c r="K208" s="520"/>
      <c r="L208" s="519"/>
      <c r="M208" s="492"/>
      <c r="N208" s="519"/>
      <c r="O208" s="519"/>
      <c r="P208" s="519"/>
      <c r="Q208" s="514"/>
      <c r="R208" s="520"/>
      <c r="S208" s="482"/>
      <c r="T208" s="520"/>
      <c r="U208" s="482"/>
      <c r="V208" s="520"/>
      <c r="W208" s="482"/>
      <c r="X208" s="492"/>
      <c r="Y208" s="482"/>
      <c r="Z208" s="482"/>
      <c r="AA208" s="492"/>
      <c r="AB208" s="181">
        <v>3</v>
      </c>
      <c r="AC208" s="182" t="s">
        <v>636</v>
      </c>
      <c r="AD208" s="159">
        <v>3</v>
      </c>
      <c r="AE208" s="182" t="s">
        <v>634</v>
      </c>
      <c r="AF208" s="160" t="s">
        <v>95</v>
      </c>
      <c r="AG208" s="158" t="s">
        <v>231</v>
      </c>
      <c r="AH208" s="155">
        <v>0.15</v>
      </c>
      <c r="AI208" s="158" t="s">
        <v>635</v>
      </c>
      <c r="AJ208" s="155">
        <v>0.25</v>
      </c>
      <c r="AK208" s="156">
        <v>0.4</v>
      </c>
      <c r="AL208" s="161">
        <v>7.1999999999999995E-2</v>
      </c>
      <c r="AM208" s="161">
        <v>0.4</v>
      </c>
      <c r="AN208" s="158" t="s">
        <v>98</v>
      </c>
      <c r="AO208" s="158" t="s">
        <v>99</v>
      </c>
      <c r="AP208" s="158" t="s">
        <v>100</v>
      </c>
      <c r="AQ208" s="520"/>
      <c r="AR208" s="491"/>
      <c r="AS208" s="491"/>
      <c r="AT208" s="492"/>
      <c r="AU208" s="491"/>
      <c r="AV208" s="491"/>
      <c r="AW208" s="492"/>
      <c r="AX208" s="492"/>
      <c r="AY208" s="492"/>
      <c r="AZ208" s="520"/>
      <c r="BA208" s="519"/>
      <c r="BB208" s="519"/>
      <c r="BC208" s="516"/>
      <c r="BD208" s="516"/>
      <c r="BE208" s="525"/>
      <c r="BF208" s="446"/>
      <c r="BG208" s="446"/>
      <c r="BH208" s="438"/>
      <c r="BI208" s="438"/>
      <c r="BJ208" s="438"/>
      <c r="BK208" s="438"/>
      <c r="BL208" s="438"/>
      <c r="BM208" s="446"/>
      <c r="BN208" s="446"/>
      <c r="BO208" s="446"/>
      <c r="BP208" s="35"/>
    </row>
    <row r="209" spans="1:68">
      <c r="A209" s="529"/>
      <c r="B209" s="516"/>
      <c r="C209" s="516"/>
      <c r="D209" s="515"/>
      <c r="E209" s="515"/>
      <c r="F209" s="515"/>
      <c r="G209" s="519"/>
      <c r="H209" s="520"/>
      <c r="I209" s="520"/>
      <c r="J209" s="491"/>
      <c r="K209" s="520"/>
      <c r="L209" s="519"/>
      <c r="M209" s="492"/>
      <c r="N209" s="519"/>
      <c r="O209" s="519"/>
      <c r="P209" s="519"/>
      <c r="Q209" s="514"/>
      <c r="R209" s="520"/>
      <c r="S209" s="482"/>
      <c r="T209" s="520"/>
      <c r="U209" s="482"/>
      <c r="V209" s="520"/>
      <c r="W209" s="482"/>
      <c r="X209" s="492"/>
      <c r="Y209" s="482"/>
      <c r="Z209" s="482"/>
      <c r="AA209" s="492"/>
      <c r="AB209" s="181"/>
      <c r="AC209" s="159"/>
      <c r="AD209" s="159"/>
      <c r="AE209" s="159"/>
      <c r="AF209" s="160" t="s">
        <v>138</v>
      </c>
      <c r="AG209" s="158"/>
      <c r="AH209" s="155" t="s">
        <v>138</v>
      </c>
      <c r="AI209" s="158"/>
      <c r="AJ209" s="155" t="s">
        <v>138</v>
      </c>
      <c r="AK209" s="156" t="s">
        <v>138</v>
      </c>
      <c r="AL209" s="161" t="s">
        <v>138</v>
      </c>
      <c r="AM209" s="161" t="s">
        <v>138</v>
      </c>
      <c r="AN209" s="158"/>
      <c r="AO209" s="158"/>
      <c r="AP209" s="158"/>
      <c r="AQ209" s="520"/>
      <c r="AR209" s="491"/>
      <c r="AS209" s="491"/>
      <c r="AT209" s="492"/>
      <c r="AU209" s="491"/>
      <c r="AV209" s="491"/>
      <c r="AW209" s="492"/>
      <c r="AX209" s="492"/>
      <c r="AY209" s="492"/>
      <c r="AZ209" s="520"/>
      <c r="BA209" s="519"/>
      <c r="BB209" s="519"/>
      <c r="BC209" s="516"/>
      <c r="BD209" s="516"/>
      <c r="BE209" s="525"/>
      <c r="BF209" s="446"/>
      <c r="BG209" s="446"/>
      <c r="BH209" s="438"/>
      <c r="BI209" s="438"/>
      <c r="BJ209" s="438"/>
      <c r="BK209" s="438"/>
      <c r="BL209" s="438"/>
      <c r="BM209" s="446"/>
      <c r="BN209" s="446"/>
      <c r="BO209" s="446"/>
      <c r="BP209" s="35"/>
    </row>
    <row r="210" spans="1:68">
      <c r="A210" s="529"/>
      <c r="B210" s="516"/>
      <c r="C210" s="516"/>
      <c r="D210" s="515"/>
      <c r="E210" s="515"/>
      <c r="F210" s="515"/>
      <c r="G210" s="519"/>
      <c r="H210" s="520"/>
      <c r="I210" s="520"/>
      <c r="J210" s="491"/>
      <c r="K210" s="520"/>
      <c r="L210" s="519"/>
      <c r="M210" s="492"/>
      <c r="N210" s="519"/>
      <c r="O210" s="519"/>
      <c r="P210" s="519"/>
      <c r="Q210" s="514"/>
      <c r="R210" s="520"/>
      <c r="S210" s="482"/>
      <c r="T210" s="520"/>
      <c r="U210" s="482"/>
      <c r="V210" s="520"/>
      <c r="W210" s="482"/>
      <c r="X210" s="492"/>
      <c r="Y210" s="482"/>
      <c r="Z210" s="482"/>
      <c r="AA210" s="492"/>
      <c r="AB210" s="181"/>
      <c r="AC210" s="159"/>
      <c r="AD210" s="159"/>
      <c r="AE210" s="159"/>
      <c r="AF210" s="160" t="s">
        <v>138</v>
      </c>
      <c r="AG210" s="158"/>
      <c r="AH210" s="155" t="s">
        <v>138</v>
      </c>
      <c r="AI210" s="158"/>
      <c r="AJ210" s="155" t="s">
        <v>138</v>
      </c>
      <c r="AK210" s="156" t="s">
        <v>138</v>
      </c>
      <c r="AL210" s="161" t="s">
        <v>138</v>
      </c>
      <c r="AM210" s="161" t="s">
        <v>138</v>
      </c>
      <c r="AN210" s="158"/>
      <c r="AO210" s="158"/>
      <c r="AP210" s="158"/>
      <c r="AQ210" s="520"/>
      <c r="AR210" s="491"/>
      <c r="AS210" s="491"/>
      <c r="AT210" s="492"/>
      <c r="AU210" s="491"/>
      <c r="AV210" s="491"/>
      <c r="AW210" s="492"/>
      <c r="AX210" s="492"/>
      <c r="AY210" s="492"/>
      <c r="AZ210" s="520"/>
      <c r="BA210" s="519"/>
      <c r="BB210" s="519"/>
      <c r="BC210" s="516"/>
      <c r="BD210" s="516"/>
      <c r="BE210" s="525"/>
      <c r="BF210" s="446"/>
      <c r="BG210" s="446"/>
      <c r="BH210" s="438"/>
      <c r="BI210" s="438"/>
      <c r="BJ210" s="438"/>
      <c r="BK210" s="438"/>
      <c r="BL210" s="438"/>
      <c r="BM210" s="446"/>
      <c r="BN210" s="446"/>
      <c r="BO210" s="446"/>
      <c r="BP210" s="35"/>
    </row>
    <row r="211" spans="1:68">
      <c r="A211" s="529"/>
      <c r="B211" s="516"/>
      <c r="C211" s="516"/>
      <c r="D211" s="515"/>
      <c r="E211" s="515"/>
      <c r="F211" s="515"/>
      <c r="G211" s="519"/>
      <c r="H211" s="520"/>
      <c r="I211" s="520"/>
      <c r="J211" s="491"/>
      <c r="K211" s="520"/>
      <c r="L211" s="519"/>
      <c r="M211" s="492"/>
      <c r="N211" s="519"/>
      <c r="O211" s="519"/>
      <c r="P211" s="519"/>
      <c r="Q211" s="514"/>
      <c r="R211" s="520"/>
      <c r="S211" s="482"/>
      <c r="T211" s="520"/>
      <c r="U211" s="482"/>
      <c r="V211" s="520"/>
      <c r="W211" s="482"/>
      <c r="X211" s="492"/>
      <c r="Y211" s="482"/>
      <c r="Z211" s="482"/>
      <c r="AA211" s="492"/>
      <c r="AB211" s="181"/>
      <c r="AC211" s="159"/>
      <c r="AD211" s="159"/>
      <c r="AE211" s="159"/>
      <c r="AF211" s="160" t="s">
        <v>138</v>
      </c>
      <c r="AG211" s="158"/>
      <c r="AH211" s="155" t="s">
        <v>138</v>
      </c>
      <c r="AI211" s="158"/>
      <c r="AJ211" s="155" t="s">
        <v>138</v>
      </c>
      <c r="AK211" s="156" t="s">
        <v>138</v>
      </c>
      <c r="AL211" s="161" t="s">
        <v>138</v>
      </c>
      <c r="AM211" s="161" t="s">
        <v>138</v>
      </c>
      <c r="AN211" s="158"/>
      <c r="AO211" s="158"/>
      <c r="AP211" s="158"/>
      <c r="AQ211" s="520"/>
      <c r="AR211" s="491"/>
      <c r="AS211" s="491"/>
      <c r="AT211" s="492"/>
      <c r="AU211" s="491"/>
      <c r="AV211" s="491"/>
      <c r="AW211" s="492"/>
      <c r="AX211" s="492"/>
      <c r="AY211" s="492"/>
      <c r="AZ211" s="520"/>
      <c r="BA211" s="519"/>
      <c r="BB211" s="519"/>
      <c r="BC211" s="516"/>
      <c r="BD211" s="516"/>
      <c r="BE211" s="525"/>
      <c r="BF211" s="446"/>
      <c r="BG211" s="446"/>
      <c r="BH211" s="438"/>
      <c r="BI211" s="438"/>
      <c r="BJ211" s="438"/>
      <c r="BK211" s="438"/>
      <c r="BL211" s="438"/>
      <c r="BM211" s="446"/>
      <c r="BN211" s="446"/>
      <c r="BO211" s="446"/>
      <c r="BP211" s="35"/>
    </row>
    <row r="212" spans="1:68" ht="89.25" customHeight="1">
      <c r="A212" s="529"/>
      <c r="B212" s="516"/>
      <c r="C212" s="516"/>
      <c r="D212" s="515" t="s">
        <v>82</v>
      </c>
      <c r="E212" s="515" t="s">
        <v>545</v>
      </c>
      <c r="F212" s="515">
        <v>9</v>
      </c>
      <c r="G212" s="519" t="s">
        <v>637</v>
      </c>
      <c r="H212" s="520"/>
      <c r="I212" s="520"/>
      <c r="J212" s="491" t="s">
        <v>638</v>
      </c>
      <c r="K212" s="520" t="s">
        <v>86</v>
      </c>
      <c r="L212" s="519" t="s">
        <v>312</v>
      </c>
      <c r="M212" s="492" t="s">
        <v>639</v>
      </c>
      <c r="N212" s="519"/>
      <c r="O212" s="519"/>
      <c r="P212" s="519" t="s">
        <v>640</v>
      </c>
      <c r="Q212" s="514">
        <v>0.9</v>
      </c>
      <c r="R212" s="520" t="s">
        <v>102</v>
      </c>
      <c r="S212" s="482">
        <v>0.2</v>
      </c>
      <c r="T212" s="520"/>
      <c r="U212" s="482" t="s">
        <v>138</v>
      </c>
      <c r="V212" s="520" t="s">
        <v>183</v>
      </c>
      <c r="W212" s="482">
        <v>0.4</v>
      </c>
      <c r="X212" s="492" t="s">
        <v>183</v>
      </c>
      <c r="Y212" s="482">
        <v>0.4</v>
      </c>
      <c r="Z212" s="482" t="s">
        <v>201</v>
      </c>
      <c r="AA212" s="492" t="s">
        <v>126</v>
      </c>
      <c r="AB212" s="181">
        <v>1</v>
      </c>
      <c r="AC212" s="182" t="s">
        <v>641</v>
      </c>
      <c r="AD212" s="159">
        <v>1.2</v>
      </c>
      <c r="AE212" s="182" t="s">
        <v>642</v>
      </c>
      <c r="AF212" s="160" t="s">
        <v>95</v>
      </c>
      <c r="AG212" s="158" t="s">
        <v>96</v>
      </c>
      <c r="AH212" s="155">
        <v>0.25</v>
      </c>
      <c r="AI212" s="158" t="s">
        <v>97</v>
      </c>
      <c r="AJ212" s="155">
        <v>0.15</v>
      </c>
      <c r="AK212" s="156">
        <v>0.4</v>
      </c>
      <c r="AL212" s="161">
        <v>0.12</v>
      </c>
      <c r="AM212" s="161">
        <v>0.4</v>
      </c>
      <c r="AN212" s="158" t="s">
        <v>98</v>
      </c>
      <c r="AO212" s="158" t="s">
        <v>99</v>
      </c>
      <c r="AP212" s="158" t="s">
        <v>100</v>
      </c>
      <c r="AQ212" s="520" t="s">
        <v>643</v>
      </c>
      <c r="AR212" s="490">
        <v>0.2</v>
      </c>
      <c r="AS212" s="490">
        <v>1.8143999999999997E-2</v>
      </c>
      <c r="AT212" s="492" t="s">
        <v>102</v>
      </c>
      <c r="AU212" s="490">
        <v>0.4</v>
      </c>
      <c r="AV212" s="490">
        <v>0.4</v>
      </c>
      <c r="AW212" s="492" t="s">
        <v>183</v>
      </c>
      <c r="AX212" s="492" t="s">
        <v>126</v>
      </c>
      <c r="AY212" s="492" t="s">
        <v>126</v>
      </c>
      <c r="AZ212" s="520" t="s">
        <v>127</v>
      </c>
      <c r="BA212" s="519" t="s">
        <v>128</v>
      </c>
      <c r="BB212" s="519" t="s">
        <v>128</v>
      </c>
      <c r="BC212" s="516" t="s">
        <v>128</v>
      </c>
      <c r="BD212" s="516" t="s">
        <v>128</v>
      </c>
      <c r="BE212" s="524" t="s">
        <v>128</v>
      </c>
      <c r="BF212" s="446"/>
      <c r="BG212" s="446"/>
      <c r="BH212" s="438"/>
      <c r="BI212" s="438"/>
      <c r="BJ212" s="438"/>
      <c r="BK212" s="438"/>
      <c r="BL212" s="438"/>
      <c r="BM212" s="446"/>
      <c r="BN212" s="446"/>
      <c r="BO212" s="446"/>
      <c r="BP212" s="35"/>
    </row>
    <row r="213" spans="1:68" ht="89.25" customHeight="1">
      <c r="A213" s="529"/>
      <c r="B213" s="516"/>
      <c r="C213" s="516"/>
      <c r="D213" s="515"/>
      <c r="E213" s="515"/>
      <c r="F213" s="515"/>
      <c r="G213" s="519"/>
      <c r="H213" s="520"/>
      <c r="I213" s="520"/>
      <c r="J213" s="491"/>
      <c r="K213" s="520"/>
      <c r="L213" s="519"/>
      <c r="M213" s="492"/>
      <c r="N213" s="519"/>
      <c r="O213" s="519"/>
      <c r="P213" s="519"/>
      <c r="Q213" s="514"/>
      <c r="R213" s="520"/>
      <c r="S213" s="482"/>
      <c r="T213" s="520"/>
      <c r="U213" s="482"/>
      <c r="V213" s="520"/>
      <c r="W213" s="482"/>
      <c r="X213" s="492"/>
      <c r="Y213" s="482"/>
      <c r="Z213" s="482"/>
      <c r="AA213" s="492"/>
      <c r="AB213" s="181">
        <v>2</v>
      </c>
      <c r="AC213" s="182" t="s">
        <v>644</v>
      </c>
      <c r="AD213" s="159">
        <v>1.2</v>
      </c>
      <c r="AE213" s="182" t="s">
        <v>642</v>
      </c>
      <c r="AF213" s="160" t="s">
        <v>95</v>
      </c>
      <c r="AG213" s="158" t="s">
        <v>96</v>
      </c>
      <c r="AH213" s="155">
        <v>0.25</v>
      </c>
      <c r="AI213" s="158" t="s">
        <v>97</v>
      </c>
      <c r="AJ213" s="155">
        <v>0.15</v>
      </c>
      <c r="AK213" s="156">
        <v>0.4</v>
      </c>
      <c r="AL213" s="161">
        <v>7.1999999999999995E-2</v>
      </c>
      <c r="AM213" s="161">
        <v>0.4</v>
      </c>
      <c r="AN213" s="158" t="s">
        <v>98</v>
      </c>
      <c r="AO213" s="158" t="s">
        <v>99</v>
      </c>
      <c r="AP213" s="158" t="s">
        <v>100</v>
      </c>
      <c r="AQ213" s="520"/>
      <c r="AR213" s="491"/>
      <c r="AS213" s="491"/>
      <c r="AT213" s="492"/>
      <c r="AU213" s="491"/>
      <c r="AV213" s="491"/>
      <c r="AW213" s="492"/>
      <c r="AX213" s="492"/>
      <c r="AY213" s="492"/>
      <c r="AZ213" s="520"/>
      <c r="BA213" s="519"/>
      <c r="BB213" s="519"/>
      <c r="BC213" s="516"/>
      <c r="BD213" s="516"/>
      <c r="BE213" s="525"/>
      <c r="BF213" s="446"/>
      <c r="BG213" s="446"/>
      <c r="BH213" s="438"/>
      <c r="BI213" s="438"/>
      <c r="BJ213" s="438"/>
      <c r="BK213" s="438"/>
      <c r="BL213" s="438"/>
      <c r="BM213" s="446"/>
      <c r="BN213" s="446"/>
      <c r="BO213" s="446"/>
      <c r="BP213" s="35"/>
    </row>
    <row r="214" spans="1:68" ht="89.25" customHeight="1">
      <c r="A214" s="529"/>
      <c r="B214" s="516"/>
      <c r="C214" s="516"/>
      <c r="D214" s="515"/>
      <c r="E214" s="515"/>
      <c r="F214" s="515"/>
      <c r="G214" s="519"/>
      <c r="H214" s="520"/>
      <c r="I214" s="520"/>
      <c r="J214" s="491"/>
      <c r="K214" s="520"/>
      <c r="L214" s="519"/>
      <c r="M214" s="492"/>
      <c r="N214" s="519"/>
      <c r="O214" s="519"/>
      <c r="P214" s="519"/>
      <c r="Q214" s="514"/>
      <c r="R214" s="520"/>
      <c r="S214" s="482"/>
      <c r="T214" s="520"/>
      <c r="U214" s="482"/>
      <c r="V214" s="520"/>
      <c r="W214" s="482"/>
      <c r="X214" s="492"/>
      <c r="Y214" s="482"/>
      <c r="Z214" s="482"/>
      <c r="AA214" s="492"/>
      <c r="AB214" s="181">
        <v>3</v>
      </c>
      <c r="AC214" s="182" t="s">
        <v>645</v>
      </c>
      <c r="AD214" s="159">
        <v>1.2</v>
      </c>
      <c r="AE214" s="182" t="s">
        <v>642</v>
      </c>
      <c r="AF214" s="160" t="s">
        <v>95</v>
      </c>
      <c r="AG214" s="158" t="s">
        <v>96</v>
      </c>
      <c r="AH214" s="155">
        <v>0.25</v>
      </c>
      <c r="AI214" s="158" t="s">
        <v>97</v>
      </c>
      <c r="AJ214" s="155">
        <v>0.15</v>
      </c>
      <c r="AK214" s="156">
        <v>0.4</v>
      </c>
      <c r="AL214" s="161">
        <v>4.3199999999999995E-2</v>
      </c>
      <c r="AM214" s="161">
        <v>0.4</v>
      </c>
      <c r="AN214" s="158" t="s">
        <v>98</v>
      </c>
      <c r="AO214" s="158" t="s">
        <v>99</v>
      </c>
      <c r="AP214" s="158" t="s">
        <v>100</v>
      </c>
      <c r="AQ214" s="520"/>
      <c r="AR214" s="491"/>
      <c r="AS214" s="491"/>
      <c r="AT214" s="492"/>
      <c r="AU214" s="491"/>
      <c r="AV214" s="491"/>
      <c r="AW214" s="492"/>
      <c r="AX214" s="492"/>
      <c r="AY214" s="492"/>
      <c r="AZ214" s="520"/>
      <c r="BA214" s="519"/>
      <c r="BB214" s="519"/>
      <c r="BC214" s="516"/>
      <c r="BD214" s="516"/>
      <c r="BE214" s="525"/>
      <c r="BF214" s="446"/>
      <c r="BG214" s="446"/>
      <c r="BH214" s="438"/>
      <c r="BI214" s="438"/>
      <c r="BJ214" s="438"/>
      <c r="BK214" s="438"/>
      <c r="BL214" s="438"/>
      <c r="BM214" s="446"/>
      <c r="BN214" s="446"/>
      <c r="BO214" s="446"/>
      <c r="BP214" s="35"/>
    </row>
    <row r="215" spans="1:68" ht="89.25" customHeight="1">
      <c r="A215" s="529"/>
      <c r="B215" s="516"/>
      <c r="C215" s="516"/>
      <c r="D215" s="515"/>
      <c r="E215" s="515"/>
      <c r="F215" s="515"/>
      <c r="G215" s="519"/>
      <c r="H215" s="520"/>
      <c r="I215" s="520"/>
      <c r="J215" s="491"/>
      <c r="K215" s="520"/>
      <c r="L215" s="519"/>
      <c r="M215" s="492"/>
      <c r="N215" s="519"/>
      <c r="O215" s="519"/>
      <c r="P215" s="519"/>
      <c r="Q215" s="514"/>
      <c r="R215" s="520"/>
      <c r="S215" s="482"/>
      <c r="T215" s="520"/>
      <c r="U215" s="482"/>
      <c r="V215" s="520"/>
      <c r="W215" s="482"/>
      <c r="X215" s="492"/>
      <c r="Y215" s="482"/>
      <c r="Z215" s="482"/>
      <c r="AA215" s="492"/>
      <c r="AB215" s="181">
        <v>4</v>
      </c>
      <c r="AC215" s="182" t="s">
        <v>646</v>
      </c>
      <c r="AD215" s="159">
        <v>1.2</v>
      </c>
      <c r="AE215" s="182" t="s">
        <v>642</v>
      </c>
      <c r="AF215" s="160" t="s">
        <v>95</v>
      </c>
      <c r="AG215" s="158" t="s">
        <v>96</v>
      </c>
      <c r="AH215" s="155">
        <v>0.25</v>
      </c>
      <c r="AI215" s="158" t="s">
        <v>97</v>
      </c>
      <c r="AJ215" s="155">
        <v>0.15</v>
      </c>
      <c r="AK215" s="156">
        <v>0.4</v>
      </c>
      <c r="AL215" s="161">
        <v>2.5919999999999995E-2</v>
      </c>
      <c r="AM215" s="161">
        <v>0.4</v>
      </c>
      <c r="AN215" s="158" t="s">
        <v>98</v>
      </c>
      <c r="AO215" s="158" t="s">
        <v>99</v>
      </c>
      <c r="AP215" s="158" t="s">
        <v>100</v>
      </c>
      <c r="AQ215" s="520"/>
      <c r="AR215" s="491"/>
      <c r="AS215" s="491"/>
      <c r="AT215" s="492"/>
      <c r="AU215" s="491"/>
      <c r="AV215" s="491"/>
      <c r="AW215" s="492"/>
      <c r="AX215" s="492"/>
      <c r="AY215" s="492"/>
      <c r="AZ215" s="520"/>
      <c r="BA215" s="519"/>
      <c r="BB215" s="519"/>
      <c r="BC215" s="516"/>
      <c r="BD215" s="516"/>
      <c r="BE215" s="525"/>
      <c r="BF215" s="446"/>
      <c r="BG215" s="446"/>
      <c r="BH215" s="438"/>
      <c r="BI215" s="438"/>
      <c r="BJ215" s="438"/>
      <c r="BK215" s="438"/>
      <c r="BL215" s="438"/>
      <c r="BM215" s="446"/>
      <c r="BN215" s="446"/>
      <c r="BO215" s="446"/>
      <c r="BP215" s="35"/>
    </row>
    <row r="216" spans="1:68" ht="89.25" customHeight="1">
      <c r="A216" s="529"/>
      <c r="B216" s="516"/>
      <c r="C216" s="516"/>
      <c r="D216" s="515"/>
      <c r="E216" s="515"/>
      <c r="F216" s="515"/>
      <c r="G216" s="519"/>
      <c r="H216" s="520"/>
      <c r="I216" s="520"/>
      <c r="J216" s="491"/>
      <c r="K216" s="520"/>
      <c r="L216" s="519"/>
      <c r="M216" s="492"/>
      <c r="N216" s="519"/>
      <c r="O216" s="519"/>
      <c r="P216" s="519"/>
      <c r="Q216" s="514"/>
      <c r="R216" s="520"/>
      <c r="S216" s="482"/>
      <c r="T216" s="520"/>
      <c r="U216" s="482"/>
      <c r="V216" s="520"/>
      <c r="W216" s="482"/>
      <c r="X216" s="492"/>
      <c r="Y216" s="482"/>
      <c r="Z216" s="482"/>
      <c r="AA216" s="492"/>
      <c r="AB216" s="181">
        <v>5</v>
      </c>
      <c r="AC216" s="182" t="s">
        <v>647</v>
      </c>
      <c r="AD216" s="159">
        <v>1.2</v>
      </c>
      <c r="AE216" s="182" t="s">
        <v>642</v>
      </c>
      <c r="AF216" s="160" t="s">
        <v>95</v>
      </c>
      <c r="AG216" s="158" t="s">
        <v>231</v>
      </c>
      <c r="AH216" s="155">
        <v>0.15</v>
      </c>
      <c r="AI216" s="158" t="s">
        <v>97</v>
      </c>
      <c r="AJ216" s="155">
        <v>0.15</v>
      </c>
      <c r="AK216" s="156">
        <v>0.3</v>
      </c>
      <c r="AL216" s="161">
        <v>1.8143999999999997E-2</v>
      </c>
      <c r="AM216" s="161">
        <v>0.4</v>
      </c>
      <c r="AN216" s="158" t="s">
        <v>98</v>
      </c>
      <c r="AO216" s="158" t="s">
        <v>99</v>
      </c>
      <c r="AP216" s="158" t="s">
        <v>100</v>
      </c>
      <c r="AQ216" s="520"/>
      <c r="AR216" s="491"/>
      <c r="AS216" s="491"/>
      <c r="AT216" s="492"/>
      <c r="AU216" s="491"/>
      <c r="AV216" s="491"/>
      <c r="AW216" s="492"/>
      <c r="AX216" s="492"/>
      <c r="AY216" s="492"/>
      <c r="AZ216" s="520"/>
      <c r="BA216" s="519"/>
      <c r="BB216" s="519"/>
      <c r="BC216" s="516"/>
      <c r="BD216" s="516"/>
      <c r="BE216" s="525"/>
      <c r="BF216" s="446"/>
      <c r="BG216" s="446"/>
      <c r="BH216" s="438"/>
      <c r="BI216" s="438"/>
      <c r="BJ216" s="438"/>
      <c r="BK216" s="438"/>
      <c r="BL216" s="438"/>
      <c r="BM216" s="446"/>
      <c r="BN216" s="446"/>
      <c r="BO216" s="446"/>
      <c r="BP216" s="35"/>
    </row>
    <row r="217" spans="1:68">
      <c r="A217" s="529"/>
      <c r="B217" s="516"/>
      <c r="C217" s="516"/>
      <c r="D217" s="515"/>
      <c r="E217" s="515"/>
      <c r="F217" s="515"/>
      <c r="G217" s="519"/>
      <c r="H217" s="520"/>
      <c r="I217" s="520"/>
      <c r="J217" s="491"/>
      <c r="K217" s="520"/>
      <c r="L217" s="519"/>
      <c r="M217" s="492"/>
      <c r="N217" s="519"/>
      <c r="O217" s="519"/>
      <c r="P217" s="519"/>
      <c r="Q217" s="514"/>
      <c r="R217" s="520"/>
      <c r="S217" s="482"/>
      <c r="T217" s="520"/>
      <c r="U217" s="482"/>
      <c r="V217" s="520"/>
      <c r="W217" s="482"/>
      <c r="X217" s="492"/>
      <c r="Y217" s="482"/>
      <c r="Z217" s="482"/>
      <c r="AA217" s="492"/>
      <c r="AB217" s="181"/>
      <c r="AC217" s="159"/>
      <c r="AD217" s="159"/>
      <c r="AE217" s="159"/>
      <c r="AF217" s="160" t="s">
        <v>138</v>
      </c>
      <c r="AG217" s="158"/>
      <c r="AH217" s="155" t="s">
        <v>138</v>
      </c>
      <c r="AI217" s="158"/>
      <c r="AJ217" s="155" t="s">
        <v>138</v>
      </c>
      <c r="AK217" s="156" t="s">
        <v>138</v>
      </c>
      <c r="AL217" s="161" t="s">
        <v>138</v>
      </c>
      <c r="AM217" s="161" t="s">
        <v>138</v>
      </c>
      <c r="AN217" s="158"/>
      <c r="AO217" s="158"/>
      <c r="AP217" s="158"/>
      <c r="AQ217" s="520"/>
      <c r="AR217" s="491"/>
      <c r="AS217" s="491"/>
      <c r="AT217" s="492"/>
      <c r="AU217" s="491"/>
      <c r="AV217" s="491"/>
      <c r="AW217" s="492"/>
      <c r="AX217" s="492"/>
      <c r="AY217" s="492"/>
      <c r="AZ217" s="520"/>
      <c r="BA217" s="519"/>
      <c r="BB217" s="519"/>
      <c r="BC217" s="516"/>
      <c r="BD217" s="516"/>
      <c r="BE217" s="525"/>
      <c r="BF217" s="446"/>
      <c r="BG217" s="446"/>
      <c r="BH217" s="438"/>
      <c r="BI217" s="438"/>
      <c r="BJ217" s="438"/>
      <c r="BK217" s="438"/>
      <c r="BL217" s="438"/>
      <c r="BM217" s="446"/>
      <c r="BN217" s="446"/>
      <c r="BO217" s="446"/>
      <c r="BP217" s="35"/>
    </row>
    <row r="218" spans="1:68" ht="69">
      <c r="A218" s="529" t="s">
        <v>648</v>
      </c>
      <c r="B218" s="516" t="s">
        <v>343</v>
      </c>
      <c r="C218" s="516" t="s">
        <v>649</v>
      </c>
      <c r="D218" s="515" t="s">
        <v>82</v>
      </c>
      <c r="E218" s="515" t="s">
        <v>650</v>
      </c>
      <c r="F218" s="515">
        <v>1</v>
      </c>
      <c r="G218" s="519" t="s">
        <v>651</v>
      </c>
      <c r="H218" s="520"/>
      <c r="I218" s="520"/>
      <c r="J218" s="491" t="s">
        <v>652</v>
      </c>
      <c r="K218" s="483" t="s">
        <v>180</v>
      </c>
      <c r="L218" s="516" t="s">
        <v>87</v>
      </c>
      <c r="M218" s="485" t="s">
        <v>653</v>
      </c>
      <c r="N218" s="516"/>
      <c r="O218" s="516"/>
      <c r="P218" s="519" t="s">
        <v>654</v>
      </c>
      <c r="Q218" s="514">
        <v>0.9</v>
      </c>
      <c r="R218" s="520" t="s">
        <v>90</v>
      </c>
      <c r="S218" s="482">
        <v>0.6</v>
      </c>
      <c r="T218" s="520"/>
      <c r="U218" s="482" t="s">
        <v>138</v>
      </c>
      <c r="V218" s="520" t="s">
        <v>125</v>
      </c>
      <c r="W218" s="482">
        <v>0.6</v>
      </c>
      <c r="X218" s="485" t="s">
        <v>125</v>
      </c>
      <c r="Y218" s="482">
        <v>0.6</v>
      </c>
      <c r="Z218" s="482" t="s">
        <v>139</v>
      </c>
      <c r="AA218" s="492" t="s">
        <v>125</v>
      </c>
      <c r="AB218" s="151">
        <v>1</v>
      </c>
      <c r="AC218" s="152" t="s">
        <v>655</v>
      </c>
      <c r="AD218" s="152" t="s">
        <v>320</v>
      </c>
      <c r="AE218" s="152" t="s">
        <v>656</v>
      </c>
      <c r="AF218" s="153" t="s">
        <v>95</v>
      </c>
      <c r="AG218" s="154" t="s">
        <v>96</v>
      </c>
      <c r="AH218" s="155">
        <v>0.25</v>
      </c>
      <c r="AI218" s="154" t="s">
        <v>97</v>
      </c>
      <c r="AJ218" s="155">
        <v>0.15</v>
      </c>
      <c r="AK218" s="156">
        <v>0.4</v>
      </c>
      <c r="AL218" s="157">
        <v>0.36</v>
      </c>
      <c r="AM218" s="157">
        <v>0.6</v>
      </c>
      <c r="AN218" s="158" t="s">
        <v>98</v>
      </c>
      <c r="AO218" s="158" t="s">
        <v>99</v>
      </c>
      <c r="AP218" s="158" t="s">
        <v>100</v>
      </c>
      <c r="AQ218" s="520" t="s">
        <v>657</v>
      </c>
      <c r="AR218" s="490">
        <v>0.6</v>
      </c>
      <c r="AS218" s="490">
        <v>4.6655999999999996E-2</v>
      </c>
      <c r="AT218" s="492" t="s">
        <v>102</v>
      </c>
      <c r="AU218" s="490">
        <v>0.6</v>
      </c>
      <c r="AV218" s="490">
        <v>0.6</v>
      </c>
      <c r="AW218" s="492" t="s">
        <v>125</v>
      </c>
      <c r="AX218" s="492" t="s">
        <v>125</v>
      </c>
      <c r="AY218" s="492" t="s">
        <v>125</v>
      </c>
      <c r="AZ218" s="520" t="s">
        <v>104</v>
      </c>
      <c r="BA218" s="519" t="s">
        <v>658</v>
      </c>
      <c r="BB218" s="519" t="s">
        <v>659</v>
      </c>
      <c r="BC218" s="516" t="s">
        <v>660</v>
      </c>
      <c r="BD218" s="516" t="s">
        <v>661</v>
      </c>
      <c r="BE218" s="524">
        <v>45657</v>
      </c>
      <c r="BF218" s="437"/>
      <c r="BG218" s="437"/>
      <c r="BH218" s="439"/>
      <c r="BI218" s="439"/>
      <c r="BJ218" s="437"/>
      <c r="BK218" s="437"/>
      <c r="BL218" s="438"/>
      <c r="BM218" s="446"/>
      <c r="BN218" s="464"/>
      <c r="BO218" s="446"/>
      <c r="BP218" s="35"/>
    </row>
    <row r="219" spans="1:68" ht="69">
      <c r="A219" s="529"/>
      <c r="B219" s="516"/>
      <c r="C219" s="516"/>
      <c r="D219" s="515"/>
      <c r="E219" s="515"/>
      <c r="F219" s="515"/>
      <c r="G219" s="519"/>
      <c r="H219" s="520"/>
      <c r="I219" s="520"/>
      <c r="J219" s="491"/>
      <c r="K219" s="483"/>
      <c r="L219" s="516"/>
      <c r="M219" s="485"/>
      <c r="N219" s="516"/>
      <c r="O219" s="516"/>
      <c r="P219" s="519"/>
      <c r="Q219" s="514"/>
      <c r="R219" s="520"/>
      <c r="S219" s="482"/>
      <c r="T219" s="520"/>
      <c r="U219" s="482"/>
      <c r="V219" s="520"/>
      <c r="W219" s="482"/>
      <c r="X219" s="485"/>
      <c r="Y219" s="482"/>
      <c r="Z219" s="482"/>
      <c r="AA219" s="492"/>
      <c r="AB219" s="151">
        <v>2</v>
      </c>
      <c r="AC219" s="152" t="s">
        <v>662</v>
      </c>
      <c r="AD219" s="152" t="s">
        <v>93</v>
      </c>
      <c r="AE219" s="152" t="s">
        <v>663</v>
      </c>
      <c r="AF219" s="153" t="s">
        <v>95</v>
      </c>
      <c r="AG219" s="154" t="s">
        <v>96</v>
      </c>
      <c r="AH219" s="155">
        <v>0.25</v>
      </c>
      <c r="AI219" s="154" t="s">
        <v>97</v>
      </c>
      <c r="AJ219" s="155">
        <v>0.15</v>
      </c>
      <c r="AK219" s="156">
        <v>0.4</v>
      </c>
      <c r="AL219" s="157">
        <v>0.216</v>
      </c>
      <c r="AM219" s="157">
        <v>0.6</v>
      </c>
      <c r="AN219" s="158" t="s">
        <v>98</v>
      </c>
      <c r="AO219" s="158" t="s">
        <v>99</v>
      </c>
      <c r="AP219" s="158" t="s">
        <v>100</v>
      </c>
      <c r="AQ219" s="520"/>
      <c r="AR219" s="491"/>
      <c r="AS219" s="491"/>
      <c r="AT219" s="492"/>
      <c r="AU219" s="491"/>
      <c r="AV219" s="491"/>
      <c r="AW219" s="492"/>
      <c r="AX219" s="492"/>
      <c r="AY219" s="492"/>
      <c r="AZ219" s="520"/>
      <c r="BA219" s="519"/>
      <c r="BB219" s="519"/>
      <c r="BC219" s="516"/>
      <c r="BD219" s="516"/>
      <c r="BE219" s="525"/>
      <c r="BF219" s="437"/>
      <c r="BG219" s="437"/>
      <c r="BH219" s="437"/>
      <c r="BI219" s="437"/>
      <c r="BJ219" s="437"/>
      <c r="BK219" s="437"/>
      <c r="BL219" s="438"/>
      <c r="BM219" s="446"/>
      <c r="BN219" s="446"/>
      <c r="BO219" s="446"/>
      <c r="BP219" s="35"/>
    </row>
    <row r="220" spans="1:68" ht="69">
      <c r="A220" s="529"/>
      <c r="B220" s="516"/>
      <c r="C220" s="516"/>
      <c r="D220" s="515"/>
      <c r="E220" s="515"/>
      <c r="F220" s="515"/>
      <c r="G220" s="519"/>
      <c r="H220" s="520"/>
      <c r="I220" s="520"/>
      <c r="J220" s="491"/>
      <c r="K220" s="483"/>
      <c r="L220" s="516"/>
      <c r="M220" s="485"/>
      <c r="N220" s="516"/>
      <c r="O220" s="516"/>
      <c r="P220" s="519"/>
      <c r="Q220" s="514"/>
      <c r="R220" s="520"/>
      <c r="S220" s="482"/>
      <c r="T220" s="520"/>
      <c r="U220" s="482"/>
      <c r="V220" s="520"/>
      <c r="W220" s="482"/>
      <c r="X220" s="485"/>
      <c r="Y220" s="482"/>
      <c r="Z220" s="482"/>
      <c r="AA220" s="492"/>
      <c r="AB220" s="151">
        <v>3</v>
      </c>
      <c r="AC220" s="152" t="s">
        <v>664</v>
      </c>
      <c r="AD220" s="159" t="s">
        <v>322</v>
      </c>
      <c r="AE220" s="152" t="s">
        <v>665</v>
      </c>
      <c r="AF220" s="153" t="s">
        <v>95</v>
      </c>
      <c r="AG220" s="154" t="s">
        <v>96</v>
      </c>
      <c r="AH220" s="155">
        <v>0.25</v>
      </c>
      <c r="AI220" s="154" t="s">
        <v>97</v>
      </c>
      <c r="AJ220" s="155">
        <v>0.15</v>
      </c>
      <c r="AK220" s="156">
        <v>0.4</v>
      </c>
      <c r="AL220" s="157">
        <v>0.12959999999999999</v>
      </c>
      <c r="AM220" s="157">
        <v>0.6</v>
      </c>
      <c r="AN220" s="158" t="s">
        <v>98</v>
      </c>
      <c r="AO220" s="158" t="s">
        <v>99</v>
      </c>
      <c r="AP220" s="158" t="s">
        <v>100</v>
      </c>
      <c r="AQ220" s="520"/>
      <c r="AR220" s="491"/>
      <c r="AS220" s="491"/>
      <c r="AT220" s="492"/>
      <c r="AU220" s="491"/>
      <c r="AV220" s="491"/>
      <c r="AW220" s="492"/>
      <c r="AX220" s="492"/>
      <c r="AY220" s="492"/>
      <c r="AZ220" s="520"/>
      <c r="BA220" s="519"/>
      <c r="BB220" s="519"/>
      <c r="BC220" s="516"/>
      <c r="BD220" s="516"/>
      <c r="BE220" s="525"/>
      <c r="BF220" s="437"/>
      <c r="BG220" s="437"/>
      <c r="BH220" s="437"/>
      <c r="BI220" s="437"/>
      <c r="BJ220" s="437"/>
      <c r="BK220" s="437"/>
      <c r="BL220" s="438"/>
      <c r="BM220" s="446"/>
      <c r="BN220" s="446"/>
      <c r="BO220" s="446"/>
      <c r="BP220" s="35"/>
    </row>
    <row r="221" spans="1:68" ht="69">
      <c r="A221" s="529"/>
      <c r="B221" s="516"/>
      <c r="C221" s="516"/>
      <c r="D221" s="515"/>
      <c r="E221" s="515"/>
      <c r="F221" s="515"/>
      <c r="G221" s="519"/>
      <c r="H221" s="520"/>
      <c r="I221" s="520"/>
      <c r="J221" s="491"/>
      <c r="K221" s="483"/>
      <c r="L221" s="516"/>
      <c r="M221" s="485"/>
      <c r="N221" s="516"/>
      <c r="O221" s="516"/>
      <c r="P221" s="519"/>
      <c r="Q221" s="514"/>
      <c r="R221" s="520"/>
      <c r="S221" s="482"/>
      <c r="T221" s="520"/>
      <c r="U221" s="482"/>
      <c r="V221" s="520"/>
      <c r="W221" s="482"/>
      <c r="X221" s="485"/>
      <c r="Y221" s="482"/>
      <c r="Z221" s="482"/>
      <c r="AA221" s="492"/>
      <c r="AB221" s="151">
        <v>4</v>
      </c>
      <c r="AC221" s="159" t="s">
        <v>666</v>
      </c>
      <c r="AD221" s="159" t="s">
        <v>322</v>
      </c>
      <c r="AE221" s="152" t="s">
        <v>667</v>
      </c>
      <c r="AF221" s="153" t="s">
        <v>95</v>
      </c>
      <c r="AG221" s="154" t="s">
        <v>96</v>
      </c>
      <c r="AH221" s="155">
        <v>0.25</v>
      </c>
      <c r="AI221" s="154" t="s">
        <v>97</v>
      </c>
      <c r="AJ221" s="155">
        <v>0.15</v>
      </c>
      <c r="AK221" s="156">
        <v>0.4</v>
      </c>
      <c r="AL221" s="157">
        <v>7.7759999999999996E-2</v>
      </c>
      <c r="AM221" s="157">
        <v>0.6</v>
      </c>
      <c r="AN221" s="158" t="s">
        <v>98</v>
      </c>
      <c r="AO221" s="158" t="s">
        <v>99</v>
      </c>
      <c r="AP221" s="158" t="s">
        <v>100</v>
      </c>
      <c r="AQ221" s="520"/>
      <c r="AR221" s="491"/>
      <c r="AS221" s="491"/>
      <c r="AT221" s="492"/>
      <c r="AU221" s="491"/>
      <c r="AV221" s="491"/>
      <c r="AW221" s="492"/>
      <c r="AX221" s="492"/>
      <c r="AY221" s="492"/>
      <c r="AZ221" s="520"/>
      <c r="BA221" s="519"/>
      <c r="BB221" s="519"/>
      <c r="BC221" s="516"/>
      <c r="BD221" s="516"/>
      <c r="BE221" s="525"/>
      <c r="BF221" s="437"/>
      <c r="BG221" s="437"/>
      <c r="BH221" s="437"/>
      <c r="BI221" s="437"/>
      <c r="BJ221" s="437"/>
      <c r="BK221" s="437"/>
      <c r="BL221" s="438"/>
      <c r="BM221" s="446"/>
      <c r="BN221" s="446"/>
      <c r="BO221" s="446"/>
      <c r="BP221" s="35"/>
    </row>
    <row r="222" spans="1:68" ht="69">
      <c r="A222" s="529"/>
      <c r="B222" s="516"/>
      <c r="C222" s="516"/>
      <c r="D222" s="515"/>
      <c r="E222" s="515"/>
      <c r="F222" s="515"/>
      <c r="G222" s="519"/>
      <c r="H222" s="520"/>
      <c r="I222" s="520"/>
      <c r="J222" s="491"/>
      <c r="K222" s="483"/>
      <c r="L222" s="516"/>
      <c r="M222" s="485"/>
      <c r="N222" s="516"/>
      <c r="O222" s="516"/>
      <c r="P222" s="519"/>
      <c r="Q222" s="514"/>
      <c r="R222" s="520"/>
      <c r="S222" s="482"/>
      <c r="T222" s="520"/>
      <c r="U222" s="482"/>
      <c r="V222" s="520"/>
      <c r="W222" s="482"/>
      <c r="X222" s="485"/>
      <c r="Y222" s="482"/>
      <c r="Z222" s="482"/>
      <c r="AA222" s="492"/>
      <c r="AB222" s="151">
        <v>5</v>
      </c>
      <c r="AC222" s="159" t="s">
        <v>668</v>
      </c>
      <c r="AD222" s="159" t="s">
        <v>93</v>
      </c>
      <c r="AE222" s="159" t="s">
        <v>669</v>
      </c>
      <c r="AF222" s="160" t="s">
        <v>95</v>
      </c>
      <c r="AG222" s="158" t="s">
        <v>96</v>
      </c>
      <c r="AH222" s="155">
        <v>0.25</v>
      </c>
      <c r="AI222" s="158" t="s">
        <v>97</v>
      </c>
      <c r="AJ222" s="155">
        <v>0.15</v>
      </c>
      <c r="AK222" s="156">
        <v>0.4</v>
      </c>
      <c r="AL222" s="161">
        <v>4.6655999999999996E-2</v>
      </c>
      <c r="AM222" s="161">
        <v>0.6</v>
      </c>
      <c r="AN222" s="158" t="s">
        <v>98</v>
      </c>
      <c r="AO222" s="158" t="s">
        <v>99</v>
      </c>
      <c r="AP222" s="158" t="s">
        <v>100</v>
      </c>
      <c r="AQ222" s="520"/>
      <c r="AR222" s="491"/>
      <c r="AS222" s="491"/>
      <c r="AT222" s="492"/>
      <c r="AU222" s="491"/>
      <c r="AV222" s="491"/>
      <c r="AW222" s="492"/>
      <c r="AX222" s="492"/>
      <c r="AY222" s="492"/>
      <c r="AZ222" s="520"/>
      <c r="BA222" s="519"/>
      <c r="BB222" s="519"/>
      <c r="BC222" s="516"/>
      <c r="BD222" s="516"/>
      <c r="BE222" s="525"/>
      <c r="BF222" s="437"/>
      <c r="BG222" s="437"/>
      <c r="BH222" s="437"/>
      <c r="BI222" s="437"/>
      <c r="BJ222" s="437"/>
      <c r="BK222" s="437"/>
      <c r="BL222" s="438"/>
      <c r="BM222" s="446"/>
      <c r="BN222" s="446"/>
      <c r="BO222" s="446"/>
      <c r="BP222" s="35"/>
    </row>
    <row r="223" spans="1:68">
      <c r="A223" s="529"/>
      <c r="B223" s="516"/>
      <c r="C223" s="516"/>
      <c r="D223" s="515"/>
      <c r="E223" s="515"/>
      <c r="F223" s="515"/>
      <c r="G223" s="519"/>
      <c r="H223" s="520"/>
      <c r="I223" s="520"/>
      <c r="J223" s="491"/>
      <c r="K223" s="483"/>
      <c r="L223" s="516"/>
      <c r="M223" s="485"/>
      <c r="N223" s="516"/>
      <c r="O223" s="516"/>
      <c r="P223" s="519"/>
      <c r="Q223" s="514"/>
      <c r="R223" s="520"/>
      <c r="S223" s="482"/>
      <c r="T223" s="520"/>
      <c r="U223" s="482"/>
      <c r="V223" s="520"/>
      <c r="W223" s="482"/>
      <c r="X223" s="485"/>
      <c r="Y223" s="482"/>
      <c r="Z223" s="482"/>
      <c r="AA223" s="492"/>
      <c r="AB223" s="151"/>
      <c r="AC223" s="152"/>
      <c r="AD223" s="152"/>
      <c r="AE223" s="152"/>
      <c r="AF223" s="153" t="s">
        <v>138</v>
      </c>
      <c r="AG223" s="154"/>
      <c r="AH223" s="155" t="s">
        <v>138</v>
      </c>
      <c r="AI223" s="154"/>
      <c r="AJ223" s="155" t="s">
        <v>138</v>
      </c>
      <c r="AK223" s="156" t="s">
        <v>138</v>
      </c>
      <c r="AL223" s="157" t="s">
        <v>138</v>
      </c>
      <c r="AM223" s="157" t="s">
        <v>138</v>
      </c>
      <c r="AN223" s="158"/>
      <c r="AO223" s="158"/>
      <c r="AP223" s="158"/>
      <c r="AQ223" s="520"/>
      <c r="AR223" s="491"/>
      <c r="AS223" s="491"/>
      <c r="AT223" s="492"/>
      <c r="AU223" s="491"/>
      <c r="AV223" s="491"/>
      <c r="AW223" s="492"/>
      <c r="AX223" s="492"/>
      <c r="AY223" s="492"/>
      <c r="AZ223" s="520"/>
      <c r="BA223" s="519"/>
      <c r="BB223" s="519"/>
      <c r="BC223" s="516"/>
      <c r="BD223" s="516"/>
      <c r="BE223" s="525"/>
      <c r="BF223" s="437"/>
      <c r="BG223" s="437"/>
      <c r="BH223" s="437"/>
      <c r="BI223" s="437"/>
      <c r="BJ223" s="437"/>
      <c r="BK223" s="437"/>
      <c r="BL223" s="438"/>
      <c r="BM223" s="446"/>
      <c r="BN223" s="446"/>
      <c r="BO223" s="446"/>
      <c r="BP223" s="35"/>
    </row>
    <row r="224" spans="1:68" ht="94.5" customHeight="1">
      <c r="A224" s="529"/>
      <c r="B224" s="516"/>
      <c r="C224" s="516"/>
      <c r="D224" s="170" t="s">
        <v>82</v>
      </c>
      <c r="E224" s="170" t="s">
        <v>650</v>
      </c>
      <c r="F224" s="170">
        <v>2</v>
      </c>
      <c r="G224" s="152" t="s">
        <v>670</v>
      </c>
      <c r="H224" s="171"/>
      <c r="I224" s="171"/>
      <c r="J224" s="172" t="s">
        <v>671</v>
      </c>
      <c r="K224" s="173" t="s">
        <v>180</v>
      </c>
      <c r="L224" s="152" t="s">
        <v>87</v>
      </c>
      <c r="M224" s="174" t="s">
        <v>672</v>
      </c>
      <c r="N224" s="152"/>
      <c r="O224" s="152"/>
      <c r="P224" s="159" t="s">
        <v>673</v>
      </c>
      <c r="Q224" s="176">
        <v>0.9</v>
      </c>
      <c r="R224" s="171" t="s">
        <v>124</v>
      </c>
      <c r="S224" s="155">
        <v>0.4</v>
      </c>
      <c r="T224" s="171"/>
      <c r="U224" s="155" t="s">
        <v>138</v>
      </c>
      <c r="V224" s="171" t="s">
        <v>120</v>
      </c>
      <c r="W224" s="155">
        <v>0.2</v>
      </c>
      <c r="X224" s="174" t="s">
        <v>120</v>
      </c>
      <c r="Y224" s="155">
        <v>0.2</v>
      </c>
      <c r="Z224" s="155" t="s">
        <v>294</v>
      </c>
      <c r="AA224" s="177" t="s">
        <v>126</v>
      </c>
      <c r="AB224" s="151">
        <v>1</v>
      </c>
      <c r="AC224" s="152" t="s">
        <v>674</v>
      </c>
      <c r="AD224" s="152" t="s">
        <v>675</v>
      </c>
      <c r="AE224" s="152" t="s">
        <v>676</v>
      </c>
      <c r="AF224" s="153" t="s">
        <v>95</v>
      </c>
      <c r="AG224" s="154" t="s">
        <v>96</v>
      </c>
      <c r="AH224" s="155">
        <v>0.25</v>
      </c>
      <c r="AI224" s="154" t="s">
        <v>97</v>
      </c>
      <c r="AJ224" s="155">
        <v>0.15</v>
      </c>
      <c r="AK224" s="156">
        <v>0.4</v>
      </c>
      <c r="AL224" s="157">
        <v>0.24</v>
      </c>
      <c r="AM224" s="157">
        <v>0.2</v>
      </c>
      <c r="AN224" s="158" t="s">
        <v>98</v>
      </c>
      <c r="AO224" s="158" t="s">
        <v>99</v>
      </c>
      <c r="AP224" s="158" t="s">
        <v>100</v>
      </c>
      <c r="AQ224" s="171" t="s">
        <v>657</v>
      </c>
      <c r="AR224" s="156">
        <v>0.4</v>
      </c>
      <c r="AS224" s="156">
        <v>0.24</v>
      </c>
      <c r="AT224" s="177" t="s">
        <v>124</v>
      </c>
      <c r="AU224" s="156">
        <v>0.2</v>
      </c>
      <c r="AV224" s="156">
        <v>0.2</v>
      </c>
      <c r="AW224" s="177" t="s">
        <v>120</v>
      </c>
      <c r="AX224" s="177" t="s">
        <v>126</v>
      </c>
      <c r="AY224" s="177" t="s">
        <v>126</v>
      </c>
      <c r="AZ224" s="171" t="s">
        <v>127</v>
      </c>
      <c r="BA224" s="152" t="s">
        <v>128</v>
      </c>
      <c r="BB224" s="152" t="s">
        <v>128</v>
      </c>
      <c r="BC224" s="152" t="s">
        <v>128</v>
      </c>
      <c r="BD224" s="152" t="s">
        <v>128</v>
      </c>
      <c r="BE224" s="372" t="s">
        <v>128</v>
      </c>
      <c r="BF224" s="126"/>
      <c r="BG224" s="126"/>
      <c r="BH224" s="126"/>
      <c r="BI224" s="126"/>
      <c r="BJ224" s="126"/>
      <c r="BK224" s="126"/>
      <c r="BL224" s="126"/>
      <c r="BM224" s="126"/>
      <c r="BN224" s="126"/>
      <c r="BO224" s="126"/>
      <c r="BP224" s="35"/>
    </row>
    <row r="225" spans="1:68" ht="78" customHeight="1">
      <c r="A225" s="515" t="s">
        <v>677</v>
      </c>
      <c r="B225" s="519" t="s">
        <v>343</v>
      </c>
      <c r="C225" s="519" t="s">
        <v>678</v>
      </c>
      <c r="D225" s="515" t="s">
        <v>82</v>
      </c>
      <c r="E225" s="515" t="s">
        <v>679</v>
      </c>
      <c r="F225" s="515">
        <v>1</v>
      </c>
      <c r="G225" s="519" t="s">
        <v>680</v>
      </c>
      <c r="H225" s="545"/>
      <c r="I225" s="545"/>
      <c r="J225" s="491" t="s">
        <v>681</v>
      </c>
      <c r="K225" s="483" t="s">
        <v>86</v>
      </c>
      <c r="L225" s="516" t="s">
        <v>87</v>
      </c>
      <c r="M225" s="485" t="s">
        <v>682</v>
      </c>
      <c r="N225" s="546"/>
      <c r="O225" s="546"/>
      <c r="P225" s="519" t="s">
        <v>683</v>
      </c>
      <c r="Q225" s="514">
        <v>0.8</v>
      </c>
      <c r="R225" s="520" t="s">
        <v>102</v>
      </c>
      <c r="S225" s="482">
        <v>0.2</v>
      </c>
      <c r="T225" s="520" t="s">
        <v>120</v>
      </c>
      <c r="U225" s="482">
        <v>0.2</v>
      </c>
      <c r="V225" s="520" t="s">
        <v>183</v>
      </c>
      <c r="W225" s="482">
        <v>0.4</v>
      </c>
      <c r="X225" s="485" t="s">
        <v>183</v>
      </c>
      <c r="Y225" s="482">
        <v>0.4</v>
      </c>
      <c r="Z225" s="482" t="s">
        <v>201</v>
      </c>
      <c r="AA225" s="492" t="s">
        <v>126</v>
      </c>
      <c r="AB225" s="151">
        <v>1</v>
      </c>
      <c r="AC225" s="152" t="s">
        <v>684</v>
      </c>
      <c r="AD225" s="152" t="s">
        <v>93</v>
      </c>
      <c r="AE225" s="152" t="s">
        <v>685</v>
      </c>
      <c r="AF225" s="153" t="s">
        <v>95</v>
      </c>
      <c r="AG225" s="154" t="s">
        <v>96</v>
      </c>
      <c r="AH225" s="155">
        <v>0.25</v>
      </c>
      <c r="AI225" s="154" t="s">
        <v>97</v>
      </c>
      <c r="AJ225" s="155">
        <v>0.15</v>
      </c>
      <c r="AK225" s="156">
        <v>0.4</v>
      </c>
      <c r="AL225" s="157">
        <v>0.12</v>
      </c>
      <c r="AM225" s="157">
        <v>0.4</v>
      </c>
      <c r="AN225" s="158" t="s">
        <v>98</v>
      </c>
      <c r="AO225" s="158" t="s">
        <v>686</v>
      </c>
      <c r="AP225" s="158" t="s">
        <v>100</v>
      </c>
      <c r="AQ225" s="520" t="s">
        <v>687</v>
      </c>
      <c r="AR225" s="490">
        <v>0.2</v>
      </c>
      <c r="AS225" s="490">
        <v>5.04E-2</v>
      </c>
      <c r="AT225" s="492" t="s">
        <v>102</v>
      </c>
      <c r="AU225" s="490">
        <v>0.4</v>
      </c>
      <c r="AV225" s="490">
        <v>0.30000000000000004</v>
      </c>
      <c r="AW225" s="492" t="s">
        <v>183</v>
      </c>
      <c r="AX225" s="492" t="s">
        <v>126</v>
      </c>
      <c r="AY225" s="492" t="s">
        <v>126</v>
      </c>
      <c r="AZ225" s="520" t="s">
        <v>127</v>
      </c>
      <c r="BA225" s="519" t="s">
        <v>128</v>
      </c>
      <c r="BB225" s="519" t="s">
        <v>128</v>
      </c>
      <c r="BC225" s="516" t="s">
        <v>128</v>
      </c>
      <c r="BD225" s="516" t="s">
        <v>128</v>
      </c>
      <c r="BE225" s="524" t="s">
        <v>128</v>
      </c>
      <c r="BF225" s="446"/>
      <c r="BG225" s="446"/>
      <c r="BH225" s="438"/>
      <c r="BI225" s="438"/>
      <c r="BJ225" s="549"/>
      <c r="BK225" s="549"/>
      <c r="BL225" s="438"/>
      <c r="BM225" s="446"/>
      <c r="BN225" s="446"/>
      <c r="BO225" s="446"/>
      <c r="BP225" s="35"/>
    </row>
    <row r="226" spans="1:68" ht="105" customHeight="1">
      <c r="A226" s="515"/>
      <c r="B226" s="519"/>
      <c r="C226" s="519"/>
      <c r="D226" s="515"/>
      <c r="E226" s="515"/>
      <c r="F226" s="515"/>
      <c r="G226" s="519"/>
      <c r="H226" s="545"/>
      <c r="I226" s="545"/>
      <c r="J226" s="491"/>
      <c r="K226" s="483"/>
      <c r="L226" s="516"/>
      <c r="M226" s="485"/>
      <c r="N226" s="546"/>
      <c r="O226" s="546"/>
      <c r="P226" s="519"/>
      <c r="Q226" s="514"/>
      <c r="R226" s="520"/>
      <c r="S226" s="482"/>
      <c r="T226" s="520"/>
      <c r="U226" s="482"/>
      <c r="V226" s="520"/>
      <c r="W226" s="482"/>
      <c r="X226" s="485"/>
      <c r="Y226" s="482"/>
      <c r="Z226" s="482"/>
      <c r="AA226" s="492"/>
      <c r="AB226" s="151">
        <v>2</v>
      </c>
      <c r="AC226" s="159" t="s">
        <v>688</v>
      </c>
      <c r="AD226" s="159" t="s">
        <v>93</v>
      </c>
      <c r="AE226" s="152" t="s">
        <v>685</v>
      </c>
      <c r="AF226" s="153" t="s">
        <v>95</v>
      </c>
      <c r="AG226" s="154" t="s">
        <v>96</v>
      </c>
      <c r="AH226" s="155">
        <v>0.25</v>
      </c>
      <c r="AI226" s="154" t="s">
        <v>97</v>
      </c>
      <c r="AJ226" s="155">
        <v>0.15</v>
      </c>
      <c r="AK226" s="156">
        <v>0.4</v>
      </c>
      <c r="AL226" s="157">
        <v>7.1999999999999995E-2</v>
      </c>
      <c r="AM226" s="157">
        <v>0.4</v>
      </c>
      <c r="AN226" s="158" t="s">
        <v>98</v>
      </c>
      <c r="AO226" s="158" t="s">
        <v>686</v>
      </c>
      <c r="AP226" s="158" t="s">
        <v>100</v>
      </c>
      <c r="AQ226" s="520"/>
      <c r="AR226" s="491"/>
      <c r="AS226" s="491"/>
      <c r="AT226" s="492"/>
      <c r="AU226" s="491"/>
      <c r="AV226" s="491"/>
      <c r="AW226" s="492"/>
      <c r="AX226" s="492"/>
      <c r="AY226" s="492"/>
      <c r="AZ226" s="520"/>
      <c r="BA226" s="519"/>
      <c r="BB226" s="519"/>
      <c r="BC226" s="516"/>
      <c r="BD226" s="516"/>
      <c r="BE226" s="525"/>
      <c r="BF226" s="446"/>
      <c r="BG226" s="446"/>
      <c r="BH226" s="446"/>
      <c r="BI226" s="446"/>
      <c r="BJ226" s="550"/>
      <c r="BK226" s="550"/>
      <c r="BL226" s="438"/>
      <c r="BM226" s="446"/>
      <c r="BN226" s="446"/>
      <c r="BO226" s="446"/>
      <c r="BP226" s="35"/>
    </row>
    <row r="227" spans="1:68" ht="75" customHeight="1">
      <c r="A227" s="515"/>
      <c r="B227" s="519"/>
      <c r="C227" s="519"/>
      <c r="D227" s="515"/>
      <c r="E227" s="515"/>
      <c r="F227" s="515"/>
      <c r="G227" s="519"/>
      <c r="H227" s="545"/>
      <c r="I227" s="545"/>
      <c r="J227" s="491"/>
      <c r="K227" s="483"/>
      <c r="L227" s="516"/>
      <c r="M227" s="485"/>
      <c r="N227" s="546"/>
      <c r="O227" s="546"/>
      <c r="P227" s="519"/>
      <c r="Q227" s="514"/>
      <c r="R227" s="520"/>
      <c r="S227" s="482"/>
      <c r="T227" s="520"/>
      <c r="U227" s="482"/>
      <c r="V227" s="520"/>
      <c r="W227" s="482"/>
      <c r="X227" s="485"/>
      <c r="Y227" s="482"/>
      <c r="Z227" s="482"/>
      <c r="AA227" s="492"/>
      <c r="AB227" s="151">
        <v>3</v>
      </c>
      <c r="AC227" s="159" t="s">
        <v>689</v>
      </c>
      <c r="AD227" s="159" t="s">
        <v>93</v>
      </c>
      <c r="AE227" s="152" t="s">
        <v>685</v>
      </c>
      <c r="AF227" s="153" t="s">
        <v>95</v>
      </c>
      <c r="AG227" s="154" t="s">
        <v>231</v>
      </c>
      <c r="AH227" s="155">
        <v>0.15</v>
      </c>
      <c r="AI227" s="154" t="s">
        <v>97</v>
      </c>
      <c r="AJ227" s="155">
        <v>0.15</v>
      </c>
      <c r="AK227" s="156">
        <v>0.3</v>
      </c>
      <c r="AL227" s="157">
        <v>5.04E-2</v>
      </c>
      <c r="AM227" s="157">
        <v>0.4</v>
      </c>
      <c r="AN227" s="158" t="s">
        <v>98</v>
      </c>
      <c r="AO227" s="158" t="s">
        <v>99</v>
      </c>
      <c r="AP227" s="158" t="s">
        <v>100</v>
      </c>
      <c r="AQ227" s="520"/>
      <c r="AR227" s="491"/>
      <c r="AS227" s="491"/>
      <c r="AT227" s="492"/>
      <c r="AU227" s="491"/>
      <c r="AV227" s="491"/>
      <c r="AW227" s="492"/>
      <c r="AX227" s="492"/>
      <c r="AY227" s="492"/>
      <c r="AZ227" s="520"/>
      <c r="BA227" s="519"/>
      <c r="BB227" s="519"/>
      <c r="BC227" s="516"/>
      <c r="BD227" s="516"/>
      <c r="BE227" s="525"/>
      <c r="BF227" s="446"/>
      <c r="BG227" s="446"/>
      <c r="BH227" s="446"/>
      <c r="BI227" s="446"/>
      <c r="BJ227" s="550"/>
      <c r="BK227" s="550"/>
      <c r="BL227" s="438"/>
      <c r="BM227" s="446"/>
      <c r="BN227" s="446"/>
      <c r="BO227" s="446"/>
      <c r="BP227" s="35"/>
    </row>
    <row r="228" spans="1:68" ht="108.75" customHeight="1">
      <c r="A228" s="515"/>
      <c r="B228" s="519"/>
      <c r="C228" s="519"/>
      <c r="D228" s="515"/>
      <c r="E228" s="515"/>
      <c r="F228" s="515"/>
      <c r="G228" s="519"/>
      <c r="H228" s="545"/>
      <c r="I228" s="545"/>
      <c r="J228" s="491"/>
      <c r="K228" s="483"/>
      <c r="L228" s="516"/>
      <c r="M228" s="485"/>
      <c r="N228" s="546"/>
      <c r="O228" s="546"/>
      <c r="P228" s="519"/>
      <c r="Q228" s="514"/>
      <c r="R228" s="520"/>
      <c r="S228" s="482"/>
      <c r="T228" s="520"/>
      <c r="U228" s="482"/>
      <c r="V228" s="520"/>
      <c r="W228" s="482"/>
      <c r="X228" s="485"/>
      <c r="Y228" s="482"/>
      <c r="Z228" s="482"/>
      <c r="AA228" s="492"/>
      <c r="AB228" s="151">
        <v>4</v>
      </c>
      <c r="AC228" s="152" t="s">
        <v>690</v>
      </c>
      <c r="AD228" s="152" t="s">
        <v>93</v>
      </c>
      <c r="AE228" s="152" t="s">
        <v>685</v>
      </c>
      <c r="AF228" s="153" t="s">
        <v>269</v>
      </c>
      <c r="AG228" s="154" t="s">
        <v>270</v>
      </c>
      <c r="AH228" s="155">
        <v>0.1</v>
      </c>
      <c r="AI228" s="154" t="s">
        <v>97</v>
      </c>
      <c r="AJ228" s="155">
        <v>0.15</v>
      </c>
      <c r="AK228" s="156">
        <v>0.25</v>
      </c>
      <c r="AL228" s="157">
        <v>5.04E-2</v>
      </c>
      <c r="AM228" s="157">
        <v>0.30000000000000004</v>
      </c>
      <c r="AN228" s="158" t="s">
        <v>98</v>
      </c>
      <c r="AO228" s="158" t="s">
        <v>99</v>
      </c>
      <c r="AP228" s="158" t="s">
        <v>100</v>
      </c>
      <c r="AQ228" s="520"/>
      <c r="AR228" s="491"/>
      <c r="AS228" s="491"/>
      <c r="AT228" s="492"/>
      <c r="AU228" s="491"/>
      <c r="AV228" s="491"/>
      <c r="AW228" s="492"/>
      <c r="AX228" s="492"/>
      <c r="AY228" s="492"/>
      <c r="AZ228" s="520"/>
      <c r="BA228" s="519"/>
      <c r="BB228" s="519"/>
      <c r="BC228" s="516"/>
      <c r="BD228" s="516"/>
      <c r="BE228" s="525"/>
      <c r="BF228" s="446"/>
      <c r="BG228" s="446"/>
      <c r="BH228" s="446"/>
      <c r="BI228" s="446"/>
      <c r="BJ228" s="550"/>
      <c r="BK228" s="550"/>
      <c r="BL228" s="438"/>
      <c r="BM228" s="446"/>
      <c r="BN228" s="446"/>
      <c r="BO228" s="446"/>
      <c r="BP228" s="35"/>
    </row>
    <row r="229" spans="1:68">
      <c r="A229" s="515"/>
      <c r="B229" s="519"/>
      <c r="C229" s="519"/>
      <c r="D229" s="515"/>
      <c r="E229" s="515"/>
      <c r="F229" s="515"/>
      <c r="G229" s="519"/>
      <c r="H229" s="545"/>
      <c r="I229" s="545"/>
      <c r="J229" s="491"/>
      <c r="K229" s="483"/>
      <c r="L229" s="516"/>
      <c r="M229" s="485"/>
      <c r="N229" s="546"/>
      <c r="O229" s="546"/>
      <c r="P229" s="519"/>
      <c r="Q229" s="514"/>
      <c r="R229" s="520"/>
      <c r="S229" s="482"/>
      <c r="T229" s="520"/>
      <c r="U229" s="482"/>
      <c r="V229" s="520"/>
      <c r="W229" s="482"/>
      <c r="X229" s="485"/>
      <c r="Y229" s="482"/>
      <c r="Z229" s="482"/>
      <c r="AA229" s="492"/>
      <c r="AB229" s="151"/>
      <c r="AC229" s="164"/>
      <c r="AD229" s="164"/>
      <c r="AE229" s="152"/>
      <c r="AF229" s="153" t="s">
        <v>138</v>
      </c>
      <c r="AG229" s="154"/>
      <c r="AH229" s="155" t="s">
        <v>138</v>
      </c>
      <c r="AI229" s="154"/>
      <c r="AJ229" s="155" t="s">
        <v>138</v>
      </c>
      <c r="AK229" s="156" t="s">
        <v>138</v>
      </c>
      <c r="AL229" s="157" t="s">
        <v>138</v>
      </c>
      <c r="AM229" s="157" t="s">
        <v>138</v>
      </c>
      <c r="AN229" s="158"/>
      <c r="AO229" s="158"/>
      <c r="AP229" s="158"/>
      <c r="AQ229" s="520"/>
      <c r="AR229" s="491"/>
      <c r="AS229" s="491"/>
      <c r="AT229" s="492"/>
      <c r="AU229" s="491"/>
      <c r="AV229" s="491"/>
      <c r="AW229" s="492"/>
      <c r="AX229" s="492"/>
      <c r="AY229" s="492"/>
      <c r="AZ229" s="520"/>
      <c r="BA229" s="519"/>
      <c r="BB229" s="519"/>
      <c r="BC229" s="516"/>
      <c r="BD229" s="516"/>
      <c r="BE229" s="525"/>
      <c r="BF229" s="446"/>
      <c r="BG229" s="446"/>
      <c r="BH229" s="446"/>
      <c r="BI229" s="446"/>
      <c r="BJ229" s="550"/>
      <c r="BK229" s="550"/>
      <c r="BL229" s="438"/>
      <c r="BM229" s="446"/>
      <c r="BN229" s="446"/>
      <c r="BO229" s="446"/>
      <c r="BP229" s="35"/>
    </row>
    <row r="230" spans="1:68">
      <c r="A230" s="515"/>
      <c r="B230" s="519"/>
      <c r="C230" s="519"/>
      <c r="D230" s="515"/>
      <c r="E230" s="515"/>
      <c r="F230" s="515"/>
      <c r="G230" s="519"/>
      <c r="H230" s="545"/>
      <c r="I230" s="545"/>
      <c r="J230" s="491"/>
      <c r="K230" s="483"/>
      <c r="L230" s="516"/>
      <c r="M230" s="485"/>
      <c r="N230" s="546"/>
      <c r="O230" s="546"/>
      <c r="P230" s="519"/>
      <c r="Q230" s="514"/>
      <c r="R230" s="520"/>
      <c r="S230" s="482"/>
      <c r="T230" s="520"/>
      <c r="U230" s="482"/>
      <c r="V230" s="520"/>
      <c r="W230" s="482"/>
      <c r="X230" s="485"/>
      <c r="Y230" s="482"/>
      <c r="Z230" s="482"/>
      <c r="AA230" s="492"/>
      <c r="AB230" s="151"/>
      <c r="AC230" s="152"/>
      <c r="AD230" s="152"/>
      <c r="AE230" s="152"/>
      <c r="AF230" s="153" t="s">
        <v>138</v>
      </c>
      <c r="AG230" s="154"/>
      <c r="AH230" s="155" t="s">
        <v>138</v>
      </c>
      <c r="AI230" s="154"/>
      <c r="AJ230" s="155" t="s">
        <v>138</v>
      </c>
      <c r="AK230" s="156" t="s">
        <v>138</v>
      </c>
      <c r="AL230" s="157" t="s">
        <v>138</v>
      </c>
      <c r="AM230" s="157" t="s">
        <v>138</v>
      </c>
      <c r="AN230" s="158"/>
      <c r="AO230" s="158"/>
      <c r="AP230" s="158"/>
      <c r="AQ230" s="520"/>
      <c r="AR230" s="491"/>
      <c r="AS230" s="491"/>
      <c r="AT230" s="492"/>
      <c r="AU230" s="491"/>
      <c r="AV230" s="491"/>
      <c r="AW230" s="492"/>
      <c r="AX230" s="492"/>
      <c r="AY230" s="492"/>
      <c r="AZ230" s="520"/>
      <c r="BA230" s="519"/>
      <c r="BB230" s="519"/>
      <c r="BC230" s="516"/>
      <c r="BD230" s="516"/>
      <c r="BE230" s="525"/>
      <c r="BF230" s="446"/>
      <c r="BG230" s="446"/>
      <c r="BH230" s="446"/>
      <c r="BI230" s="446"/>
      <c r="BJ230" s="550"/>
      <c r="BK230" s="550"/>
      <c r="BL230" s="438"/>
      <c r="BM230" s="446"/>
      <c r="BN230" s="446"/>
      <c r="BO230" s="446"/>
      <c r="BP230" s="35"/>
    </row>
    <row r="231" spans="1:68" ht="88.5" customHeight="1">
      <c r="A231" s="529" t="s">
        <v>691</v>
      </c>
      <c r="B231" s="516" t="s">
        <v>343</v>
      </c>
      <c r="C231" s="516" t="s">
        <v>692</v>
      </c>
      <c r="D231" s="515" t="s">
        <v>82</v>
      </c>
      <c r="E231" s="515" t="s">
        <v>693</v>
      </c>
      <c r="F231" s="515">
        <v>1</v>
      </c>
      <c r="G231" s="519" t="s">
        <v>694</v>
      </c>
      <c r="H231" s="520"/>
      <c r="I231" s="520"/>
      <c r="J231" s="491" t="s">
        <v>695</v>
      </c>
      <c r="K231" s="483" t="s">
        <v>86</v>
      </c>
      <c r="L231" s="519" t="s">
        <v>312</v>
      </c>
      <c r="M231" s="485" t="s">
        <v>696</v>
      </c>
      <c r="N231" s="516"/>
      <c r="O231" s="516"/>
      <c r="P231" s="519" t="s">
        <v>697</v>
      </c>
      <c r="Q231" s="514">
        <v>0</v>
      </c>
      <c r="R231" s="520" t="s">
        <v>90</v>
      </c>
      <c r="S231" s="482">
        <v>0.6</v>
      </c>
      <c r="T231" s="520"/>
      <c r="U231" s="482" t="s">
        <v>138</v>
      </c>
      <c r="V231" s="520" t="s">
        <v>120</v>
      </c>
      <c r="W231" s="482">
        <v>0.2</v>
      </c>
      <c r="X231" s="485" t="s">
        <v>120</v>
      </c>
      <c r="Y231" s="482">
        <v>0.2</v>
      </c>
      <c r="Z231" s="482" t="s">
        <v>577</v>
      </c>
      <c r="AA231" s="492" t="s">
        <v>125</v>
      </c>
      <c r="AB231" s="151">
        <v>1</v>
      </c>
      <c r="AC231" s="152" t="s">
        <v>698</v>
      </c>
      <c r="AD231" s="152" t="s">
        <v>93</v>
      </c>
      <c r="AE231" s="152" t="s">
        <v>699</v>
      </c>
      <c r="AF231" s="153" t="s">
        <v>95</v>
      </c>
      <c r="AG231" s="154" t="s">
        <v>96</v>
      </c>
      <c r="AH231" s="155">
        <v>0.25</v>
      </c>
      <c r="AI231" s="154" t="s">
        <v>97</v>
      </c>
      <c r="AJ231" s="155">
        <v>0.15</v>
      </c>
      <c r="AK231" s="156">
        <v>0.4</v>
      </c>
      <c r="AL231" s="157">
        <v>0.36</v>
      </c>
      <c r="AM231" s="157">
        <v>0.2</v>
      </c>
      <c r="AN231" s="158" t="s">
        <v>98</v>
      </c>
      <c r="AO231" s="158" t="s">
        <v>99</v>
      </c>
      <c r="AP231" s="158" t="s">
        <v>100</v>
      </c>
      <c r="AQ231" s="520" t="s">
        <v>700</v>
      </c>
      <c r="AR231" s="490">
        <v>0.6</v>
      </c>
      <c r="AS231" s="490">
        <v>0.216</v>
      </c>
      <c r="AT231" s="492" t="s">
        <v>124</v>
      </c>
      <c r="AU231" s="490">
        <v>0.2</v>
      </c>
      <c r="AV231" s="490">
        <v>0.2</v>
      </c>
      <c r="AW231" s="492" t="s">
        <v>120</v>
      </c>
      <c r="AX231" s="492" t="s">
        <v>125</v>
      </c>
      <c r="AY231" s="492" t="s">
        <v>126</v>
      </c>
      <c r="AZ231" s="520" t="s">
        <v>127</v>
      </c>
      <c r="BA231" s="519" t="s">
        <v>128</v>
      </c>
      <c r="BB231" s="519" t="s">
        <v>128</v>
      </c>
      <c r="BC231" s="516" t="s">
        <v>128</v>
      </c>
      <c r="BD231" s="516" t="s">
        <v>128</v>
      </c>
      <c r="BE231" s="524" t="s">
        <v>128</v>
      </c>
      <c r="BF231" s="437"/>
      <c r="BG231" s="437"/>
      <c r="BH231" s="437"/>
      <c r="BI231" s="437"/>
      <c r="BJ231" s="437"/>
      <c r="BK231" s="437"/>
      <c r="BL231" s="438"/>
      <c r="BM231" s="446"/>
      <c r="BN231" s="437"/>
      <c r="BO231" s="446"/>
      <c r="BP231" s="35"/>
    </row>
    <row r="232" spans="1:68" ht="88.5" customHeight="1">
      <c r="A232" s="529"/>
      <c r="B232" s="516"/>
      <c r="C232" s="516"/>
      <c r="D232" s="515"/>
      <c r="E232" s="515"/>
      <c r="F232" s="515"/>
      <c r="G232" s="519"/>
      <c r="H232" s="520"/>
      <c r="I232" s="520"/>
      <c r="J232" s="491"/>
      <c r="K232" s="483"/>
      <c r="L232" s="519"/>
      <c r="M232" s="485"/>
      <c r="N232" s="516"/>
      <c r="O232" s="516"/>
      <c r="P232" s="519"/>
      <c r="Q232" s="514"/>
      <c r="R232" s="520"/>
      <c r="S232" s="482"/>
      <c r="T232" s="520"/>
      <c r="U232" s="482"/>
      <c r="V232" s="520"/>
      <c r="W232" s="482"/>
      <c r="X232" s="485"/>
      <c r="Y232" s="482"/>
      <c r="Z232" s="482"/>
      <c r="AA232" s="492"/>
      <c r="AB232" s="151">
        <v>2</v>
      </c>
      <c r="AC232" s="159" t="s">
        <v>701</v>
      </c>
      <c r="AD232" s="152" t="s">
        <v>322</v>
      </c>
      <c r="AE232" s="159" t="s">
        <v>702</v>
      </c>
      <c r="AF232" s="153" t="s">
        <v>95</v>
      </c>
      <c r="AG232" s="154" t="s">
        <v>96</v>
      </c>
      <c r="AH232" s="155">
        <v>0.25</v>
      </c>
      <c r="AI232" s="154" t="s">
        <v>97</v>
      </c>
      <c r="AJ232" s="155">
        <v>0.15</v>
      </c>
      <c r="AK232" s="156">
        <v>0.4</v>
      </c>
      <c r="AL232" s="157">
        <v>0.216</v>
      </c>
      <c r="AM232" s="157">
        <v>0.2</v>
      </c>
      <c r="AN232" s="158" t="s">
        <v>98</v>
      </c>
      <c r="AO232" s="158" t="s">
        <v>99</v>
      </c>
      <c r="AP232" s="158" t="s">
        <v>100</v>
      </c>
      <c r="AQ232" s="520"/>
      <c r="AR232" s="491"/>
      <c r="AS232" s="491"/>
      <c r="AT232" s="492"/>
      <c r="AU232" s="491"/>
      <c r="AV232" s="491"/>
      <c r="AW232" s="492"/>
      <c r="AX232" s="492"/>
      <c r="AY232" s="492"/>
      <c r="AZ232" s="520"/>
      <c r="BA232" s="519"/>
      <c r="BB232" s="519"/>
      <c r="BC232" s="516"/>
      <c r="BD232" s="516"/>
      <c r="BE232" s="525"/>
      <c r="BF232" s="437"/>
      <c r="BG232" s="437"/>
      <c r="BH232" s="437"/>
      <c r="BI232" s="437"/>
      <c r="BJ232" s="437"/>
      <c r="BK232" s="437"/>
      <c r="BL232" s="438"/>
      <c r="BM232" s="446"/>
      <c r="BN232" s="437"/>
      <c r="BO232" s="446"/>
      <c r="BP232" s="35"/>
    </row>
    <row r="233" spans="1:68">
      <c r="A233" s="529"/>
      <c r="B233" s="516"/>
      <c r="C233" s="516"/>
      <c r="D233" s="515"/>
      <c r="E233" s="515"/>
      <c r="F233" s="515"/>
      <c r="G233" s="519"/>
      <c r="H233" s="520"/>
      <c r="I233" s="520"/>
      <c r="J233" s="491"/>
      <c r="K233" s="483"/>
      <c r="L233" s="519"/>
      <c r="M233" s="485"/>
      <c r="N233" s="516"/>
      <c r="O233" s="516"/>
      <c r="P233" s="519"/>
      <c r="Q233" s="514"/>
      <c r="R233" s="520"/>
      <c r="S233" s="482"/>
      <c r="T233" s="520"/>
      <c r="U233" s="482"/>
      <c r="V233" s="520"/>
      <c r="W233" s="482"/>
      <c r="X233" s="485"/>
      <c r="Y233" s="482"/>
      <c r="Z233" s="482"/>
      <c r="AA233" s="492"/>
      <c r="AB233" s="151"/>
      <c r="AC233" s="159"/>
      <c r="AD233" s="159"/>
      <c r="AE233" s="159"/>
      <c r="AF233" s="153" t="s">
        <v>138</v>
      </c>
      <c r="AG233" s="154"/>
      <c r="AH233" s="155" t="s">
        <v>138</v>
      </c>
      <c r="AI233" s="154"/>
      <c r="AJ233" s="155" t="s">
        <v>138</v>
      </c>
      <c r="AK233" s="156" t="s">
        <v>138</v>
      </c>
      <c r="AL233" s="157" t="s">
        <v>138</v>
      </c>
      <c r="AM233" s="157" t="s">
        <v>138</v>
      </c>
      <c r="AN233" s="158"/>
      <c r="AO233" s="158"/>
      <c r="AP233" s="158"/>
      <c r="AQ233" s="520"/>
      <c r="AR233" s="491"/>
      <c r="AS233" s="491"/>
      <c r="AT233" s="492"/>
      <c r="AU233" s="491"/>
      <c r="AV233" s="491"/>
      <c r="AW233" s="492"/>
      <c r="AX233" s="492"/>
      <c r="AY233" s="492"/>
      <c r="AZ233" s="520"/>
      <c r="BA233" s="519"/>
      <c r="BB233" s="519"/>
      <c r="BC233" s="516"/>
      <c r="BD233" s="516"/>
      <c r="BE233" s="525"/>
      <c r="BF233" s="437"/>
      <c r="BG233" s="437"/>
      <c r="BH233" s="437"/>
      <c r="BI233" s="437"/>
      <c r="BJ233" s="437"/>
      <c r="BK233" s="437"/>
      <c r="BL233" s="438"/>
      <c r="BM233" s="446"/>
      <c r="BN233" s="437"/>
      <c r="BO233" s="446"/>
      <c r="BP233" s="35"/>
    </row>
    <row r="234" spans="1:68">
      <c r="A234" s="529"/>
      <c r="B234" s="516"/>
      <c r="C234" s="516"/>
      <c r="D234" s="515"/>
      <c r="E234" s="515"/>
      <c r="F234" s="515"/>
      <c r="G234" s="519"/>
      <c r="H234" s="520"/>
      <c r="I234" s="520"/>
      <c r="J234" s="491"/>
      <c r="K234" s="483"/>
      <c r="L234" s="519"/>
      <c r="M234" s="485"/>
      <c r="N234" s="516"/>
      <c r="O234" s="516"/>
      <c r="P234" s="519"/>
      <c r="Q234" s="514"/>
      <c r="R234" s="520"/>
      <c r="S234" s="482"/>
      <c r="T234" s="520"/>
      <c r="U234" s="482"/>
      <c r="V234" s="520"/>
      <c r="W234" s="482"/>
      <c r="X234" s="485"/>
      <c r="Y234" s="482"/>
      <c r="Z234" s="482"/>
      <c r="AA234" s="492"/>
      <c r="AB234" s="151"/>
      <c r="AC234" s="152"/>
      <c r="AD234" s="152"/>
      <c r="AE234" s="152"/>
      <c r="AF234" s="153" t="s">
        <v>138</v>
      </c>
      <c r="AG234" s="154"/>
      <c r="AH234" s="155" t="s">
        <v>138</v>
      </c>
      <c r="AI234" s="154"/>
      <c r="AJ234" s="155" t="s">
        <v>138</v>
      </c>
      <c r="AK234" s="156" t="s">
        <v>138</v>
      </c>
      <c r="AL234" s="157" t="s">
        <v>138</v>
      </c>
      <c r="AM234" s="157" t="s">
        <v>138</v>
      </c>
      <c r="AN234" s="158"/>
      <c r="AO234" s="158"/>
      <c r="AP234" s="158"/>
      <c r="AQ234" s="520"/>
      <c r="AR234" s="491"/>
      <c r="AS234" s="491"/>
      <c r="AT234" s="492"/>
      <c r="AU234" s="491"/>
      <c r="AV234" s="491"/>
      <c r="AW234" s="492"/>
      <c r="AX234" s="492"/>
      <c r="AY234" s="492"/>
      <c r="AZ234" s="520"/>
      <c r="BA234" s="519"/>
      <c r="BB234" s="519"/>
      <c r="BC234" s="516"/>
      <c r="BD234" s="516"/>
      <c r="BE234" s="525"/>
      <c r="BF234" s="437"/>
      <c r="BG234" s="437"/>
      <c r="BH234" s="437"/>
      <c r="BI234" s="437"/>
      <c r="BJ234" s="437"/>
      <c r="BK234" s="437"/>
      <c r="BL234" s="438"/>
      <c r="BM234" s="446"/>
      <c r="BN234" s="437"/>
      <c r="BO234" s="446"/>
      <c r="BP234" s="35"/>
    </row>
    <row r="235" spans="1:68">
      <c r="A235" s="529"/>
      <c r="B235" s="516"/>
      <c r="C235" s="516"/>
      <c r="D235" s="515"/>
      <c r="E235" s="515"/>
      <c r="F235" s="515"/>
      <c r="G235" s="519"/>
      <c r="H235" s="520"/>
      <c r="I235" s="520"/>
      <c r="J235" s="491"/>
      <c r="K235" s="483"/>
      <c r="L235" s="519"/>
      <c r="M235" s="485"/>
      <c r="N235" s="516"/>
      <c r="O235" s="516"/>
      <c r="P235" s="519"/>
      <c r="Q235" s="514"/>
      <c r="R235" s="520"/>
      <c r="S235" s="482"/>
      <c r="T235" s="520"/>
      <c r="U235" s="482"/>
      <c r="V235" s="520"/>
      <c r="W235" s="482"/>
      <c r="X235" s="485"/>
      <c r="Y235" s="482"/>
      <c r="Z235" s="482"/>
      <c r="AA235" s="492"/>
      <c r="AB235" s="151"/>
      <c r="AC235" s="164"/>
      <c r="AD235" s="164"/>
      <c r="AE235" s="152"/>
      <c r="AF235" s="153" t="s">
        <v>138</v>
      </c>
      <c r="AG235" s="154"/>
      <c r="AH235" s="155" t="s">
        <v>138</v>
      </c>
      <c r="AI235" s="154"/>
      <c r="AJ235" s="155" t="s">
        <v>138</v>
      </c>
      <c r="AK235" s="156" t="s">
        <v>138</v>
      </c>
      <c r="AL235" s="157" t="s">
        <v>138</v>
      </c>
      <c r="AM235" s="157" t="s">
        <v>138</v>
      </c>
      <c r="AN235" s="158"/>
      <c r="AO235" s="158"/>
      <c r="AP235" s="158"/>
      <c r="AQ235" s="520"/>
      <c r="AR235" s="491"/>
      <c r="AS235" s="491"/>
      <c r="AT235" s="492"/>
      <c r="AU235" s="491"/>
      <c r="AV235" s="491"/>
      <c r="AW235" s="492"/>
      <c r="AX235" s="492"/>
      <c r="AY235" s="492"/>
      <c r="AZ235" s="520"/>
      <c r="BA235" s="519"/>
      <c r="BB235" s="519"/>
      <c r="BC235" s="516"/>
      <c r="BD235" s="516"/>
      <c r="BE235" s="525"/>
      <c r="BF235" s="437"/>
      <c r="BG235" s="437"/>
      <c r="BH235" s="437"/>
      <c r="BI235" s="437"/>
      <c r="BJ235" s="437"/>
      <c r="BK235" s="437"/>
      <c r="BL235" s="438"/>
      <c r="BM235" s="446"/>
      <c r="BN235" s="437"/>
      <c r="BO235" s="446"/>
      <c r="BP235" s="35"/>
    </row>
    <row r="236" spans="1:68">
      <c r="A236" s="529"/>
      <c r="B236" s="516"/>
      <c r="C236" s="516"/>
      <c r="D236" s="515"/>
      <c r="E236" s="515"/>
      <c r="F236" s="515"/>
      <c r="G236" s="519"/>
      <c r="H236" s="520"/>
      <c r="I236" s="520"/>
      <c r="J236" s="491"/>
      <c r="K236" s="483"/>
      <c r="L236" s="519"/>
      <c r="M236" s="485"/>
      <c r="N236" s="516"/>
      <c r="O236" s="516"/>
      <c r="P236" s="519"/>
      <c r="Q236" s="514"/>
      <c r="R236" s="520"/>
      <c r="S236" s="482"/>
      <c r="T236" s="520"/>
      <c r="U236" s="482"/>
      <c r="V236" s="520"/>
      <c r="W236" s="482"/>
      <c r="X236" s="485"/>
      <c r="Y236" s="482"/>
      <c r="Z236" s="482"/>
      <c r="AA236" s="492"/>
      <c r="AB236" s="151"/>
      <c r="AC236" s="152"/>
      <c r="AD236" s="152"/>
      <c r="AE236" s="152"/>
      <c r="AF236" s="153" t="s">
        <v>138</v>
      </c>
      <c r="AG236" s="154"/>
      <c r="AH236" s="155" t="s">
        <v>138</v>
      </c>
      <c r="AI236" s="154"/>
      <c r="AJ236" s="155" t="s">
        <v>138</v>
      </c>
      <c r="AK236" s="156" t="s">
        <v>138</v>
      </c>
      <c r="AL236" s="157" t="s">
        <v>138</v>
      </c>
      <c r="AM236" s="157" t="s">
        <v>138</v>
      </c>
      <c r="AN236" s="158"/>
      <c r="AO236" s="158"/>
      <c r="AP236" s="158"/>
      <c r="AQ236" s="520"/>
      <c r="AR236" s="491"/>
      <c r="AS236" s="491"/>
      <c r="AT236" s="492"/>
      <c r="AU236" s="491"/>
      <c r="AV236" s="491"/>
      <c r="AW236" s="492"/>
      <c r="AX236" s="492"/>
      <c r="AY236" s="492"/>
      <c r="AZ236" s="520"/>
      <c r="BA236" s="519"/>
      <c r="BB236" s="519"/>
      <c r="BC236" s="516"/>
      <c r="BD236" s="516"/>
      <c r="BE236" s="525"/>
      <c r="BF236" s="437"/>
      <c r="BG236" s="437"/>
      <c r="BH236" s="437"/>
      <c r="BI236" s="437"/>
      <c r="BJ236" s="437"/>
      <c r="BK236" s="437"/>
      <c r="BL236" s="438"/>
      <c r="BM236" s="446"/>
      <c r="BN236" s="437"/>
      <c r="BO236" s="446"/>
      <c r="BP236" s="35"/>
    </row>
    <row r="237" spans="1:68" ht="69">
      <c r="A237" s="529"/>
      <c r="B237" s="516"/>
      <c r="C237" s="516"/>
      <c r="D237" s="515" t="s">
        <v>82</v>
      </c>
      <c r="E237" s="515" t="s">
        <v>693</v>
      </c>
      <c r="F237" s="515">
        <v>2</v>
      </c>
      <c r="G237" s="516" t="s">
        <v>703</v>
      </c>
      <c r="H237" s="520"/>
      <c r="I237" s="520"/>
      <c r="J237" s="491" t="s">
        <v>704</v>
      </c>
      <c r="K237" s="483" t="s">
        <v>86</v>
      </c>
      <c r="L237" s="542" t="s">
        <v>302</v>
      </c>
      <c r="M237" s="485" t="s">
        <v>705</v>
      </c>
      <c r="N237" s="516"/>
      <c r="O237" s="516"/>
      <c r="P237" s="519" t="s">
        <v>706</v>
      </c>
      <c r="Q237" s="514">
        <v>0</v>
      </c>
      <c r="R237" s="520" t="s">
        <v>102</v>
      </c>
      <c r="S237" s="482">
        <v>0.2</v>
      </c>
      <c r="T237" s="520"/>
      <c r="U237" s="482" t="s">
        <v>138</v>
      </c>
      <c r="V237" s="520" t="s">
        <v>120</v>
      </c>
      <c r="W237" s="482">
        <v>0.2</v>
      </c>
      <c r="X237" s="485" t="s">
        <v>120</v>
      </c>
      <c r="Y237" s="482">
        <v>0.2</v>
      </c>
      <c r="Z237" s="482" t="s">
        <v>539</v>
      </c>
      <c r="AA237" s="492" t="s">
        <v>126</v>
      </c>
      <c r="AB237" s="151">
        <v>1</v>
      </c>
      <c r="AC237" s="152" t="s">
        <v>707</v>
      </c>
      <c r="AD237" s="152" t="s">
        <v>93</v>
      </c>
      <c r="AE237" s="152" t="s">
        <v>708</v>
      </c>
      <c r="AF237" s="153" t="s">
        <v>95</v>
      </c>
      <c r="AG237" s="154" t="s">
        <v>96</v>
      </c>
      <c r="AH237" s="155">
        <v>0.25</v>
      </c>
      <c r="AI237" s="154" t="s">
        <v>97</v>
      </c>
      <c r="AJ237" s="155">
        <v>0.15</v>
      </c>
      <c r="AK237" s="156">
        <v>0.4</v>
      </c>
      <c r="AL237" s="157">
        <v>0.12</v>
      </c>
      <c r="AM237" s="157">
        <v>0.2</v>
      </c>
      <c r="AN237" s="158" t="s">
        <v>98</v>
      </c>
      <c r="AO237" s="158" t="s">
        <v>99</v>
      </c>
      <c r="AP237" s="158" t="s">
        <v>100</v>
      </c>
      <c r="AQ237" s="520" t="s">
        <v>709</v>
      </c>
      <c r="AR237" s="490">
        <v>0.2</v>
      </c>
      <c r="AS237" s="490">
        <v>4.3199999999999995E-2</v>
      </c>
      <c r="AT237" s="492" t="s">
        <v>102</v>
      </c>
      <c r="AU237" s="490">
        <v>0.2</v>
      </c>
      <c r="AV237" s="490">
        <v>0.2</v>
      </c>
      <c r="AW237" s="492" t="s">
        <v>120</v>
      </c>
      <c r="AX237" s="492" t="s">
        <v>126</v>
      </c>
      <c r="AY237" s="492" t="s">
        <v>126</v>
      </c>
      <c r="AZ237" s="520" t="s">
        <v>127</v>
      </c>
      <c r="BA237" s="519" t="s">
        <v>128</v>
      </c>
      <c r="BB237" s="519" t="s">
        <v>128</v>
      </c>
      <c r="BC237" s="516" t="s">
        <v>128</v>
      </c>
      <c r="BD237" s="516" t="s">
        <v>128</v>
      </c>
      <c r="BE237" s="524" t="s">
        <v>128</v>
      </c>
      <c r="BF237" s="437"/>
      <c r="BG237" s="437"/>
      <c r="BH237" s="437"/>
      <c r="BI237" s="437"/>
      <c r="BJ237" s="439"/>
      <c r="BK237" s="439"/>
      <c r="BL237" s="439"/>
      <c r="BM237" s="446"/>
      <c r="BN237" s="437"/>
      <c r="BO237" s="446"/>
      <c r="BP237" s="35"/>
    </row>
    <row r="238" spans="1:68" ht="75" customHeight="1">
      <c r="A238" s="529"/>
      <c r="B238" s="516"/>
      <c r="C238" s="516"/>
      <c r="D238" s="515"/>
      <c r="E238" s="515"/>
      <c r="F238" s="515"/>
      <c r="G238" s="516"/>
      <c r="H238" s="520"/>
      <c r="I238" s="520"/>
      <c r="J238" s="491"/>
      <c r="K238" s="483"/>
      <c r="L238" s="543"/>
      <c r="M238" s="485"/>
      <c r="N238" s="516"/>
      <c r="O238" s="516"/>
      <c r="P238" s="519"/>
      <c r="Q238" s="514"/>
      <c r="R238" s="520"/>
      <c r="S238" s="482"/>
      <c r="T238" s="520"/>
      <c r="U238" s="482"/>
      <c r="V238" s="520"/>
      <c r="W238" s="482"/>
      <c r="X238" s="485"/>
      <c r="Y238" s="482"/>
      <c r="Z238" s="482"/>
      <c r="AA238" s="492"/>
      <c r="AB238" s="151">
        <v>2</v>
      </c>
      <c r="AC238" s="152" t="s">
        <v>710</v>
      </c>
      <c r="AD238" s="152" t="s">
        <v>322</v>
      </c>
      <c r="AE238" s="152" t="s">
        <v>711</v>
      </c>
      <c r="AF238" s="160" t="s">
        <v>95</v>
      </c>
      <c r="AG238" s="158" t="s">
        <v>96</v>
      </c>
      <c r="AH238" s="155">
        <v>0.25</v>
      </c>
      <c r="AI238" s="158" t="s">
        <v>97</v>
      </c>
      <c r="AJ238" s="155">
        <v>0.15</v>
      </c>
      <c r="AK238" s="156">
        <v>0.4</v>
      </c>
      <c r="AL238" s="161">
        <v>7.1999999999999995E-2</v>
      </c>
      <c r="AM238" s="161">
        <v>0.2</v>
      </c>
      <c r="AN238" s="158" t="s">
        <v>98</v>
      </c>
      <c r="AO238" s="158" t="s">
        <v>99</v>
      </c>
      <c r="AP238" s="158" t="s">
        <v>100</v>
      </c>
      <c r="AQ238" s="520"/>
      <c r="AR238" s="491"/>
      <c r="AS238" s="491"/>
      <c r="AT238" s="492"/>
      <c r="AU238" s="491"/>
      <c r="AV238" s="491"/>
      <c r="AW238" s="492"/>
      <c r="AX238" s="492"/>
      <c r="AY238" s="492"/>
      <c r="AZ238" s="520"/>
      <c r="BA238" s="519"/>
      <c r="BB238" s="519"/>
      <c r="BC238" s="516"/>
      <c r="BD238" s="516"/>
      <c r="BE238" s="525"/>
      <c r="BF238" s="437"/>
      <c r="BG238" s="437"/>
      <c r="BH238" s="437"/>
      <c r="BI238" s="437"/>
      <c r="BJ238" s="439"/>
      <c r="BK238" s="439"/>
      <c r="BL238" s="439"/>
      <c r="BM238" s="446"/>
      <c r="BN238" s="437"/>
      <c r="BO238" s="446"/>
      <c r="BP238" s="35"/>
    </row>
    <row r="239" spans="1:68" ht="90" customHeight="1">
      <c r="A239" s="529"/>
      <c r="B239" s="516"/>
      <c r="C239" s="516"/>
      <c r="D239" s="515"/>
      <c r="E239" s="515"/>
      <c r="F239" s="515"/>
      <c r="G239" s="516"/>
      <c r="H239" s="520"/>
      <c r="I239" s="520"/>
      <c r="J239" s="491"/>
      <c r="K239" s="483"/>
      <c r="L239" s="543"/>
      <c r="M239" s="485"/>
      <c r="N239" s="516"/>
      <c r="O239" s="516"/>
      <c r="P239" s="519"/>
      <c r="Q239" s="514"/>
      <c r="R239" s="520"/>
      <c r="S239" s="482"/>
      <c r="T239" s="520"/>
      <c r="U239" s="482"/>
      <c r="V239" s="520"/>
      <c r="W239" s="482"/>
      <c r="X239" s="485"/>
      <c r="Y239" s="482"/>
      <c r="Z239" s="482"/>
      <c r="AA239" s="492"/>
      <c r="AB239" s="151">
        <v>3</v>
      </c>
      <c r="AC239" s="159" t="s">
        <v>712</v>
      </c>
      <c r="AD239" s="152" t="s">
        <v>322</v>
      </c>
      <c r="AE239" s="152" t="s">
        <v>713</v>
      </c>
      <c r="AF239" s="153" t="s">
        <v>95</v>
      </c>
      <c r="AG239" s="154" t="s">
        <v>96</v>
      </c>
      <c r="AH239" s="155">
        <v>0.25</v>
      </c>
      <c r="AI239" s="154" t="s">
        <v>97</v>
      </c>
      <c r="AJ239" s="155">
        <v>0.15</v>
      </c>
      <c r="AK239" s="156">
        <v>0.4</v>
      </c>
      <c r="AL239" s="157">
        <v>4.3199999999999995E-2</v>
      </c>
      <c r="AM239" s="157">
        <v>0.2</v>
      </c>
      <c r="AN239" s="158" t="s">
        <v>98</v>
      </c>
      <c r="AO239" s="158" t="s">
        <v>99</v>
      </c>
      <c r="AP239" s="158" t="s">
        <v>100</v>
      </c>
      <c r="AQ239" s="520"/>
      <c r="AR239" s="491"/>
      <c r="AS239" s="491"/>
      <c r="AT239" s="492"/>
      <c r="AU239" s="491"/>
      <c r="AV239" s="491"/>
      <c r="AW239" s="492"/>
      <c r="AX239" s="492"/>
      <c r="AY239" s="492"/>
      <c r="AZ239" s="520"/>
      <c r="BA239" s="519"/>
      <c r="BB239" s="519"/>
      <c r="BC239" s="516"/>
      <c r="BD239" s="516"/>
      <c r="BE239" s="525"/>
      <c r="BF239" s="437"/>
      <c r="BG239" s="437"/>
      <c r="BH239" s="437"/>
      <c r="BI239" s="437"/>
      <c r="BJ239" s="439"/>
      <c r="BK239" s="439"/>
      <c r="BL239" s="439"/>
      <c r="BM239" s="446"/>
      <c r="BN239" s="437"/>
      <c r="BO239" s="446"/>
      <c r="BP239" s="35"/>
    </row>
    <row r="240" spans="1:68">
      <c r="A240" s="529"/>
      <c r="B240" s="516"/>
      <c r="C240" s="516"/>
      <c r="D240" s="515"/>
      <c r="E240" s="515"/>
      <c r="F240" s="515"/>
      <c r="G240" s="516"/>
      <c r="H240" s="520"/>
      <c r="I240" s="520"/>
      <c r="J240" s="491"/>
      <c r="K240" s="483"/>
      <c r="L240" s="543"/>
      <c r="M240" s="485"/>
      <c r="N240" s="516"/>
      <c r="O240" s="516"/>
      <c r="P240" s="519"/>
      <c r="Q240" s="514"/>
      <c r="R240" s="520"/>
      <c r="S240" s="482"/>
      <c r="T240" s="520"/>
      <c r="U240" s="482"/>
      <c r="V240" s="520"/>
      <c r="W240" s="482"/>
      <c r="X240" s="485"/>
      <c r="Y240" s="482"/>
      <c r="Z240" s="482"/>
      <c r="AA240" s="492"/>
      <c r="AB240" s="151"/>
      <c r="AC240" s="152"/>
      <c r="AD240" s="152"/>
      <c r="AE240" s="152"/>
      <c r="AF240" s="153" t="s">
        <v>138</v>
      </c>
      <c r="AG240" s="154"/>
      <c r="AH240" s="155" t="s">
        <v>138</v>
      </c>
      <c r="AI240" s="154"/>
      <c r="AJ240" s="155" t="s">
        <v>138</v>
      </c>
      <c r="AK240" s="156" t="s">
        <v>138</v>
      </c>
      <c r="AL240" s="157" t="s">
        <v>138</v>
      </c>
      <c r="AM240" s="157" t="s">
        <v>138</v>
      </c>
      <c r="AN240" s="158"/>
      <c r="AO240" s="158"/>
      <c r="AP240" s="158"/>
      <c r="AQ240" s="520"/>
      <c r="AR240" s="491"/>
      <c r="AS240" s="491"/>
      <c r="AT240" s="492"/>
      <c r="AU240" s="491"/>
      <c r="AV240" s="491"/>
      <c r="AW240" s="492"/>
      <c r="AX240" s="492"/>
      <c r="AY240" s="492"/>
      <c r="AZ240" s="520"/>
      <c r="BA240" s="519"/>
      <c r="BB240" s="519"/>
      <c r="BC240" s="516"/>
      <c r="BD240" s="516"/>
      <c r="BE240" s="525"/>
      <c r="BF240" s="437"/>
      <c r="BG240" s="437"/>
      <c r="BH240" s="437"/>
      <c r="BI240" s="437"/>
      <c r="BJ240" s="439"/>
      <c r="BK240" s="439"/>
      <c r="BL240" s="439"/>
      <c r="BM240" s="446"/>
      <c r="BN240" s="437"/>
      <c r="BO240" s="446"/>
      <c r="BP240" s="35"/>
    </row>
    <row r="241" spans="1:68">
      <c r="A241" s="529"/>
      <c r="B241" s="516"/>
      <c r="C241" s="516"/>
      <c r="D241" s="515"/>
      <c r="E241" s="515"/>
      <c r="F241" s="515"/>
      <c r="G241" s="516"/>
      <c r="H241" s="520"/>
      <c r="I241" s="520"/>
      <c r="J241" s="491"/>
      <c r="K241" s="483"/>
      <c r="L241" s="543"/>
      <c r="M241" s="485"/>
      <c r="N241" s="516"/>
      <c r="O241" s="516"/>
      <c r="P241" s="519"/>
      <c r="Q241" s="514"/>
      <c r="R241" s="520"/>
      <c r="S241" s="482"/>
      <c r="T241" s="520"/>
      <c r="U241" s="482"/>
      <c r="V241" s="520"/>
      <c r="W241" s="482"/>
      <c r="X241" s="485"/>
      <c r="Y241" s="482"/>
      <c r="Z241" s="482"/>
      <c r="AA241" s="492"/>
      <c r="AB241" s="151"/>
      <c r="AC241" s="169"/>
      <c r="AD241" s="169"/>
      <c r="AE241" s="152"/>
      <c r="AF241" s="153" t="s">
        <v>138</v>
      </c>
      <c r="AG241" s="154"/>
      <c r="AH241" s="155" t="s">
        <v>138</v>
      </c>
      <c r="AI241" s="154"/>
      <c r="AJ241" s="155" t="s">
        <v>138</v>
      </c>
      <c r="AK241" s="156" t="s">
        <v>138</v>
      </c>
      <c r="AL241" s="157" t="s">
        <v>138</v>
      </c>
      <c r="AM241" s="157" t="s">
        <v>138</v>
      </c>
      <c r="AN241" s="158"/>
      <c r="AO241" s="158"/>
      <c r="AP241" s="158"/>
      <c r="AQ241" s="520"/>
      <c r="AR241" s="491"/>
      <c r="AS241" s="491"/>
      <c r="AT241" s="492"/>
      <c r="AU241" s="491"/>
      <c r="AV241" s="491"/>
      <c r="AW241" s="492"/>
      <c r="AX241" s="492"/>
      <c r="AY241" s="492"/>
      <c r="AZ241" s="520"/>
      <c r="BA241" s="519"/>
      <c r="BB241" s="519"/>
      <c r="BC241" s="516"/>
      <c r="BD241" s="516"/>
      <c r="BE241" s="525"/>
      <c r="BF241" s="437"/>
      <c r="BG241" s="437"/>
      <c r="BH241" s="437"/>
      <c r="BI241" s="437"/>
      <c r="BJ241" s="439"/>
      <c r="BK241" s="439"/>
      <c r="BL241" s="439"/>
      <c r="BM241" s="446"/>
      <c r="BN241" s="437"/>
      <c r="BO241" s="446"/>
      <c r="BP241" s="35"/>
    </row>
    <row r="242" spans="1:68">
      <c r="A242" s="529"/>
      <c r="B242" s="516"/>
      <c r="C242" s="516"/>
      <c r="D242" s="515"/>
      <c r="E242" s="515"/>
      <c r="F242" s="515"/>
      <c r="G242" s="516"/>
      <c r="H242" s="520"/>
      <c r="I242" s="520"/>
      <c r="J242" s="491"/>
      <c r="K242" s="483"/>
      <c r="L242" s="544"/>
      <c r="M242" s="547"/>
      <c r="N242" s="496"/>
      <c r="O242" s="496"/>
      <c r="P242" s="548"/>
      <c r="Q242" s="514"/>
      <c r="R242" s="520"/>
      <c r="S242" s="482"/>
      <c r="T242" s="520"/>
      <c r="U242" s="482"/>
      <c r="V242" s="520"/>
      <c r="W242" s="482"/>
      <c r="X242" s="485"/>
      <c r="Y242" s="482"/>
      <c r="Z242" s="482"/>
      <c r="AA242" s="492"/>
      <c r="AB242" s="151"/>
      <c r="AC242" s="152"/>
      <c r="AD242" s="152"/>
      <c r="AE242" s="152"/>
      <c r="AF242" s="153" t="s">
        <v>138</v>
      </c>
      <c r="AG242" s="154"/>
      <c r="AH242" s="155" t="s">
        <v>138</v>
      </c>
      <c r="AI242" s="154"/>
      <c r="AJ242" s="155" t="s">
        <v>138</v>
      </c>
      <c r="AK242" s="156" t="s">
        <v>138</v>
      </c>
      <c r="AL242" s="157" t="s">
        <v>138</v>
      </c>
      <c r="AM242" s="157" t="s">
        <v>138</v>
      </c>
      <c r="AN242" s="158"/>
      <c r="AO242" s="158"/>
      <c r="AP242" s="158"/>
      <c r="AQ242" s="520"/>
      <c r="AR242" s="491"/>
      <c r="AS242" s="491"/>
      <c r="AT242" s="492"/>
      <c r="AU242" s="491"/>
      <c r="AV242" s="491"/>
      <c r="AW242" s="492"/>
      <c r="AX242" s="492"/>
      <c r="AY242" s="492"/>
      <c r="AZ242" s="520"/>
      <c r="BA242" s="519"/>
      <c r="BB242" s="519"/>
      <c r="BC242" s="516"/>
      <c r="BD242" s="516"/>
      <c r="BE242" s="525"/>
      <c r="BF242" s="437"/>
      <c r="BG242" s="437"/>
      <c r="BH242" s="437"/>
      <c r="BI242" s="437"/>
      <c r="BJ242" s="439"/>
      <c r="BK242" s="439"/>
      <c r="BL242" s="439"/>
      <c r="BM242" s="446"/>
      <c r="BN242" s="437"/>
      <c r="BO242" s="446"/>
      <c r="BP242" s="35"/>
    </row>
    <row r="243" spans="1:68" ht="69">
      <c r="A243" s="529"/>
      <c r="B243" s="516"/>
      <c r="C243" s="516"/>
      <c r="D243" s="515" t="s">
        <v>82</v>
      </c>
      <c r="E243" s="515" t="s">
        <v>693</v>
      </c>
      <c r="F243" s="515">
        <v>3</v>
      </c>
      <c r="G243" s="516" t="s">
        <v>714</v>
      </c>
      <c r="H243" s="520"/>
      <c r="I243" s="520"/>
      <c r="J243" s="491" t="s">
        <v>715</v>
      </c>
      <c r="K243" s="537" t="s">
        <v>86</v>
      </c>
      <c r="L243" s="541" t="s">
        <v>87</v>
      </c>
      <c r="M243" s="538" t="s">
        <v>716</v>
      </c>
      <c r="N243" s="437"/>
      <c r="O243" s="437"/>
      <c r="P243" s="446" t="s">
        <v>717</v>
      </c>
      <c r="Q243" s="540">
        <v>0.95</v>
      </c>
      <c r="R243" s="520" t="s">
        <v>218</v>
      </c>
      <c r="S243" s="482">
        <v>0.8</v>
      </c>
      <c r="T243" s="520"/>
      <c r="U243" s="482" t="s">
        <v>138</v>
      </c>
      <c r="V243" s="520" t="s">
        <v>183</v>
      </c>
      <c r="W243" s="482">
        <v>0.4</v>
      </c>
      <c r="X243" s="485" t="s">
        <v>183</v>
      </c>
      <c r="Y243" s="482">
        <v>0.4</v>
      </c>
      <c r="Z243" s="482" t="s">
        <v>452</v>
      </c>
      <c r="AA243" s="492" t="s">
        <v>125</v>
      </c>
      <c r="AB243" s="151">
        <v>1</v>
      </c>
      <c r="AC243" s="159" t="s">
        <v>718</v>
      </c>
      <c r="AD243" s="152" t="s">
        <v>93</v>
      </c>
      <c r="AE243" s="159" t="s">
        <v>719</v>
      </c>
      <c r="AF243" s="153" t="s">
        <v>95</v>
      </c>
      <c r="AG243" s="154" t="s">
        <v>96</v>
      </c>
      <c r="AH243" s="155">
        <v>0.25</v>
      </c>
      <c r="AI243" s="154" t="s">
        <v>97</v>
      </c>
      <c r="AJ243" s="155">
        <v>0.15</v>
      </c>
      <c r="AK243" s="156">
        <v>0.4</v>
      </c>
      <c r="AL243" s="157">
        <v>0.48</v>
      </c>
      <c r="AM243" s="157">
        <v>0.4</v>
      </c>
      <c r="AN243" s="158" t="s">
        <v>98</v>
      </c>
      <c r="AO243" s="158" t="s">
        <v>99</v>
      </c>
      <c r="AP243" s="158" t="s">
        <v>100</v>
      </c>
      <c r="AQ243" s="520" t="s">
        <v>720</v>
      </c>
      <c r="AR243" s="490">
        <v>0.8</v>
      </c>
      <c r="AS243" s="490">
        <v>0.17279999999999998</v>
      </c>
      <c r="AT243" s="492" t="s">
        <v>102</v>
      </c>
      <c r="AU243" s="490">
        <v>0.4</v>
      </c>
      <c r="AV243" s="490">
        <v>0.4</v>
      </c>
      <c r="AW243" s="492" t="s">
        <v>183</v>
      </c>
      <c r="AX243" s="492" t="s">
        <v>125</v>
      </c>
      <c r="AY243" s="492" t="s">
        <v>126</v>
      </c>
      <c r="AZ243" s="520" t="s">
        <v>127</v>
      </c>
      <c r="BA243" s="519" t="s">
        <v>128</v>
      </c>
      <c r="BB243" s="519" t="s">
        <v>128</v>
      </c>
      <c r="BC243" s="516" t="s">
        <v>128</v>
      </c>
      <c r="BD243" s="516" t="s">
        <v>128</v>
      </c>
      <c r="BE243" s="524" t="s">
        <v>128</v>
      </c>
      <c r="BF243" s="437"/>
      <c r="BG243" s="437"/>
      <c r="BH243" s="437"/>
      <c r="BI243" s="437"/>
      <c r="BJ243" s="439"/>
      <c r="BK243" s="439"/>
      <c r="BL243" s="439"/>
      <c r="BM243" s="446"/>
      <c r="BN243" s="437"/>
      <c r="BO243" s="446"/>
      <c r="BP243" s="35"/>
    </row>
    <row r="244" spans="1:68" ht="90" customHeight="1">
      <c r="A244" s="529"/>
      <c r="B244" s="516"/>
      <c r="C244" s="516"/>
      <c r="D244" s="515"/>
      <c r="E244" s="515"/>
      <c r="F244" s="515"/>
      <c r="G244" s="516"/>
      <c r="H244" s="520"/>
      <c r="I244" s="520"/>
      <c r="J244" s="491"/>
      <c r="K244" s="537"/>
      <c r="L244" s="541"/>
      <c r="M244" s="538"/>
      <c r="N244" s="437"/>
      <c r="O244" s="437"/>
      <c r="P244" s="446"/>
      <c r="Q244" s="540"/>
      <c r="R244" s="520"/>
      <c r="S244" s="482"/>
      <c r="T244" s="520"/>
      <c r="U244" s="482"/>
      <c r="V244" s="520"/>
      <c r="W244" s="482"/>
      <c r="X244" s="485"/>
      <c r="Y244" s="482"/>
      <c r="Z244" s="482"/>
      <c r="AA244" s="492"/>
      <c r="AB244" s="151">
        <v>2</v>
      </c>
      <c r="AC244" s="159" t="s">
        <v>721</v>
      </c>
      <c r="AD244" s="152" t="s">
        <v>93</v>
      </c>
      <c r="AE244" s="152" t="s">
        <v>722</v>
      </c>
      <c r="AF244" s="153" t="s">
        <v>95</v>
      </c>
      <c r="AG244" s="154" t="s">
        <v>96</v>
      </c>
      <c r="AH244" s="155">
        <v>0.25</v>
      </c>
      <c r="AI244" s="154" t="s">
        <v>97</v>
      </c>
      <c r="AJ244" s="155">
        <v>0.15</v>
      </c>
      <c r="AK244" s="156">
        <v>0.4</v>
      </c>
      <c r="AL244" s="157">
        <v>0.28799999999999998</v>
      </c>
      <c r="AM244" s="157">
        <v>0.4</v>
      </c>
      <c r="AN244" s="158" t="s">
        <v>98</v>
      </c>
      <c r="AO244" s="158" t="s">
        <v>99</v>
      </c>
      <c r="AP244" s="158" t="s">
        <v>100</v>
      </c>
      <c r="AQ244" s="520"/>
      <c r="AR244" s="491"/>
      <c r="AS244" s="491"/>
      <c r="AT244" s="492"/>
      <c r="AU244" s="491"/>
      <c r="AV244" s="491"/>
      <c r="AW244" s="492"/>
      <c r="AX244" s="492"/>
      <c r="AY244" s="492"/>
      <c r="AZ244" s="520"/>
      <c r="BA244" s="519"/>
      <c r="BB244" s="519"/>
      <c r="BC244" s="516"/>
      <c r="BD244" s="516"/>
      <c r="BE244" s="525"/>
      <c r="BF244" s="437"/>
      <c r="BG244" s="437"/>
      <c r="BH244" s="437"/>
      <c r="BI244" s="437"/>
      <c r="BJ244" s="439"/>
      <c r="BK244" s="439"/>
      <c r="BL244" s="439"/>
      <c r="BM244" s="446"/>
      <c r="BN244" s="437"/>
      <c r="BO244" s="446"/>
      <c r="BP244" s="35"/>
    </row>
    <row r="245" spans="1:68" ht="85.5" customHeight="1">
      <c r="A245" s="529"/>
      <c r="B245" s="516"/>
      <c r="C245" s="516"/>
      <c r="D245" s="515"/>
      <c r="E245" s="515"/>
      <c r="F245" s="515"/>
      <c r="G245" s="516"/>
      <c r="H245" s="520"/>
      <c r="I245" s="520"/>
      <c r="J245" s="491"/>
      <c r="K245" s="537"/>
      <c r="L245" s="541"/>
      <c r="M245" s="538"/>
      <c r="N245" s="437"/>
      <c r="O245" s="437"/>
      <c r="P245" s="446"/>
      <c r="Q245" s="540"/>
      <c r="R245" s="520"/>
      <c r="S245" s="482"/>
      <c r="T245" s="520"/>
      <c r="U245" s="482"/>
      <c r="V245" s="520"/>
      <c r="W245" s="482"/>
      <c r="X245" s="485"/>
      <c r="Y245" s="482"/>
      <c r="Z245" s="482"/>
      <c r="AA245" s="492"/>
      <c r="AB245" s="151">
        <v>3</v>
      </c>
      <c r="AC245" s="159" t="s">
        <v>723</v>
      </c>
      <c r="AD245" s="152" t="s">
        <v>93</v>
      </c>
      <c r="AE245" s="152" t="s">
        <v>724</v>
      </c>
      <c r="AF245" s="153" t="s">
        <v>95</v>
      </c>
      <c r="AG245" s="154" t="s">
        <v>96</v>
      </c>
      <c r="AH245" s="155">
        <v>0.25</v>
      </c>
      <c r="AI245" s="154" t="s">
        <v>97</v>
      </c>
      <c r="AJ245" s="155">
        <v>0.15</v>
      </c>
      <c r="AK245" s="156">
        <v>0.4</v>
      </c>
      <c r="AL245" s="157">
        <v>0.17279999999999998</v>
      </c>
      <c r="AM245" s="157">
        <v>0.4</v>
      </c>
      <c r="AN245" s="158" t="s">
        <v>98</v>
      </c>
      <c r="AO245" s="158" t="s">
        <v>99</v>
      </c>
      <c r="AP245" s="158" t="s">
        <v>100</v>
      </c>
      <c r="AQ245" s="520"/>
      <c r="AR245" s="491"/>
      <c r="AS245" s="491"/>
      <c r="AT245" s="492"/>
      <c r="AU245" s="491"/>
      <c r="AV245" s="491"/>
      <c r="AW245" s="492"/>
      <c r="AX245" s="492"/>
      <c r="AY245" s="492"/>
      <c r="AZ245" s="520"/>
      <c r="BA245" s="519"/>
      <c r="BB245" s="519"/>
      <c r="BC245" s="516"/>
      <c r="BD245" s="516"/>
      <c r="BE245" s="525"/>
      <c r="BF245" s="437"/>
      <c r="BG245" s="437"/>
      <c r="BH245" s="437"/>
      <c r="BI245" s="437"/>
      <c r="BJ245" s="439"/>
      <c r="BK245" s="439"/>
      <c r="BL245" s="439"/>
      <c r="BM245" s="446"/>
      <c r="BN245" s="437"/>
      <c r="BO245" s="446"/>
      <c r="BP245" s="35"/>
    </row>
    <row r="246" spans="1:68">
      <c r="A246" s="529"/>
      <c r="B246" s="516"/>
      <c r="C246" s="516"/>
      <c r="D246" s="515"/>
      <c r="E246" s="515"/>
      <c r="F246" s="515"/>
      <c r="G246" s="516"/>
      <c r="H246" s="520"/>
      <c r="I246" s="520"/>
      <c r="J246" s="491"/>
      <c r="K246" s="537"/>
      <c r="L246" s="541"/>
      <c r="M246" s="538"/>
      <c r="N246" s="437"/>
      <c r="O246" s="437"/>
      <c r="P246" s="446"/>
      <c r="Q246" s="540"/>
      <c r="R246" s="520"/>
      <c r="S246" s="482"/>
      <c r="T246" s="520"/>
      <c r="U246" s="482"/>
      <c r="V246" s="520"/>
      <c r="W246" s="482"/>
      <c r="X246" s="485"/>
      <c r="Y246" s="482"/>
      <c r="Z246" s="482"/>
      <c r="AA246" s="492"/>
      <c r="AB246" s="151"/>
      <c r="AC246" s="162"/>
      <c r="AD246" s="162"/>
      <c r="AE246" s="152"/>
      <c r="AF246" s="153" t="s">
        <v>138</v>
      </c>
      <c r="AG246" s="154"/>
      <c r="AH246" s="155" t="s">
        <v>138</v>
      </c>
      <c r="AI246" s="154"/>
      <c r="AJ246" s="155" t="s">
        <v>138</v>
      </c>
      <c r="AK246" s="156" t="s">
        <v>138</v>
      </c>
      <c r="AL246" s="157" t="s">
        <v>138</v>
      </c>
      <c r="AM246" s="157" t="s">
        <v>138</v>
      </c>
      <c r="AN246" s="158"/>
      <c r="AO246" s="158"/>
      <c r="AP246" s="158"/>
      <c r="AQ246" s="520"/>
      <c r="AR246" s="491"/>
      <c r="AS246" s="491"/>
      <c r="AT246" s="492"/>
      <c r="AU246" s="491"/>
      <c r="AV246" s="491"/>
      <c r="AW246" s="492"/>
      <c r="AX246" s="492"/>
      <c r="AY246" s="492"/>
      <c r="AZ246" s="520"/>
      <c r="BA246" s="519"/>
      <c r="BB246" s="519"/>
      <c r="BC246" s="516"/>
      <c r="BD246" s="516"/>
      <c r="BE246" s="525"/>
      <c r="BF246" s="437"/>
      <c r="BG246" s="437"/>
      <c r="BH246" s="437"/>
      <c r="BI246" s="437"/>
      <c r="BJ246" s="439"/>
      <c r="BK246" s="439"/>
      <c r="BL246" s="439"/>
      <c r="BM246" s="446"/>
      <c r="BN246" s="437"/>
      <c r="BO246" s="446"/>
      <c r="BP246" s="35"/>
    </row>
    <row r="247" spans="1:68">
      <c r="A247" s="529"/>
      <c r="B247" s="516"/>
      <c r="C247" s="516"/>
      <c r="D247" s="515"/>
      <c r="E247" s="515"/>
      <c r="F247" s="515"/>
      <c r="G247" s="516"/>
      <c r="H247" s="520"/>
      <c r="I247" s="520"/>
      <c r="J247" s="491"/>
      <c r="K247" s="537"/>
      <c r="L247" s="541"/>
      <c r="M247" s="538"/>
      <c r="N247" s="437"/>
      <c r="O247" s="437"/>
      <c r="P247" s="446"/>
      <c r="Q247" s="540"/>
      <c r="R247" s="520"/>
      <c r="S247" s="482"/>
      <c r="T247" s="520"/>
      <c r="U247" s="482"/>
      <c r="V247" s="520"/>
      <c r="W247" s="482"/>
      <c r="X247" s="485"/>
      <c r="Y247" s="482"/>
      <c r="Z247" s="482"/>
      <c r="AA247" s="492"/>
      <c r="AB247" s="151"/>
      <c r="AC247" s="163"/>
      <c r="AD247" s="163"/>
      <c r="AE247" s="152"/>
      <c r="AF247" s="153" t="s">
        <v>138</v>
      </c>
      <c r="AG247" s="154"/>
      <c r="AH247" s="155" t="s">
        <v>138</v>
      </c>
      <c r="AI247" s="154"/>
      <c r="AJ247" s="155" t="s">
        <v>138</v>
      </c>
      <c r="AK247" s="156" t="s">
        <v>138</v>
      </c>
      <c r="AL247" s="157" t="s">
        <v>138</v>
      </c>
      <c r="AM247" s="157" t="s">
        <v>138</v>
      </c>
      <c r="AN247" s="158"/>
      <c r="AO247" s="158"/>
      <c r="AP247" s="158"/>
      <c r="AQ247" s="520"/>
      <c r="AR247" s="491"/>
      <c r="AS247" s="491"/>
      <c r="AT247" s="492"/>
      <c r="AU247" s="491"/>
      <c r="AV247" s="491"/>
      <c r="AW247" s="492"/>
      <c r="AX247" s="492"/>
      <c r="AY247" s="492"/>
      <c r="AZ247" s="520"/>
      <c r="BA247" s="519"/>
      <c r="BB247" s="519"/>
      <c r="BC247" s="516"/>
      <c r="BD247" s="516"/>
      <c r="BE247" s="525"/>
      <c r="BF247" s="437"/>
      <c r="BG247" s="437"/>
      <c r="BH247" s="437"/>
      <c r="BI247" s="437"/>
      <c r="BJ247" s="439"/>
      <c r="BK247" s="439"/>
      <c r="BL247" s="439"/>
      <c r="BM247" s="446"/>
      <c r="BN247" s="437"/>
      <c r="BO247" s="446"/>
      <c r="BP247" s="35"/>
    </row>
    <row r="248" spans="1:68">
      <c r="A248" s="529"/>
      <c r="B248" s="516"/>
      <c r="C248" s="516"/>
      <c r="D248" s="515"/>
      <c r="E248" s="515"/>
      <c r="F248" s="515"/>
      <c r="G248" s="516"/>
      <c r="H248" s="520"/>
      <c r="I248" s="520"/>
      <c r="J248" s="491"/>
      <c r="K248" s="537"/>
      <c r="L248" s="541"/>
      <c r="M248" s="538"/>
      <c r="N248" s="437"/>
      <c r="O248" s="437"/>
      <c r="P248" s="446"/>
      <c r="Q248" s="540"/>
      <c r="R248" s="520"/>
      <c r="S248" s="482"/>
      <c r="T248" s="520"/>
      <c r="U248" s="482"/>
      <c r="V248" s="520"/>
      <c r="W248" s="482"/>
      <c r="X248" s="485"/>
      <c r="Y248" s="482"/>
      <c r="Z248" s="482"/>
      <c r="AA248" s="492"/>
      <c r="AB248" s="151"/>
      <c r="AC248" s="152"/>
      <c r="AD248" s="152"/>
      <c r="AE248" s="152"/>
      <c r="AF248" s="153" t="s">
        <v>138</v>
      </c>
      <c r="AG248" s="154"/>
      <c r="AH248" s="155" t="s">
        <v>138</v>
      </c>
      <c r="AI248" s="154"/>
      <c r="AJ248" s="155" t="s">
        <v>138</v>
      </c>
      <c r="AK248" s="156" t="s">
        <v>138</v>
      </c>
      <c r="AL248" s="157" t="s">
        <v>138</v>
      </c>
      <c r="AM248" s="157" t="s">
        <v>138</v>
      </c>
      <c r="AN248" s="158"/>
      <c r="AO248" s="158"/>
      <c r="AP248" s="158"/>
      <c r="AQ248" s="520"/>
      <c r="AR248" s="491"/>
      <c r="AS248" s="491"/>
      <c r="AT248" s="492"/>
      <c r="AU248" s="491"/>
      <c r="AV248" s="491"/>
      <c r="AW248" s="492"/>
      <c r="AX248" s="492"/>
      <c r="AY248" s="492"/>
      <c r="AZ248" s="520"/>
      <c r="BA248" s="519"/>
      <c r="BB248" s="519"/>
      <c r="BC248" s="516"/>
      <c r="BD248" s="516"/>
      <c r="BE248" s="525"/>
      <c r="BF248" s="437"/>
      <c r="BG248" s="466"/>
      <c r="BH248" s="466"/>
      <c r="BI248" s="466"/>
      <c r="BJ248" s="478"/>
      <c r="BK248" s="478"/>
      <c r="BL248" s="478"/>
      <c r="BM248" s="465"/>
      <c r="BN248" s="466"/>
      <c r="BO248" s="465"/>
      <c r="BP248" s="35"/>
    </row>
    <row r="249" spans="1:68" ht="93.75" customHeight="1">
      <c r="A249" s="529"/>
      <c r="B249" s="516"/>
      <c r="C249" s="516"/>
      <c r="D249" s="515" t="s">
        <v>82</v>
      </c>
      <c r="E249" s="515" t="s">
        <v>693</v>
      </c>
      <c r="F249" s="515">
        <v>4</v>
      </c>
      <c r="G249" s="516" t="s">
        <v>725</v>
      </c>
      <c r="H249" s="520"/>
      <c r="I249" s="520"/>
      <c r="J249" s="491" t="s">
        <v>726</v>
      </c>
      <c r="K249" s="537" t="s">
        <v>86</v>
      </c>
      <c r="L249" s="541" t="s">
        <v>727</v>
      </c>
      <c r="M249" s="538" t="s">
        <v>728</v>
      </c>
      <c r="N249" s="437"/>
      <c r="O249" s="437"/>
      <c r="P249" s="446" t="s">
        <v>729</v>
      </c>
      <c r="Q249" s="539">
        <v>0.8</v>
      </c>
      <c r="R249" s="520" t="s">
        <v>124</v>
      </c>
      <c r="S249" s="482">
        <v>0.4</v>
      </c>
      <c r="T249" s="520"/>
      <c r="U249" s="482" t="s">
        <v>138</v>
      </c>
      <c r="V249" s="520" t="s">
        <v>120</v>
      </c>
      <c r="W249" s="482">
        <v>0.2</v>
      </c>
      <c r="X249" s="485" t="s">
        <v>120</v>
      </c>
      <c r="Y249" s="482">
        <v>0.2</v>
      </c>
      <c r="Z249" s="482" t="s">
        <v>294</v>
      </c>
      <c r="AA249" s="492" t="s">
        <v>126</v>
      </c>
      <c r="AB249" s="151">
        <v>1</v>
      </c>
      <c r="AC249" s="159" t="s">
        <v>730</v>
      </c>
      <c r="AD249" s="152" t="s">
        <v>322</v>
      </c>
      <c r="AE249" s="159" t="s">
        <v>731</v>
      </c>
      <c r="AF249" s="153" t="s">
        <v>95</v>
      </c>
      <c r="AG249" s="154" t="s">
        <v>96</v>
      </c>
      <c r="AH249" s="155">
        <v>0.25</v>
      </c>
      <c r="AI249" s="154" t="s">
        <v>97</v>
      </c>
      <c r="AJ249" s="155">
        <v>0.15</v>
      </c>
      <c r="AK249" s="156">
        <v>0.4</v>
      </c>
      <c r="AL249" s="157">
        <v>0.24</v>
      </c>
      <c r="AM249" s="157">
        <v>0.2</v>
      </c>
      <c r="AN249" s="158" t="s">
        <v>98</v>
      </c>
      <c r="AO249" s="158" t="s">
        <v>99</v>
      </c>
      <c r="AP249" s="158" t="s">
        <v>100</v>
      </c>
      <c r="AQ249" s="520" t="s">
        <v>732</v>
      </c>
      <c r="AR249" s="490">
        <v>0.4</v>
      </c>
      <c r="AS249" s="490">
        <v>0.14399999999999999</v>
      </c>
      <c r="AT249" s="492" t="s">
        <v>102</v>
      </c>
      <c r="AU249" s="490">
        <v>0.2</v>
      </c>
      <c r="AV249" s="490">
        <v>0.2</v>
      </c>
      <c r="AW249" s="492" t="s">
        <v>120</v>
      </c>
      <c r="AX249" s="492" t="s">
        <v>126</v>
      </c>
      <c r="AY249" s="492" t="s">
        <v>126</v>
      </c>
      <c r="AZ249" s="520" t="s">
        <v>127</v>
      </c>
      <c r="BA249" s="519" t="s">
        <v>128</v>
      </c>
      <c r="BB249" s="519" t="s">
        <v>128</v>
      </c>
      <c r="BC249" s="516" t="s">
        <v>128</v>
      </c>
      <c r="BD249" s="516" t="s">
        <v>128</v>
      </c>
      <c r="BE249" s="524" t="s">
        <v>128</v>
      </c>
      <c r="BF249" s="551"/>
      <c r="BG249" s="437"/>
      <c r="BH249" s="437"/>
      <c r="BI249" s="437"/>
      <c r="BJ249" s="439"/>
      <c r="BK249" s="439"/>
      <c r="BL249" s="439"/>
      <c r="BM249" s="446"/>
      <c r="BN249" s="437"/>
      <c r="BO249" s="446"/>
      <c r="BP249" s="35"/>
    </row>
    <row r="250" spans="1:68" ht="75" customHeight="1">
      <c r="A250" s="529"/>
      <c r="B250" s="516"/>
      <c r="C250" s="516"/>
      <c r="D250" s="515"/>
      <c r="E250" s="515"/>
      <c r="F250" s="515"/>
      <c r="G250" s="516"/>
      <c r="H250" s="520"/>
      <c r="I250" s="520"/>
      <c r="J250" s="491"/>
      <c r="K250" s="537"/>
      <c r="L250" s="541"/>
      <c r="M250" s="538"/>
      <c r="N250" s="437"/>
      <c r="O250" s="437"/>
      <c r="P250" s="446"/>
      <c r="Q250" s="539"/>
      <c r="R250" s="520"/>
      <c r="S250" s="482"/>
      <c r="T250" s="520"/>
      <c r="U250" s="482"/>
      <c r="V250" s="520"/>
      <c r="W250" s="482"/>
      <c r="X250" s="485"/>
      <c r="Y250" s="482"/>
      <c r="Z250" s="482"/>
      <c r="AA250" s="492"/>
      <c r="AB250" s="151">
        <v>2</v>
      </c>
      <c r="AC250" s="152" t="s">
        <v>733</v>
      </c>
      <c r="AD250" s="152" t="s">
        <v>93</v>
      </c>
      <c r="AE250" s="152" t="s">
        <v>734</v>
      </c>
      <c r="AF250" s="153" t="s">
        <v>95</v>
      </c>
      <c r="AG250" s="154" t="s">
        <v>96</v>
      </c>
      <c r="AH250" s="155">
        <v>0.25</v>
      </c>
      <c r="AI250" s="154" t="s">
        <v>97</v>
      </c>
      <c r="AJ250" s="155">
        <v>0.15</v>
      </c>
      <c r="AK250" s="156">
        <v>0.4</v>
      </c>
      <c r="AL250" s="157">
        <v>0.14399999999999999</v>
      </c>
      <c r="AM250" s="157">
        <v>0.2</v>
      </c>
      <c r="AN250" s="158" t="s">
        <v>98</v>
      </c>
      <c r="AO250" s="158" t="s">
        <v>99</v>
      </c>
      <c r="AP250" s="158" t="s">
        <v>100</v>
      </c>
      <c r="AQ250" s="520"/>
      <c r="AR250" s="491"/>
      <c r="AS250" s="491"/>
      <c r="AT250" s="492"/>
      <c r="AU250" s="491"/>
      <c r="AV250" s="491"/>
      <c r="AW250" s="492"/>
      <c r="AX250" s="492"/>
      <c r="AY250" s="492"/>
      <c r="AZ250" s="520"/>
      <c r="BA250" s="519"/>
      <c r="BB250" s="519"/>
      <c r="BC250" s="516"/>
      <c r="BD250" s="516"/>
      <c r="BE250" s="525"/>
      <c r="BF250" s="551"/>
      <c r="BG250" s="437"/>
      <c r="BH250" s="437"/>
      <c r="BI250" s="437"/>
      <c r="BJ250" s="439"/>
      <c r="BK250" s="439"/>
      <c r="BL250" s="439"/>
      <c r="BM250" s="446"/>
      <c r="BN250" s="437"/>
      <c r="BO250" s="446"/>
      <c r="BP250" s="35"/>
    </row>
    <row r="251" spans="1:68">
      <c r="A251" s="529"/>
      <c r="B251" s="516"/>
      <c r="C251" s="516"/>
      <c r="D251" s="515"/>
      <c r="E251" s="515"/>
      <c r="F251" s="515"/>
      <c r="G251" s="516"/>
      <c r="H251" s="520"/>
      <c r="I251" s="520"/>
      <c r="J251" s="491"/>
      <c r="K251" s="537"/>
      <c r="L251" s="541"/>
      <c r="M251" s="538"/>
      <c r="N251" s="437"/>
      <c r="O251" s="437"/>
      <c r="P251" s="446"/>
      <c r="Q251" s="539"/>
      <c r="R251" s="520"/>
      <c r="S251" s="482"/>
      <c r="T251" s="520"/>
      <c r="U251" s="482"/>
      <c r="V251" s="520"/>
      <c r="W251" s="482"/>
      <c r="X251" s="485"/>
      <c r="Y251" s="482"/>
      <c r="Z251" s="482"/>
      <c r="AA251" s="492"/>
      <c r="AB251" s="151"/>
      <c r="AC251" s="152"/>
      <c r="AD251" s="152"/>
      <c r="AE251" s="152"/>
      <c r="AF251" s="153" t="s">
        <v>138</v>
      </c>
      <c r="AG251" s="154"/>
      <c r="AH251" s="155" t="s">
        <v>138</v>
      </c>
      <c r="AI251" s="154"/>
      <c r="AJ251" s="155" t="s">
        <v>138</v>
      </c>
      <c r="AK251" s="156" t="s">
        <v>138</v>
      </c>
      <c r="AL251" s="157" t="s">
        <v>138</v>
      </c>
      <c r="AM251" s="157" t="s">
        <v>138</v>
      </c>
      <c r="AN251" s="158"/>
      <c r="AO251" s="158"/>
      <c r="AP251" s="158"/>
      <c r="AQ251" s="520"/>
      <c r="AR251" s="491"/>
      <c r="AS251" s="491"/>
      <c r="AT251" s="492"/>
      <c r="AU251" s="491"/>
      <c r="AV251" s="491"/>
      <c r="AW251" s="492"/>
      <c r="AX251" s="492"/>
      <c r="AY251" s="492"/>
      <c r="AZ251" s="520"/>
      <c r="BA251" s="519"/>
      <c r="BB251" s="519"/>
      <c r="BC251" s="516"/>
      <c r="BD251" s="516"/>
      <c r="BE251" s="525"/>
      <c r="BF251" s="551"/>
      <c r="BG251" s="437"/>
      <c r="BH251" s="437"/>
      <c r="BI251" s="437"/>
      <c r="BJ251" s="439"/>
      <c r="BK251" s="439"/>
      <c r="BL251" s="439"/>
      <c r="BM251" s="446"/>
      <c r="BN251" s="437"/>
      <c r="BO251" s="446"/>
      <c r="BP251" s="35"/>
    </row>
    <row r="252" spans="1:68">
      <c r="A252" s="529"/>
      <c r="B252" s="516"/>
      <c r="C252" s="516"/>
      <c r="D252" s="515"/>
      <c r="E252" s="515"/>
      <c r="F252" s="515"/>
      <c r="G252" s="516"/>
      <c r="H252" s="520"/>
      <c r="I252" s="520"/>
      <c r="J252" s="491"/>
      <c r="K252" s="537"/>
      <c r="L252" s="541"/>
      <c r="M252" s="538"/>
      <c r="N252" s="437"/>
      <c r="O252" s="437"/>
      <c r="P252" s="446"/>
      <c r="Q252" s="539"/>
      <c r="R252" s="520"/>
      <c r="S252" s="482"/>
      <c r="T252" s="520"/>
      <c r="U252" s="482"/>
      <c r="V252" s="520"/>
      <c r="W252" s="482"/>
      <c r="X252" s="485"/>
      <c r="Y252" s="482"/>
      <c r="Z252" s="482"/>
      <c r="AA252" s="492"/>
      <c r="AB252" s="151"/>
      <c r="AC252" s="152"/>
      <c r="AD252" s="152"/>
      <c r="AE252" s="152"/>
      <c r="AF252" s="153" t="s">
        <v>138</v>
      </c>
      <c r="AG252" s="154"/>
      <c r="AH252" s="155" t="s">
        <v>138</v>
      </c>
      <c r="AI252" s="154"/>
      <c r="AJ252" s="155" t="s">
        <v>138</v>
      </c>
      <c r="AK252" s="156" t="s">
        <v>138</v>
      </c>
      <c r="AL252" s="157" t="s">
        <v>138</v>
      </c>
      <c r="AM252" s="157" t="s">
        <v>138</v>
      </c>
      <c r="AN252" s="158"/>
      <c r="AO252" s="158"/>
      <c r="AP252" s="158"/>
      <c r="AQ252" s="520"/>
      <c r="AR252" s="491"/>
      <c r="AS252" s="491"/>
      <c r="AT252" s="492"/>
      <c r="AU252" s="491"/>
      <c r="AV252" s="491"/>
      <c r="AW252" s="492"/>
      <c r="AX252" s="492"/>
      <c r="AY252" s="492"/>
      <c r="AZ252" s="520"/>
      <c r="BA252" s="519"/>
      <c r="BB252" s="519"/>
      <c r="BC252" s="516"/>
      <c r="BD252" s="516"/>
      <c r="BE252" s="525"/>
      <c r="BF252" s="551"/>
      <c r="BG252" s="437"/>
      <c r="BH252" s="437"/>
      <c r="BI252" s="437"/>
      <c r="BJ252" s="439"/>
      <c r="BK252" s="439"/>
      <c r="BL252" s="439"/>
      <c r="BM252" s="446"/>
      <c r="BN252" s="437"/>
      <c r="BO252" s="446"/>
      <c r="BP252" s="35"/>
    </row>
    <row r="253" spans="1:68">
      <c r="A253" s="529"/>
      <c r="B253" s="516"/>
      <c r="C253" s="516"/>
      <c r="D253" s="515"/>
      <c r="E253" s="515"/>
      <c r="F253" s="515"/>
      <c r="G253" s="516"/>
      <c r="H253" s="520"/>
      <c r="I253" s="520"/>
      <c r="J253" s="491"/>
      <c r="K253" s="537"/>
      <c r="L253" s="541"/>
      <c r="M253" s="538"/>
      <c r="N253" s="437"/>
      <c r="O253" s="437"/>
      <c r="P253" s="446"/>
      <c r="Q253" s="539"/>
      <c r="R253" s="520"/>
      <c r="S253" s="482"/>
      <c r="T253" s="520"/>
      <c r="U253" s="482"/>
      <c r="V253" s="520"/>
      <c r="W253" s="482"/>
      <c r="X253" s="485"/>
      <c r="Y253" s="482"/>
      <c r="Z253" s="482"/>
      <c r="AA253" s="492"/>
      <c r="AB253" s="151"/>
      <c r="AC253" s="152"/>
      <c r="AD253" s="152"/>
      <c r="AE253" s="152"/>
      <c r="AF253" s="153" t="s">
        <v>138</v>
      </c>
      <c r="AG253" s="154"/>
      <c r="AH253" s="155" t="s">
        <v>138</v>
      </c>
      <c r="AI253" s="154"/>
      <c r="AJ253" s="155" t="s">
        <v>138</v>
      </c>
      <c r="AK253" s="156" t="s">
        <v>138</v>
      </c>
      <c r="AL253" s="157" t="s">
        <v>138</v>
      </c>
      <c r="AM253" s="157" t="s">
        <v>138</v>
      </c>
      <c r="AN253" s="158"/>
      <c r="AO253" s="158"/>
      <c r="AP253" s="158"/>
      <c r="AQ253" s="520"/>
      <c r="AR253" s="491"/>
      <c r="AS253" s="491"/>
      <c r="AT253" s="492"/>
      <c r="AU253" s="491"/>
      <c r="AV253" s="491"/>
      <c r="AW253" s="492"/>
      <c r="AX253" s="492"/>
      <c r="AY253" s="492"/>
      <c r="AZ253" s="520"/>
      <c r="BA253" s="519"/>
      <c r="BB253" s="519"/>
      <c r="BC253" s="516"/>
      <c r="BD253" s="516"/>
      <c r="BE253" s="525"/>
      <c r="BF253" s="551"/>
      <c r="BG253" s="437"/>
      <c r="BH253" s="437"/>
      <c r="BI253" s="437"/>
      <c r="BJ253" s="439"/>
      <c r="BK253" s="439"/>
      <c r="BL253" s="439"/>
      <c r="BM253" s="446"/>
      <c r="BN253" s="437"/>
      <c r="BO253" s="446"/>
      <c r="BP253" s="35"/>
    </row>
    <row r="254" spans="1:68">
      <c r="A254" s="529"/>
      <c r="B254" s="516"/>
      <c r="C254" s="516"/>
      <c r="D254" s="515"/>
      <c r="E254" s="515"/>
      <c r="F254" s="515"/>
      <c r="G254" s="516"/>
      <c r="H254" s="520"/>
      <c r="I254" s="520"/>
      <c r="J254" s="491"/>
      <c r="K254" s="537"/>
      <c r="L254" s="541"/>
      <c r="M254" s="538"/>
      <c r="N254" s="437"/>
      <c r="O254" s="437"/>
      <c r="P254" s="446"/>
      <c r="Q254" s="539"/>
      <c r="R254" s="520"/>
      <c r="S254" s="482"/>
      <c r="T254" s="520"/>
      <c r="U254" s="482"/>
      <c r="V254" s="520"/>
      <c r="W254" s="482"/>
      <c r="X254" s="485"/>
      <c r="Y254" s="482"/>
      <c r="Z254" s="482"/>
      <c r="AA254" s="492"/>
      <c r="AB254" s="151"/>
      <c r="AC254" s="152"/>
      <c r="AD254" s="152"/>
      <c r="AE254" s="152"/>
      <c r="AF254" s="153" t="s">
        <v>138</v>
      </c>
      <c r="AG254" s="154"/>
      <c r="AH254" s="155" t="s">
        <v>138</v>
      </c>
      <c r="AI254" s="154"/>
      <c r="AJ254" s="155" t="s">
        <v>138</v>
      </c>
      <c r="AK254" s="156" t="s">
        <v>138</v>
      </c>
      <c r="AL254" s="157" t="s">
        <v>138</v>
      </c>
      <c r="AM254" s="157" t="s">
        <v>138</v>
      </c>
      <c r="AN254" s="158"/>
      <c r="AO254" s="158"/>
      <c r="AP254" s="158"/>
      <c r="AQ254" s="520"/>
      <c r="AR254" s="491"/>
      <c r="AS254" s="491"/>
      <c r="AT254" s="492"/>
      <c r="AU254" s="491"/>
      <c r="AV254" s="491"/>
      <c r="AW254" s="492"/>
      <c r="AX254" s="492"/>
      <c r="AY254" s="492"/>
      <c r="AZ254" s="520"/>
      <c r="BA254" s="519"/>
      <c r="BB254" s="519"/>
      <c r="BC254" s="516"/>
      <c r="BD254" s="516"/>
      <c r="BE254" s="525"/>
      <c r="BF254" s="551"/>
      <c r="BG254" s="437"/>
      <c r="BH254" s="437"/>
      <c r="BI254" s="437"/>
      <c r="BJ254" s="439"/>
      <c r="BK254" s="439"/>
      <c r="BL254" s="439"/>
      <c r="BM254" s="446"/>
      <c r="BN254" s="437"/>
      <c r="BO254" s="446"/>
      <c r="BP254" s="35"/>
    </row>
    <row r="255" spans="1:68" ht="76.5">
      <c r="A255" s="529" t="s">
        <v>735</v>
      </c>
      <c r="B255" s="516" t="s">
        <v>343</v>
      </c>
      <c r="C255" s="516" t="s">
        <v>736</v>
      </c>
      <c r="D255" s="515" t="s">
        <v>82</v>
      </c>
      <c r="E255" s="515" t="s">
        <v>737</v>
      </c>
      <c r="F255" s="519">
        <v>1</v>
      </c>
      <c r="G255" s="519" t="s">
        <v>738</v>
      </c>
      <c r="H255" s="520"/>
      <c r="I255" s="520"/>
      <c r="J255" s="491" t="s">
        <v>739</v>
      </c>
      <c r="K255" s="483" t="s">
        <v>180</v>
      </c>
      <c r="L255" s="498" t="s">
        <v>312</v>
      </c>
      <c r="M255" s="535" t="s">
        <v>740</v>
      </c>
      <c r="N255" s="498"/>
      <c r="O255" s="498"/>
      <c r="P255" s="536" t="s">
        <v>741</v>
      </c>
      <c r="Q255" s="514">
        <v>0.8</v>
      </c>
      <c r="R255" s="520" t="s">
        <v>102</v>
      </c>
      <c r="S255" s="482">
        <v>0.2</v>
      </c>
      <c r="T255" s="520"/>
      <c r="U255" s="482" t="s">
        <v>138</v>
      </c>
      <c r="V255" s="520" t="s">
        <v>125</v>
      </c>
      <c r="W255" s="482">
        <v>0.6</v>
      </c>
      <c r="X255" s="485" t="s">
        <v>125</v>
      </c>
      <c r="Y255" s="482">
        <v>0.6</v>
      </c>
      <c r="Z255" s="482" t="s">
        <v>742</v>
      </c>
      <c r="AA255" s="492" t="s">
        <v>125</v>
      </c>
      <c r="AB255" s="151">
        <v>1</v>
      </c>
      <c r="AC255" s="152" t="s">
        <v>743</v>
      </c>
      <c r="AD255" s="152" t="s">
        <v>443</v>
      </c>
      <c r="AE255" s="152" t="s">
        <v>744</v>
      </c>
      <c r="AF255" s="153" t="s">
        <v>95</v>
      </c>
      <c r="AG255" s="154" t="s">
        <v>96</v>
      </c>
      <c r="AH255" s="155">
        <v>0.25</v>
      </c>
      <c r="AI255" s="154" t="s">
        <v>97</v>
      </c>
      <c r="AJ255" s="155">
        <v>0.15</v>
      </c>
      <c r="AK255" s="156">
        <v>0.4</v>
      </c>
      <c r="AL255" s="157">
        <v>0.12</v>
      </c>
      <c r="AM255" s="157">
        <v>0.6</v>
      </c>
      <c r="AN255" s="158" t="s">
        <v>98</v>
      </c>
      <c r="AO255" s="158" t="s">
        <v>99</v>
      </c>
      <c r="AP255" s="158" t="s">
        <v>100</v>
      </c>
      <c r="AQ255" s="520" t="s">
        <v>745</v>
      </c>
      <c r="AR255" s="490">
        <v>0.2</v>
      </c>
      <c r="AS255" s="490">
        <v>7.1999999999999995E-2</v>
      </c>
      <c r="AT255" s="492" t="s">
        <v>102</v>
      </c>
      <c r="AU255" s="490">
        <v>0.6</v>
      </c>
      <c r="AV255" s="490">
        <v>0.6</v>
      </c>
      <c r="AW255" s="492" t="s">
        <v>125</v>
      </c>
      <c r="AX255" s="492" t="s">
        <v>125</v>
      </c>
      <c r="AY255" s="492" t="s">
        <v>125</v>
      </c>
      <c r="AZ255" s="520" t="s">
        <v>104</v>
      </c>
      <c r="BA255" s="519" t="s">
        <v>746</v>
      </c>
      <c r="BB255" s="519" t="s">
        <v>747</v>
      </c>
      <c r="BC255" s="519" t="s">
        <v>748</v>
      </c>
      <c r="BD255" s="519" t="s">
        <v>749</v>
      </c>
      <c r="BE255" s="533" t="s">
        <v>750</v>
      </c>
      <c r="BF255" s="437"/>
      <c r="BG255" s="455"/>
      <c r="BH255" s="454"/>
      <c r="BI255" s="460"/>
      <c r="BJ255" s="462"/>
      <c r="BK255" s="450"/>
      <c r="BL255" s="452"/>
      <c r="BM255" s="447"/>
      <c r="BN255" s="449"/>
      <c r="BO255" s="449"/>
      <c r="BP255" s="35"/>
    </row>
    <row r="256" spans="1:68" ht="69">
      <c r="A256" s="529"/>
      <c r="B256" s="516"/>
      <c r="C256" s="516"/>
      <c r="D256" s="515"/>
      <c r="E256" s="515"/>
      <c r="F256" s="519"/>
      <c r="G256" s="519"/>
      <c r="H256" s="520"/>
      <c r="I256" s="520"/>
      <c r="J256" s="491"/>
      <c r="K256" s="483"/>
      <c r="L256" s="516"/>
      <c r="M256" s="485"/>
      <c r="N256" s="516"/>
      <c r="O256" s="516"/>
      <c r="P256" s="519"/>
      <c r="Q256" s="514"/>
      <c r="R256" s="520"/>
      <c r="S256" s="482"/>
      <c r="T256" s="520"/>
      <c r="U256" s="482"/>
      <c r="V256" s="520"/>
      <c r="W256" s="482"/>
      <c r="X256" s="485"/>
      <c r="Y256" s="482"/>
      <c r="Z256" s="482"/>
      <c r="AA256" s="492"/>
      <c r="AB256" s="151">
        <v>2</v>
      </c>
      <c r="AC256" s="152" t="s">
        <v>751</v>
      </c>
      <c r="AD256" s="159" t="s">
        <v>93</v>
      </c>
      <c r="AE256" s="152" t="s">
        <v>752</v>
      </c>
      <c r="AF256" s="153" t="s">
        <v>95</v>
      </c>
      <c r="AG256" s="154" t="s">
        <v>96</v>
      </c>
      <c r="AH256" s="155">
        <v>0.25</v>
      </c>
      <c r="AI256" s="154" t="s">
        <v>97</v>
      </c>
      <c r="AJ256" s="155">
        <v>0.15</v>
      </c>
      <c r="AK256" s="156">
        <v>0.4</v>
      </c>
      <c r="AL256" s="157">
        <v>7.1999999999999995E-2</v>
      </c>
      <c r="AM256" s="157">
        <v>0.6</v>
      </c>
      <c r="AN256" s="158" t="s">
        <v>98</v>
      </c>
      <c r="AO256" s="158" t="s">
        <v>99</v>
      </c>
      <c r="AP256" s="158" t="s">
        <v>100</v>
      </c>
      <c r="AQ256" s="520"/>
      <c r="AR256" s="491"/>
      <c r="AS256" s="491"/>
      <c r="AT256" s="492"/>
      <c r="AU256" s="491"/>
      <c r="AV256" s="491"/>
      <c r="AW256" s="492"/>
      <c r="AX256" s="492"/>
      <c r="AY256" s="492"/>
      <c r="AZ256" s="520"/>
      <c r="BA256" s="519"/>
      <c r="BB256" s="519"/>
      <c r="BC256" s="519"/>
      <c r="BD256" s="519"/>
      <c r="BE256" s="534"/>
      <c r="BF256" s="437"/>
      <c r="BG256" s="437"/>
      <c r="BH256" s="437"/>
      <c r="BI256" s="461"/>
      <c r="BJ256" s="461"/>
      <c r="BK256" s="451"/>
      <c r="BL256" s="453"/>
      <c r="BM256" s="448"/>
      <c r="BN256" s="446"/>
      <c r="BO256" s="446"/>
      <c r="BP256" s="35"/>
    </row>
    <row r="257" spans="1:68">
      <c r="A257" s="529"/>
      <c r="B257" s="516"/>
      <c r="C257" s="516"/>
      <c r="D257" s="515"/>
      <c r="E257" s="515"/>
      <c r="F257" s="519"/>
      <c r="G257" s="519"/>
      <c r="H257" s="520"/>
      <c r="I257" s="520"/>
      <c r="J257" s="491"/>
      <c r="K257" s="483"/>
      <c r="L257" s="516"/>
      <c r="M257" s="485"/>
      <c r="N257" s="516"/>
      <c r="O257" s="516"/>
      <c r="P257" s="519"/>
      <c r="Q257" s="514"/>
      <c r="R257" s="520"/>
      <c r="S257" s="482"/>
      <c r="T257" s="520"/>
      <c r="U257" s="482"/>
      <c r="V257" s="520"/>
      <c r="W257" s="482"/>
      <c r="X257" s="485"/>
      <c r="Y257" s="482"/>
      <c r="Z257" s="482"/>
      <c r="AA257" s="492"/>
      <c r="AB257" s="151"/>
      <c r="AC257" s="159"/>
      <c r="AD257" s="159"/>
      <c r="AE257" s="159"/>
      <c r="AF257" s="153" t="s">
        <v>138</v>
      </c>
      <c r="AG257" s="154"/>
      <c r="AH257" s="155" t="s">
        <v>138</v>
      </c>
      <c r="AI257" s="154"/>
      <c r="AJ257" s="155" t="s">
        <v>138</v>
      </c>
      <c r="AK257" s="156" t="s">
        <v>138</v>
      </c>
      <c r="AL257" s="157" t="s">
        <v>138</v>
      </c>
      <c r="AM257" s="157" t="s">
        <v>138</v>
      </c>
      <c r="AN257" s="158"/>
      <c r="AO257" s="158"/>
      <c r="AP257" s="158"/>
      <c r="AQ257" s="520"/>
      <c r="AR257" s="491"/>
      <c r="AS257" s="491"/>
      <c r="AT257" s="492"/>
      <c r="AU257" s="491"/>
      <c r="AV257" s="491"/>
      <c r="AW257" s="492"/>
      <c r="AX257" s="492"/>
      <c r="AY257" s="492"/>
      <c r="AZ257" s="520"/>
      <c r="BA257" s="519"/>
      <c r="BB257" s="519"/>
      <c r="BC257" s="519"/>
      <c r="BD257" s="519"/>
      <c r="BE257" s="534"/>
      <c r="BF257" s="437"/>
      <c r="BG257" s="437"/>
      <c r="BH257" s="437"/>
      <c r="BI257" s="461"/>
      <c r="BJ257" s="461"/>
      <c r="BK257" s="451"/>
      <c r="BL257" s="453"/>
      <c r="BM257" s="448"/>
      <c r="BN257" s="446"/>
      <c r="BO257" s="446"/>
      <c r="BP257" s="35"/>
    </row>
    <row r="258" spans="1:68">
      <c r="A258" s="529"/>
      <c r="B258" s="516"/>
      <c r="C258" s="516"/>
      <c r="D258" s="515"/>
      <c r="E258" s="515"/>
      <c r="F258" s="519"/>
      <c r="G258" s="519"/>
      <c r="H258" s="520"/>
      <c r="I258" s="520"/>
      <c r="J258" s="491"/>
      <c r="K258" s="483"/>
      <c r="L258" s="516"/>
      <c r="M258" s="485"/>
      <c r="N258" s="516"/>
      <c r="O258" s="516"/>
      <c r="P258" s="519"/>
      <c r="Q258" s="514"/>
      <c r="R258" s="520"/>
      <c r="S258" s="482"/>
      <c r="T258" s="520"/>
      <c r="U258" s="482"/>
      <c r="V258" s="520"/>
      <c r="W258" s="482"/>
      <c r="X258" s="485"/>
      <c r="Y258" s="482"/>
      <c r="Z258" s="482"/>
      <c r="AA258" s="492"/>
      <c r="AB258" s="151"/>
      <c r="AC258" s="152"/>
      <c r="AD258" s="152"/>
      <c r="AE258" s="152"/>
      <c r="AF258" s="153" t="s">
        <v>138</v>
      </c>
      <c r="AG258" s="154"/>
      <c r="AH258" s="155" t="s">
        <v>138</v>
      </c>
      <c r="AI258" s="154"/>
      <c r="AJ258" s="155" t="s">
        <v>138</v>
      </c>
      <c r="AK258" s="156" t="s">
        <v>138</v>
      </c>
      <c r="AL258" s="157" t="s">
        <v>138</v>
      </c>
      <c r="AM258" s="157" t="s">
        <v>138</v>
      </c>
      <c r="AN258" s="158"/>
      <c r="AO258" s="158"/>
      <c r="AP258" s="158"/>
      <c r="AQ258" s="520"/>
      <c r="AR258" s="491"/>
      <c r="AS258" s="491"/>
      <c r="AT258" s="492"/>
      <c r="AU258" s="491"/>
      <c r="AV258" s="491"/>
      <c r="AW258" s="492"/>
      <c r="AX258" s="492"/>
      <c r="AY258" s="492"/>
      <c r="AZ258" s="520"/>
      <c r="BA258" s="519"/>
      <c r="BB258" s="519"/>
      <c r="BC258" s="519"/>
      <c r="BD258" s="519"/>
      <c r="BE258" s="534"/>
      <c r="BF258" s="437"/>
      <c r="BG258" s="437"/>
      <c r="BH258" s="437"/>
      <c r="BI258" s="461"/>
      <c r="BJ258" s="461"/>
      <c r="BK258" s="451"/>
      <c r="BL258" s="453"/>
      <c r="BM258" s="448"/>
      <c r="BN258" s="446"/>
      <c r="BO258" s="446"/>
      <c r="BP258" s="35"/>
    </row>
    <row r="259" spans="1:68">
      <c r="A259" s="529"/>
      <c r="B259" s="516"/>
      <c r="C259" s="516"/>
      <c r="D259" s="515"/>
      <c r="E259" s="515"/>
      <c r="F259" s="519"/>
      <c r="G259" s="519"/>
      <c r="H259" s="520"/>
      <c r="I259" s="520"/>
      <c r="J259" s="491"/>
      <c r="K259" s="483"/>
      <c r="L259" s="516"/>
      <c r="M259" s="485"/>
      <c r="N259" s="516"/>
      <c r="O259" s="516"/>
      <c r="P259" s="519"/>
      <c r="Q259" s="514"/>
      <c r="R259" s="520"/>
      <c r="S259" s="482"/>
      <c r="T259" s="520"/>
      <c r="U259" s="482"/>
      <c r="V259" s="520"/>
      <c r="W259" s="482"/>
      <c r="X259" s="485"/>
      <c r="Y259" s="482"/>
      <c r="Z259" s="482"/>
      <c r="AA259" s="492"/>
      <c r="AB259" s="151"/>
      <c r="AC259" s="164"/>
      <c r="AD259" s="164"/>
      <c r="AE259" s="152"/>
      <c r="AF259" s="153" t="s">
        <v>138</v>
      </c>
      <c r="AG259" s="154"/>
      <c r="AH259" s="155" t="s">
        <v>138</v>
      </c>
      <c r="AI259" s="154"/>
      <c r="AJ259" s="155" t="s">
        <v>138</v>
      </c>
      <c r="AK259" s="156" t="s">
        <v>138</v>
      </c>
      <c r="AL259" s="157" t="s">
        <v>138</v>
      </c>
      <c r="AM259" s="157" t="s">
        <v>138</v>
      </c>
      <c r="AN259" s="158"/>
      <c r="AO259" s="158"/>
      <c r="AP259" s="158"/>
      <c r="AQ259" s="520"/>
      <c r="AR259" s="491"/>
      <c r="AS259" s="491"/>
      <c r="AT259" s="492"/>
      <c r="AU259" s="491"/>
      <c r="AV259" s="491"/>
      <c r="AW259" s="492"/>
      <c r="AX259" s="492"/>
      <c r="AY259" s="492"/>
      <c r="AZ259" s="520"/>
      <c r="BA259" s="519"/>
      <c r="BB259" s="519"/>
      <c r="BC259" s="519"/>
      <c r="BD259" s="519"/>
      <c r="BE259" s="534"/>
      <c r="BF259" s="437"/>
      <c r="BG259" s="437"/>
      <c r="BH259" s="437"/>
      <c r="BI259" s="461"/>
      <c r="BJ259" s="461"/>
      <c r="BK259" s="451"/>
      <c r="BL259" s="453"/>
      <c r="BM259" s="448"/>
      <c r="BN259" s="446"/>
      <c r="BO259" s="446"/>
      <c r="BP259" s="35"/>
    </row>
    <row r="260" spans="1:68">
      <c r="A260" s="529"/>
      <c r="B260" s="516"/>
      <c r="C260" s="516"/>
      <c r="D260" s="515"/>
      <c r="E260" s="515"/>
      <c r="F260" s="519"/>
      <c r="G260" s="519"/>
      <c r="H260" s="520"/>
      <c r="I260" s="520"/>
      <c r="J260" s="491"/>
      <c r="K260" s="483"/>
      <c r="L260" s="516"/>
      <c r="M260" s="485"/>
      <c r="N260" s="516"/>
      <c r="O260" s="516"/>
      <c r="P260" s="519"/>
      <c r="Q260" s="514"/>
      <c r="R260" s="520"/>
      <c r="S260" s="482"/>
      <c r="T260" s="520"/>
      <c r="U260" s="482"/>
      <c r="V260" s="520"/>
      <c r="W260" s="482"/>
      <c r="X260" s="485"/>
      <c r="Y260" s="482"/>
      <c r="Z260" s="482"/>
      <c r="AA260" s="492"/>
      <c r="AB260" s="151"/>
      <c r="AC260" s="152"/>
      <c r="AD260" s="152"/>
      <c r="AE260" s="152"/>
      <c r="AF260" s="153" t="s">
        <v>138</v>
      </c>
      <c r="AG260" s="154"/>
      <c r="AH260" s="155" t="s">
        <v>138</v>
      </c>
      <c r="AI260" s="154"/>
      <c r="AJ260" s="155" t="s">
        <v>138</v>
      </c>
      <c r="AK260" s="156" t="s">
        <v>138</v>
      </c>
      <c r="AL260" s="157" t="s">
        <v>138</v>
      </c>
      <c r="AM260" s="157" t="s">
        <v>138</v>
      </c>
      <c r="AN260" s="158"/>
      <c r="AO260" s="158"/>
      <c r="AP260" s="158"/>
      <c r="AQ260" s="520"/>
      <c r="AR260" s="491"/>
      <c r="AS260" s="491"/>
      <c r="AT260" s="492"/>
      <c r="AU260" s="491"/>
      <c r="AV260" s="491"/>
      <c r="AW260" s="492"/>
      <c r="AX260" s="492"/>
      <c r="AY260" s="492"/>
      <c r="AZ260" s="520"/>
      <c r="BA260" s="519"/>
      <c r="BB260" s="519"/>
      <c r="BC260" s="519"/>
      <c r="BD260" s="519"/>
      <c r="BE260" s="534"/>
      <c r="BF260" s="437"/>
      <c r="BG260" s="437"/>
      <c r="BH260" s="437"/>
      <c r="BI260" s="461"/>
      <c r="BJ260" s="461"/>
      <c r="BK260" s="451"/>
      <c r="BL260" s="453"/>
      <c r="BM260" s="448"/>
      <c r="BN260" s="446"/>
      <c r="BO260" s="446"/>
      <c r="BP260" s="35"/>
    </row>
    <row r="261" spans="1:68" ht="138" customHeight="1">
      <c r="A261" s="529"/>
      <c r="B261" s="516"/>
      <c r="C261" s="516"/>
      <c r="D261" s="515" t="s">
        <v>82</v>
      </c>
      <c r="E261" s="515" t="s">
        <v>737</v>
      </c>
      <c r="F261" s="515">
        <v>2</v>
      </c>
      <c r="G261" s="516" t="s">
        <v>753</v>
      </c>
      <c r="H261" s="520"/>
      <c r="I261" s="520"/>
      <c r="J261" s="491" t="s">
        <v>754</v>
      </c>
      <c r="K261" s="483" t="s">
        <v>86</v>
      </c>
      <c r="L261" s="516" t="s">
        <v>312</v>
      </c>
      <c r="M261" s="485" t="s">
        <v>755</v>
      </c>
      <c r="N261" s="516"/>
      <c r="O261" s="516"/>
      <c r="P261" s="519" t="s">
        <v>756</v>
      </c>
      <c r="Q261" s="514">
        <v>0.8</v>
      </c>
      <c r="R261" s="520" t="s">
        <v>124</v>
      </c>
      <c r="S261" s="482">
        <v>0.4</v>
      </c>
      <c r="T261" s="520"/>
      <c r="U261" s="482" t="s">
        <v>138</v>
      </c>
      <c r="V261" s="520" t="s">
        <v>120</v>
      </c>
      <c r="W261" s="482">
        <v>0.2</v>
      </c>
      <c r="X261" s="485" t="s">
        <v>120</v>
      </c>
      <c r="Y261" s="482">
        <v>0.2</v>
      </c>
      <c r="Z261" s="482" t="s">
        <v>294</v>
      </c>
      <c r="AA261" s="492" t="s">
        <v>126</v>
      </c>
      <c r="AB261" s="151">
        <v>1</v>
      </c>
      <c r="AC261" s="152" t="s">
        <v>757</v>
      </c>
      <c r="AD261" s="152" t="s">
        <v>93</v>
      </c>
      <c r="AE261" s="152" t="s">
        <v>758</v>
      </c>
      <c r="AF261" s="153" t="s">
        <v>95</v>
      </c>
      <c r="AG261" s="154" t="s">
        <v>96</v>
      </c>
      <c r="AH261" s="155">
        <v>0.25</v>
      </c>
      <c r="AI261" s="154" t="s">
        <v>97</v>
      </c>
      <c r="AJ261" s="155">
        <v>0.15</v>
      </c>
      <c r="AK261" s="156">
        <v>0.4</v>
      </c>
      <c r="AL261" s="157">
        <v>0.24</v>
      </c>
      <c r="AM261" s="157">
        <v>0.2</v>
      </c>
      <c r="AN261" s="158" t="s">
        <v>98</v>
      </c>
      <c r="AO261" s="158" t="s">
        <v>99</v>
      </c>
      <c r="AP261" s="158" t="s">
        <v>100</v>
      </c>
      <c r="AQ261" s="520" t="s">
        <v>759</v>
      </c>
      <c r="AR261" s="490">
        <v>0.4</v>
      </c>
      <c r="AS261" s="490">
        <v>0.24</v>
      </c>
      <c r="AT261" s="492" t="s">
        <v>124</v>
      </c>
      <c r="AU261" s="490">
        <v>0.2</v>
      </c>
      <c r="AV261" s="490">
        <v>0.15000000000000002</v>
      </c>
      <c r="AW261" s="492" t="s">
        <v>120</v>
      </c>
      <c r="AX261" s="492" t="s">
        <v>126</v>
      </c>
      <c r="AY261" s="492" t="s">
        <v>126</v>
      </c>
      <c r="AZ261" s="520" t="s">
        <v>127</v>
      </c>
      <c r="BA261" s="519" t="s">
        <v>760</v>
      </c>
      <c r="BB261" s="519" t="s">
        <v>760</v>
      </c>
      <c r="BC261" s="519" t="s">
        <v>760</v>
      </c>
      <c r="BD261" s="519" t="s">
        <v>760</v>
      </c>
      <c r="BE261" s="524" t="s">
        <v>760</v>
      </c>
      <c r="BF261" s="437"/>
      <c r="BG261" s="437"/>
      <c r="BH261" s="439"/>
      <c r="BI261" s="457"/>
      <c r="BJ261" s="457"/>
      <c r="BK261" s="457"/>
      <c r="BL261" s="458"/>
      <c r="BM261" s="446"/>
      <c r="BN261" s="446"/>
      <c r="BO261" s="446"/>
      <c r="BP261" s="35"/>
    </row>
    <row r="262" spans="1:68" ht="138" customHeight="1">
      <c r="A262" s="529"/>
      <c r="B262" s="516"/>
      <c r="C262" s="516"/>
      <c r="D262" s="515"/>
      <c r="E262" s="515"/>
      <c r="F262" s="515"/>
      <c r="G262" s="516"/>
      <c r="H262" s="520"/>
      <c r="I262" s="520"/>
      <c r="J262" s="491"/>
      <c r="K262" s="483"/>
      <c r="L262" s="516"/>
      <c r="M262" s="485"/>
      <c r="N262" s="516"/>
      <c r="O262" s="516"/>
      <c r="P262" s="519"/>
      <c r="Q262" s="514"/>
      <c r="R262" s="520"/>
      <c r="S262" s="482"/>
      <c r="T262" s="520"/>
      <c r="U262" s="482"/>
      <c r="V262" s="520"/>
      <c r="W262" s="482"/>
      <c r="X262" s="485"/>
      <c r="Y262" s="482"/>
      <c r="Z262" s="482"/>
      <c r="AA262" s="492"/>
      <c r="AB262" s="151">
        <v>2</v>
      </c>
      <c r="AC262" s="152" t="s">
        <v>761</v>
      </c>
      <c r="AD262" s="152" t="s">
        <v>93</v>
      </c>
      <c r="AE262" s="152" t="s">
        <v>758</v>
      </c>
      <c r="AF262" s="160" t="s">
        <v>269</v>
      </c>
      <c r="AG262" s="158" t="s">
        <v>270</v>
      </c>
      <c r="AH262" s="155">
        <v>0.1</v>
      </c>
      <c r="AI262" s="158" t="s">
        <v>97</v>
      </c>
      <c r="AJ262" s="155">
        <v>0.15</v>
      </c>
      <c r="AK262" s="156">
        <v>0.25</v>
      </c>
      <c r="AL262" s="161">
        <v>0.24</v>
      </c>
      <c r="AM262" s="161">
        <v>0.15000000000000002</v>
      </c>
      <c r="AN262" s="158" t="s">
        <v>98</v>
      </c>
      <c r="AO262" s="158" t="s">
        <v>99</v>
      </c>
      <c r="AP262" s="158" t="s">
        <v>100</v>
      </c>
      <c r="AQ262" s="520"/>
      <c r="AR262" s="491"/>
      <c r="AS262" s="491"/>
      <c r="AT262" s="492"/>
      <c r="AU262" s="491"/>
      <c r="AV262" s="491"/>
      <c r="AW262" s="492"/>
      <c r="AX262" s="492"/>
      <c r="AY262" s="492"/>
      <c r="AZ262" s="520"/>
      <c r="BA262" s="519"/>
      <c r="BB262" s="519"/>
      <c r="BC262" s="519"/>
      <c r="BD262" s="519"/>
      <c r="BE262" s="524"/>
      <c r="BF262" s="437"/>
      <c r="BG262" s="437"/>
      <c r="BH262" s="439"/>
      <c r="BI262" s="457"/>
      <c r="BJ262" s="457"/>
      <c r="BK262" s="457"/>
      <c r="BL262" s="459"/>
      <c r="BM262" s="446"/>
      <c r="BN262" s="446"/>
      <c r="BO262" s="446"/>
      <c r="BP262" s="35"/>
    </row>
    <row r="263" spans="1:68">
      <c r="A263" s="529"/>
      <c r="B263" s="516"/>
      <c r="C263" s="516"/>
      <c r="D263" s="515"/>
      <c r="E263" s="515"/>
      <c r="F263" s="515"/>
      <c r="G263" s="516"/>
      <c r="H263" s="520"/>
      <c r="I263" s="520"/>
      <c r="J263" s="491"/>
      <c r="K263" s="483"/>
      <c r="L263" s="516"/>
      <c r="M263" s="485"/>
      <c r="N263" s="516"/>
      <c r="O263" s="516"/>
      <c r="P263" s="519"/>
      <c r="Q263" s="514"/>
      <c r="R263" s="520"/>
      <c r="S263" s="482"/>
      <c r="T263" s="520"/>
      <c r="U263" s="482"/>
      <c r="V263" s="520"/>
      <c r="W263" s="482"/>
      <c r="X263" s="485"/>
      <c r="Y263" s="482"/>
      <c r="Z263" s="482"/>
      <c r="AA263" s="492"/>
      <c r="AB263" s="151"/>
      <c r="AC263" s="159"/>
      <c r="AD263" s="159"/>
      <c r="AE263" s="152"/>
      <c r="AF263" s="153" t="s">
        <v>138</v>
      </c>
      <c r="AG263" s="154"/>
      <c r="AH263" s="155" t="s">
        <v>138</v>
      </c>
      <c r="AI263" s="154"/>
      <c r="AJ263" s="155" t="s">
        <v>138</v>
      </c>
      <c r="AK263" s="156" t="s">
        <v>138</v>
      </c>
      <c r="AL263" s="157" t="s">
        <v>138</v>
      </c>
      <c r="AM263" s="157" t="s">
        <v>138</v>
      </c>
      <c r="AN263" s="158"/>
      <c r="AO263" s="158"/>
      <c r="AP263" s="158"/>
      <c r="AQ263" s="520"/>
      <c r="AR263" s="491"/>
      <c r="AS263" s="491"/>
      <c r="AT263" s="492"/>
      <c r="AU263" s="491"/>
      <c r="AV263" s="491"/>
      <c r="AW263" s="492"/>
      <c r="AX263" s="492"/>
      <c r="AY263" s="492"/>
      <c r="AZ263" s="520"/>
      <c r="BA263" s="519"/>
      <c r="BB263" s="519"/>
      <c r="BC263" s="519"/>
      <c r="BD263" s="519"/>
      <c r="BE263" s="524"/>
      <c r="BF263" s="437"/>
      <c r="BG263" s="437"/>
      <c r="BH263" s="439"/>
      <c r="BI263" s="457"/>
      <c r="BJ263" s="457"/>
      <c r="BK263" s="457"/>
      <c r="BL263" s="459"/>
      <c r="BM263" s="446"/>
      <c r="BN263" s="446"/>
      <c r="BO263" s="446"/>
      <c r="BP263" s="35"/>
    </row>
    <row r="264" spans="1:68">
      <c r="A264" s="529"/>
      <c r="B264" s="516"/>
      <c r="C264" s="516"/>
      <c r="D264" s="515"/>
      <c r="E264" s="515"/>
      <c r="F264" s="515"/>
      <c r="G264" s="516"/>
      <c r="H264" s="520"/>
      <c r="I264" s="520"/>
      <c r="J264" s="491"/>
      <c r="K264" s="483"/>
      <c r="L264" s="516"/>
      <c r="M264" s="485"/>
      <c r="N264" s="516"/>
      <c r="O264" s="516"/>
      <c r="P264" s="519"/>
      <c r="Q264" s="514"/>
      <c r="R264" s="520"/>
      <c r="S264" s="482"/>
      <c r="T264" s="520"/>
      <c r="U264" s="482"/>
      <c r="V264" s="520"/>
      <c r="W264" s="482"/>
      <c r="X264" s="485"/>
      <c r="Y264" s="482"/>
      <c r="Z264" s="482"/>
      <c r="AA264" s="492"/>
      <c r="AB264" s="151"/>
      <c r="AC264" s="152"/>
      <c r="AD264" s="152"/>
      <c r="AE264" s="152"/>
      <c r="AF264" s="153" t="s">
        <v>138</v>
      </c>
      <c r="AG264" s="154"/>
      <c r="AH264" s="155" t="s">
        <v>138</v>
      </c>
      <c r="AI264" s="154"/>
      <c r="AJ264" s="155" t="s">
        <v>138</v>
      </c>
      <c r="AK264" s="156" t="s">
        <v>138</v>
      </c>
      <c r="AL264" s="157" t="s">
        <v>138</v>
      </c>
      <c r="AM264" s="157" t="s">
        <v>138</v>
      </c>
      <c r="AN264" s="158"/>
      <c r="AO264" s="158"/>
      <c r="AP264" s="158"/>
      <c r="AQ264" s="520"/>
      <c r="AR264" s="491"/>
      <c r="AS264" s="491"/>
      <c r="AT264" s="492"/>
      <c r="AU264" s="491"/>
      <c r="AV264" s="491"/>
      <c r="AW264" s="492"/>
      <c r="AX264" s="492"/>
      <c r="AY264" s="492"/>
      <c r="AZ264" s="520"/>
      <c r="BA264" s="519"/>
      <c r="BB264" s="519"/>
      <c r="BC264" s="519"/>
      <c r="BD264" s="519"/>
      <c r="BE264" s="524"/>
      <c r="BF264" s="437"/>
      <c r="BG264" s="437"/>
      <c r="BH264" s="439"/>
      <c r="BI264" s="457"/>
      <c r="BJ264" s="457"/>
      <c r="BK264" s="457"/>
      <c r="BL264" s="459"/>
      <c r="BM264" s="446"/>
      <c r="BN264" s="446"/>
      <c r="BO264" s="446"/>
      <c r="BP264" s="35"/>
    </row>
    <row r="265" spans="1:68">
      <c r="A265" s="529"/>
      <c r="B265" s="516"/>
      <c r="C265" s="516"/>
      <c r="D265" s="515"/>
      <c r="E265" s="515"/>
      <c r="F265" s="515"/>
      <c r="G265" s="516"/>
      <c r="H265" s="520"/>
      <c r="I265" s="520"/>
      <c r="J265" s="491"/>
      <c r="K265" s="483"/>
      <c r="L265" s="516"/>
      <c r="M265" s="485"/>
      <c r="N265" s="516"/>
      <c r="O265" s="516"/>
      <c r="P265" s="519"/>
      <c r="Q265" s="514"/>
      <c r="R265" s="520"/>
      <c r="S265" s="482"/>
      <c r="T265" s="520"/>
      <c r="U265" s="482"/>
      <c r="V265" s="520"/>
      <c r="W265" s="482"/>
      <c r="X265" s="485"/>
      <c r="Y265" s="482"/>
      <c r="Z265" s="482"/>
      <c r="AA265" s="492"/>
      <c r="AB265" s="151"/>
      <c r="AC265" s="169"/>
      <c r="AD265" s="169"/>
      <c r="AE265" s="152"/>
      <c r="AF265" s="153" t="s">
        <v>138</v>
      </c>
      <c r="AG265" s="154"/>
      <c r="AH265" s="155" t="s">
        <v>138</v>
      </c>
      <c r="AI265" s="154"/>
      <c r="AJ265" s="155" t="s">
        <v>138</v>
      </c>
      <c r="AK265" s="156" t="s">
        <v>138</v>
      </c>
      <c r="AL265" s="157" t="s">
        <v>138</v>
      </c>
      <c r="AM265" s="157" t="s">
        <v>138</v>
      </c>
      <c r="AN265" s="158"/>
      <c r="AO265" s="158"/>
      <c r="AP265" s="158"/>
      <c r="AQ265" s="520"/>
      <c r="AR265" s="491"/>
      <c r="AS265" s="491"/>
      <c r="AT265" s="492"/>
      <c r="AU265" s="491"/>
      <c r="AV265" s="491"/>
      <c r="AW265" s="492"/>
      <c r="AX265" s="492"/>
      <c r="AY265" s="492"/>
      <c r="AZ265" s="520"/>
      <c r="BA265" s="519"/>
      <c r="BB265" s="519"/>
      <c r="BC265" s="519"/>
      <c r="BD265" s="519"/>
      <c r="BE265" s="524"/>
      <c r="BF265" s="437"/>
      <c r="BG265" s="437"/>
      <c r="BH265" s="439"/>
      <c r="BI265" s="457"/>
      <c r="BJ265" s="457"/>
      <c r="BK265" s="457"/>
      <c r="BL265" s="459"/>
      <c r="BM265" s="446"/>
      <c r="BN265" s="446"/>
      <c r="BO265" s="446"/>
      <c r="BP265" s="35"/>
    </row>
    <row r="266" spans="1:68">
      <c r="A266" s="529"/>
      <c r="B266" s="516"/>
      <c r="C266" s="516"/>
      <c r="D266" s="515"/>
      <c r="E266" s="515"/>
      <c r="F266" s="515"/>
      <c r="G266" s="516"/>
      <c r="H266" s="520"/>
      <c r="I266" s="520"/>
      <c r="J266" s="491"/>
      <c r="K266" s="483"/>
      <c r="L266" s="516"/>
      <c r="M266" s="485"/>
      <c r="N266" s="516"/>
      <c r="O266" s="516"/>
      <c r="P266" s="519"/>
      <c r="Q266" s="514"/>
      <c r="R266" s="520"/>
      <c r="S266" s="482"/>
      <c r="T266" s="520"/>
      <c r="U266" s="482"/>
      <c r="V266" s="520"/>
      <c r="W266" s="482"/>
      <c r="X266" s="485"/>
      <c r="Y266" s="482"/>
      <c r="Z266" s="482"/>
      <c r="AA266" s="492"/>
      <c r="AB266" s="151"/>
      <c r="AC266" s="152"/>
      <c r="AD266" s="152"/>
      <c r="AE266" s="152"/>
      <c r="AF266" s="153" t="s">
        <v>138</v>
      </c>
      <c r="AG266" s="154"/>
      <c r="AH266" s="155" t="s">
        <v>138</v>
      </c>
      <c r="AI266" s="154"/>
      <c r="AJ266" s="155" t="s">
        <v>138</v>
      </c>
      <c r="AK266" s="156" t="s">
        <v>138</v>
      </c>
      <c r="AL266" s="157" t="s">
        <v>138</v>
      </c>
      <c r="AM266" s="157" t="s">
        <v>138</v>
      </c>
      <c r="AN266" s="158"/>
      <c r="AO266" s="158"/>
      <c r="AP266" s="158"/>
      <c r="AQ266" s="520"/>
      <c r="AR266" s="491"/>
      <c r="AS266" s="491"/>
      <c r="AT266" s="492"/>
      <c r="AU266" s="491"/>
      <c r="AV266" s="491"/>
      <c r="AW266" s="492"/>
      <c r="AX266" s="492"/>
      <c r="AY266" s="492"/>
      <c r="AZ266" s="520"/>
      <c r="BA266" s="519"/>
      <c r="BB266" s="519"/>
      <c r="BC266" s="519"/>
      <c r="BD266" s="519"/>
      <c r="BE266" s="524"/>
      <c r="BF266" s="437"/>
      <c r="BG266" s="437"/>
      <c r="BH266" s="439"/>
      <c r="BI266" s="457"/>
      <c r="BJ266" s="457"/>
      <c r="BK266" s="457"/>
      <c r="BL266" s="459"/>
      <c r="BM266" s="446"/>
      <c r="BN266" s="446"/>
      <c r="BO266" s="446"/>
      <c r="BP266" s="35"/>
    </row>
    <row r="267" spans="1:68" ht="138" customHeight="1">
      <c r="A267" s="529"/>
      <c r="B267" s="516"/>
      <c r="C267" s="516"/>
      <c r="D267" s="515" t="s">
        <v>82</v>
      </c>
      <c r="E267" s="515" t="s">
        <v>737</v>
      </c>
      <c r="F267" s="515">
        <v>3</v>
      </c>
      <c r="G267" s="516" t="s">
        <v>753</v>
      </c>
      <c r="H267" s="520"/>
      <c r="I267" s="520"/>
      <c r="J267" s="491" t="s">
        <v>762</v>
      </c>
      <c r="K267" s="483" t="s">
        <v>180</v>
      </c>
      <c r="L267" s="516" t="s">
        <v>87</v>
      </c>
      <c r="M267" s="485" t="s">
        <v>763</v>
      </c>
      <c r="N267" s="516"/>
      <c r="O267" s="516"/>
      <c r="P267" s="519" t="s">
        <v>764</v>
      </c>
      <c r="Q267" s="514">
        <v>1</v>
      </c>
      <c r="R267" s="520" t="s">
        <v>124</v>
      </c>
      <c r="S267" s="482">
        <v>0.4</v>
      </c>
      <c r="T267" s="520"/>
      <c r="U267" s="482" t="s">
        <v>138</v>
      </c>
      <c r="V267" s="520" t="s">
        <v>183</v>
      </c>
      <c r="W267" s="482">
        <v>0.4</v>
      </c>
      <c r="X267" s="485" t="s">
        <v>183</v>
      </c>
      <c r="Y267" s="482">
        <v>0.4</v>
      </c>
      <c r="Z267" s="482" t="s">
        <v>184</v>
      </c>
      <c r="AA267" s="492" t="s">
        <v>125</v>
      </c>
      <c r="AB267" s="151">
        <v>1</v>
      </c>
      <c r="AC267" s="159" t="s">
        <v>765</v>
      </c>
      <c r="AD267" s="162" t="s">
        <v>322</v>
      </c>
      <c r="AE267" s="152" t="s">
        <v>766</v>
      </c>
      <c r="AF267" s="153" t="s">
        <v>269</v>
      </c>
      <c r="AG267" s="154" t="s">
        <v>270</v>
      </c>
      <c r="AH267" s="155">
        <v>0.1</v>
      </c>
      <c r="AI267" s="154" t="s">
        <v>97</v>
      </c>
      <c r="AJ267" s="155">
        <v>0.15</v>
      </c>
      <c r="AK267" s="156">
        <v>0.25</v>
      </c>
      <c r="AL267" s="157">
        <v>0.4</v>
      </c>
      <c r="AM267" s="157">
        <v>0.30000000000000004</v>
      </c>
      <c r="AN267" s="158" t="s">
        <v>98</v>
      </c>
      <c r="AO267" s="158" t="s">
        <v>99</v>
      </c>
      <c r="AP267" s="158" t="s">
        <v>100</v>
      </c>
      <c r="AQ267" s="520" t="s">
        <v>767</v>
      </c>
      <c r="AR267" s="490">
        <v>0.4</v>
      </c>
      <c r="AS267" s="490">
        <v>0.4</v>
      </c>
      <c r="AT267" s="492" t="s">
        <v>124</v>
      </c>
      <c r="AU267" s="490">
        <v>0.4</v>
      </c>
      <c r="AV267" s="490">
        <v>0.30000000000000004</v>
      </c>
      <c r="AW267" s="492" t="s">
        <v>183</v>
      </c>
      <c r="AX267" s="492" t="s">
        <v>125</v>
      </c>
      <c r="AY267" s="492" t="s">
        <v>125</v>
      </c>
      <c r="AZ267" s="520" t="s">
        <v>104</v>
      </c>
      <c r="BA267" s="516" t="s">
        <v>768</v>
      </c>
      <c r="BB267" s="516" t="s">
        <v>769</v>
      </c>
      <c r="BC267" s="516" t="s">
        <v>770</v>
      </c>
      <c r="BD267" s="516" t="s">
        <v>771</v>
      </c>
      <c r="BE267" s="524" t="s">
        <v>772</v>
      </c>
      <c r="BF267" s="463"/>
      <c r="BG267" s="437"/>
      <c r="BH267" s="439"/>
      <c r="BI267" s="439"/>
      <c r="BJ267" s="439"/>
      <c r="BK267" s="439"/>
      <c r="BL267" s="438"/>
      <c r="BM267" s="446"/>
      <c r="BN267" s="446"/>
      <c r="BO267" s="446"/>
      <c r="BP267" s="35"/>
    </row>
    <row r="268" spans="1:68">
      <c r="A268" s="529"/>
      <c r="B268" s="516"/>
      <c r="C268" s="516"/>
      <c r="D268" s="515"/>
      <c r="E268" s="515"/>
      <c r="F268" s="515"/>
      <c r="G268" s="516"/>
      <c r="H268" s="520"/>
      <c r="I268" s="520"/>
      <c r="J268" s="491"/>
      <c r="K268" s="483"/>
      <c r="L268" s="516"/>
      <c r="M268" s="485"/>
      <c r="N268" s="516"/>
      <c r="O268" s="516"/>
      <c r="P268" s="519"/>
      <c r="Q268" s="514"/>
      <c r="R268" s="520"/>
      <c r="S268" s="482"/>
      <c r="T268" s="520"/>
      <c r="U268" s="482"/>
      <c r="V268" s="520"/>
      <c r="W268" s="482"/>
      <c r="X268" s="485"/>
      <c r="Y268" s="482"/>
      <c r="Z268" s="482"/>
      <c r="AA268" s="492"/>
      <c r="AB268" s="151"/>
      <c r="AC268" s="162"/>
      <c r="AD268" s="162"/>
      <c r="AE268" s="152"/>
      <c r="AF268" s="153" t="s">
        <v>138</v>
      </c>
      <c r="AG268" s="154"/>
      <c r="AH268" s="155" t="s">
        <v>138</v>
      </c>
      <c r="AI268" s="154"/>
      <c r="AJ268" s="155" t="s">
        <v>138</v>
      </c>
      <c r="AK268" s="156" t="s">
        <v>138</v>
      </c>
      <c r="AL268" s="157" t="s">
        <v>138</v>
      </c>
      <c r="AM268" s="157" t="s">
        <v>138</v>
      </c>
      <c r="AN268" s="158"/>
      <c r="AO268" s="158"/>
      <c r="AP268" s="158"/>
      <c r="AQ268" s="520"/>
      <c r="AR268" s="491"/>
      <c r="AS268" s="491"/>
      <c r="AT268" s="492"/>
      <c r="AU268" s="491"/>
      <c r="AV268" s="491"/>
      <c r="AW268" s="492"/>
      <c r="AX268" s="492"/>
      <c r="AY268" s="492"/>
      <c r="AZ268" s="520"/>
      <c r="BA268" s="516"/>
      <c r="BB268" s="516"/>
      <c r="BC268" s="516"/>
      <c r="BD268" s="516"/>
      <c r="BE268" s="524"/>
      <c r="BF268" s="463"/>
      <c r="BG268" s="437"/>
      <c r="BH268" s="437"/>
      <c r="BI268" s="437"/>
      <c r="BJ268" s="439"/>
      <c r="BK268" s="439"/>
      <c r="BL268" s="438"/>
      <c r="BM268" s="446"/>
      <c r="BN268" s="446"/>
      <c r="BO268" s="446"/>
      <c r="BP268" s="35"/>
    </row>
    <row r="269" spans="1:68">
      <c r="A269" s="529"/>
      <c r="B269" s="516"/>
      <c r="C269" s="516"/>
      <c r="D269" s="515"/>
      <c r="E269" s="515"/>
      <c r="F269" s="515"/>
      <c r="G269" s="516"/>
      <c r="H269" s="520"/>
      <c r="I269" s="520"/>
      <c r="J269" s="491"/>
      <c r="K269" s="483"/>
      <c r="L269" s="516"/>
      <c r="M269" s="485"/>
      <c r="N269" s="516"/>
      <c r="O269" s="516"/>
      <c r="P269" s="519"/>
      <c r="Q269" s="514"/>
      <c r="R269" s="520"/>
      <c r="S269" s="482"/>
      <c r="T269" s="520"/>
      <c r="U269" s="482"/>
      <c r="V269" s="520"/>
      <c r="W269" s="482"/>
      <c r="X269" s="485"/>
      <c r="Y269" s="482"/>
      <c r="Z269" s="482"/>
      <c r="AA269" s="492"/>
      <c r="AB269" s="151"/>
      <c r="AC269" s="162"/>
      <c r="AD269" s="162"/>
      <c r="AE269" s="152"/>
      <c r="AF269" s="153" t="s">
        <v>138</v>
      </c>
      <c r="AG269" s="154"/>
      <c r="AH269" s="155" t="s">
        <v>138</v>
      </c>
      <c r="AI269" s="154"/>
      <c r="AJ269" s="155" t="s">
        <v>138</v>
      </c>
      <c r="AK269" s="156" t="s">
        <v>138</v>
      </c>
      <c r="AL269" s="157" t="s">
        <v>138</v>
      </c>
      <c r="AM269" s="157" t="s">
        <v>138</v>
      </c>
      <c r="AN269" s="158"/>
      <c r="AO269" s="158"/>
      <c r="AP269" s="158"/>
      <c r="AQ269" s="520"/>
      <c r="AR269" s="491"/>
      <c r="AS269" s="491"/>
      <c r="AT269" s="492"/>
      <c r="AU269" s="491"/>
      <c r="AV269" s="491"/>
      <c r="AW269" s="492"/>
      <c r="AX269" s="492"/>
      <c r="AY269" s="492"/>
      <c r="AZ269" s="520"/>
      <c r="BA269" s="516"/>
      <c r="BB269" s="516"/>
      <c r="BC269" s="516"/>
      <c r="BD269" s="516"/>
      <c r="BE269" s="524"/>
      <c r="BF269" s="463"/>
      <c r="BG269" s="437"/>
      <c r="BH269" s="437"/>
      <c r="BI269" s="437"/>
      <c r="BJ269" s="439"/>
      <c r="BK269" s="439"/>
      <c r="BL269" s="438"/>
      <c r="BM269" s="446"/>
      <c r="BN269" s="446"/>
      <c r="BO269" s="446"/>
      <c r="BP269" s="35"/>
    </row>
    <row r="270" spans="1:68">
      <c r="A270" s="529"/>
      <c r="B270" s="516"/>
      <c r="C270" s="516"/>
      <c r="D270" s="515"/>
      <c r="E270" s="515"/>
      <c r="F270" s="515"/>
      <c r="G270" s="516"/>
      <c r="H270" s="520"/>
      <c r="I270" s="520"/>
      <c r="J270" s="491"/>
      <c r="K270" s="483"/>
      <c r="L270" s="516"/>
      <c r="M270" s="485"/>
      <c r="N270" s="516"/>
      <c r="O270" s="516"/>
      <c r="P270" s="519"/>
      <c r="Q270" s="514"/>
      <c r="R270" s="520"/>
      <c r="S270" s="482"/>
      <c r="T270" s="520"/>
      <c r="U270" s="482"/>
      <c r="V270" s="520"/>
      <c r="W270" s="482"/>
      <c r="X270" s="485"/>
      <c r="Y270" s="482"/>
      <c r="Z270" s="482"/>
      <c r="AA270" s="492"/>
      <c r="AB270" s="151"/>
      <c r="AC270" s="162"/>
      <c r="AD270" s="162"/>
      <c r="AE270" s="152"/>
      <c r="AF270" s="153" t="s">
        <v>138</v>
      </c>
      <c r="AG270" s="154"/>
      <c r="AH270" s="155" t="s">
        <v>138</v>
      </c>
      <c r="AI270" s="154"/>
      <c r="AJ270" s="155" t="s">
        <v>138</v>
      </c>
      <c r="AK270" s="156" t="s">
        <v>138</v>
      </c>
      <c r="AL270" s="157" t="s">
        <v>138</v>
      </c>
      <c r="AM270" s="157" t="s">
        <v>138</v>
      </c>
      <c r="AN270" s="158"/>
      <c r="AO270" s="158"/>
      <c r="AP270" s="158"/>
      <c r="AQ270" s="520"/>
      <c r="AR270" s="491"/>
      <c r="AS270" s="491"/>
      <c r="AT270" s="492"/>
      <c r="AU270" s="491"/>
      <c r="AV270" s="491"/>
      <c r="AW270" s="492"/>
      <c r="AX270" s="492"/>
      <c r="AY270" s="492"/>
      <c r="AZ270" s="520"/>
      <c r="BA270" s="516"/>
      <c r="BB270" s="516"/>
      <c r="BC270" s="516"/>
      <c r="BD270" s="516"/>
      <c r="BE270" s="524"/>
      <c r="BF270" s="463"/>
      <c r="BG270" s="437"/>
      <c r="BH270" s="437"/>
      <c r="BI270" s="437"/>
      <c r="BJ270" s="439"/>
      <c r="BK270" s="439"/>
      <c r="BL270" s="438"/>
      <c r="BM270" s="446"/>
      <c r="BN270" s="446"/>
      <c r="BO270" s="446"/>
      <c r="BP270" s="35"/>
    </row>
    <row r="271" spans="1:68">
      <c r="A271" s="529"/>
      <c r="B271" s="516"/>
      <c r="C271" s="516"/>
      <c r="D271" s="515"/>
      <c r="E271" s="515"/>
      <c r="F271" s="515"/>
      <c r="G271" s="516"/>
      <c r="H271" s="520"/>
      <c r="I271" s="520"/>
      <c r="J271" s="491"/>
      <c r="K271" s="483"/>
      <c r="L271" s="516"/>
      <c r="M271" s="485"/>
      <c r="N271" s="516"/>
      <c r="O271" s="516"/>
      <c r="P271" s="519"/>
      <c r="Q271" s="514"/>
      <c r="R271" s="520"/>
      <c r="S271" s="482"/>
      <c r="T271" s="520"/>
      <c r="U271" s="482"/>
      <c r="V271" s="520"/>
      <c r="W271" s="482"/>
      <c r="X271" s="485"/>
      <c r="Y271" s="482"/>
      <c r="Z271" s="482"/>
      <c r="AA271" s="492"/>
      <c r="AB271" s="151"/>
      <c r="AC271" s="163"/>
      <c r="AD271" s="163"/>
      <c r="AE271" s="152"/>
      <c r="AF271" s="153" t="s">
        <v>138</v>
      </c>
      <c r="AG271" s="154"/>
      <c r="AH271" s="155" t="s">
        <v>138</v>
      </c>
      <c r="AI271" s="154"/>
      <c r="AJ271" s="155" t="s">
        <v>138</v>
      </c>
      <c r="AK271" s="156" t="s">
        <v>138</v>
      </c>
      <c r="AL271" s="157" t="s">
        <v>138</v>
      </c>
      <c r="AM271" s="157" t="s">
        <v>138</v>
      </c>
      <c r="AN271" s="158"/>
      <c r="AO271" s="158"/>
      <c r="AP271" s="158"/>
      <c r="AQ271" s="520"/>
      <c r="AR271" s="491"/>
      <c r="AS271" s="491"/>
      <c r="AT271" s="492"/>
      <c r="AU271" s="491"/>
      <c r="AV271" s="491"/>
      <c r="AW271" s="492"/>
      <c r="AX271" s="492"/>
      <c r="AY271" s="492"/>
      <c r="AZ271" s="520"/>
      <c r="BA271" s="516"/>
      <c r="BB271" s="516"/>
      <c r="BC271" s="516"/>
      <c r="BD271" s="516"/>
      <c r="BE271" s="524"/>
      <c r="BF271" s="463"/>
      <c r="BG271" s="437"/>
      <c r="BH271" s="437"/>
      <c r="BI271" s="437"/>
      <c r="BJ271" s="439"/>
      <c r="BK271" s="439"/>
      <c r="BL271" s="438"/>
      <c r="BM271" s="446"/>
      <c r="BN271" s="446"/>
      <c r="BO271" s="446"/>
      <c r="BP271" s="35"/>
    </row>
    <row r="272" spans="1:68">
      <c r="A272" s="529"/>
      <c r="B272" s="516"/>
      <c r="C272" s="516"/>
      <c r="D272" s="515"/>
      <c r="E272" s="515"/>
      <c r="F272" s="515"/>
      <c r="G272" s="516"/>
      <c r="H272" s="520"/>
      <c r="I272" s="520"/>
      <c r="J272" s="491"/>
      <c r="K272" s="483"/>
      <c r="L272" s="516"/>
      <c r="M272" s="485"/>
      <c r="N272" s="516"/>
      <c r="O272" s="516"/>
      <c r="P272" s="519"/>
      <c r="Q272" s="514"/>
      <c r="R272" s="520"/>
      <c r="S272" s="482"/>
      <c r="T272" s="520"/>
      <c r="U272" s="482"/>
      <c r="V272" s="520"/>
      <c r="W272" s="482"/>
      <c r="X272" s="485"/>
      <c r="Y272" s="482"/>
      <c r="Z272" s="482"/>
      <c r="AA272" s="492"/>
      <c r="AB272" s="151"/>
      <c r="AC272" s="152"/>
      <c r="AD272" s="152"/>
      <c r="AE272" s="152"/>
      <c r="AF272" s="153" t="s">
        <v>138</v>
      </c>
      <c r="AG272" s="154"/>
      <c r="AH272" s="155" t="s">
        <v>138</v>
      </c>
      <c r="AI272" s="154"/>
      <c r="AJ272" s="155" t="s">
        <v>138</v>
      </c>
      <c r="AK272" s="156" t="s">
        <v>138</v>
      </c>
      <c r="AL272" s="157" t="s">
        <v>138</v>
      </c>
      <c r="AM272" s="157" t="s">
        <v>138</v>
      </c>
      <c r="AN272" s="158"/>
      <c r="AO272" s="158"/>
      <c r="AP272" s="158"/>
      <c r="AQ272" s="520"/>
      <c r="AR272" s="491"/>
      <c r="AS272" s="491"/>
      <c r="AT272" s="492"/>
      <c r="AU272" s="491"/>
      <c r="AV272" s="491"/>
      <c r="AW272" s="492"/>
      <c r="AX272" s="492"/>
      <c r="AY272" s="492"/>
      <c r="AZ272" s="520"/>
      <c r="BA272" s="516"/>
      <c r="BB272" s="516"/>
      <c r="BC272" s="516"/>
      <c r="BD272" s="516"/>
      <c r="BE272" s="524"/>
      <c r="BF272" s="463"/>
      <c r="BG272" s="437"/>
      <c r="BH272" s="437"/>
      <c r="BI272" s="437"/>
      <c r="BJ272" s="439"/>
      <c r="BK272" s="439"/>
      <c r="BL272" s="438"/>
      <c r="BM272" s="446"/>
      <c r="BN272" s="446"/>
      <c r="BO272" s="446"/>
      <c r="BP272" s="35"/>
    </row>
    <row r="273" spans="1:68" ht="69">
      <c r="A273" s="529"/>
      <c r="B273" s="516"/>
      <c r="C273" s="516"/>
      <c r="D273" s="515" t="s">
        <v>82</v>
      </c>
      <c r="E273" s="515" t="s">
        <v>737</v>
      </c>
      <c r="F273" s="515">
        <v>4</v>
      </c>
      <c r="G273" s="516" t="s">
        <v>773</v>
      </c>
      <c r="H273" s="520"/>
      <c r="I273" s="520"/>
      <c r="J273" s="491" t="s">
        <v>774</v>
      </c>
      <c r="K273" s="483" t="s">
        <v>86</v>
      </c>
      <c r="L273" s="516" t="s">
        <v>312</v>
      </c>
      <c r="M273" s="485" t="s">
        <v>775</v>
      </c>
      <c r="N273" s="516"/>
      <c r="O273" s="516"/>
      <c r="P273" s="519" t="s">
        <v>776</v>
      </c>
      <c r="Q273" s="518">
        <v>0.9</v>
      </c>
      <c r="R273" s="520" t="s">
        <v>124</v>
      </c>
      <c r="S273" s="482">
        <v>0.4</v>
      </c>
      <c r="T273" s="520"/>
      <c r="U273" s="482" t="s">
        <v>138</v>
      </c>
      <c r="V273" s="520" t="s">
        <v>120</v>
      </c>
      <c r="W273" s="482">
        <v>0.2</v>
      </c>
      <c r="X273" s="485" t="s">
        <v>120</v>
      </c>
      <c r="Y273" s="482">
        <v>0.2</v>
      </c>
      <c r="Z273" s="482" t="s">
        <v>294</v>
      </c>
      <c r="AA273" s="492" t="s">
        <v>126</v>
      </c>
      <c r="AB273" s="151">
        <v>1</v>
      </c>
      <c r="AC273" s="152" t="s">
        <v>777</v>
      </c>
      <c r="AD273" s="159" t="s">
        <v>778</v>
      </c>
      <c r="AE273" s="152" t="s">
        <v>779</v>
      </c>
      <c r="AF273" s="153" t="s">
        <v>95</v>
      </c>
      <c r="AG273" s="154" t="s">
        <v>231</v>
      </c>
      <c r="AH273" s="155">
        <v>0.15</v>
      </c>
      <c r="AI273" s="154" t="s">
        <v>97</v>
      </c>
      <c r="AJ273" s="155">
        <v>0.15</v>
      </c>
      <c r="AK273" s="156">
        <v>0.3</v>
      </c>
      <c r="AL273" s="157">
        <v>0.28000000000000003</v>
      </c>
      <c r="AM273" s="157">
        <v>0.2</v>
      </c>
      <c r="AN273" s="158" t="s">
        <v>98</v>
      </c>
      <c r="AO273" s="158" t="s">
        <v>99</v>
      </c>
      <c r="AP273" s="158" t="s">
        <v>100</v>
      </c>
      <c r="AQ273" s="520" t="s">
        <v>780</v>
      </c>
      <c r="AR273" s="490">
        <v>0.4</v>
      </c>
      <c r="AS273" s="490">
        <v>0.16800000000000001</v>
      </c>
      <c r="AT273" s="492" t="s">
        <v>102</v>
      </c>
      <c r="AU273" s="490">
        <v>0.2</v>
      </c>
      <c r="AV273" s="490">
        <v>0.2</v>
      </c>
      <c r="AW273" s="492" t="s">
        <v>120</v>
      </c>
      <c r="AX273" s="492" t="s">
        <v>126</v>
      </c>
      <c r="AY273" s="492" t="s">
        <v>126</v>
      </c>
      <c r="AZ273" s="520" t="s">
        <v>127</v>
      </c>
      <c r="BA273" s="519" t="s">
        <v>760</v>
      </c>
      <c r="BB273" s="519" t="s">
        <v>760</v>
      </c>
      <c r="BC273" s="519" t="s">
        <v>760</v>
      </c>
      <c r="BD273" s="519" t="s">
        <v>760</v>
      </c>
      <c r="BE273" s="524" t="s">
        <v>760</v>
      </c>
      <c r="BF273" s="437"/>
      <c r="BG273" s="437"/>
      <c r="BH273" s="439"/>
      <c r="BI273" s="439"/>
      <c r="BJ273" s="439"/>
      <c r="BK273" s="439"/>
      <c r="BL273" s="438"/>
      <c r="BM273" s="440"/>
      <c r="BN273" s="440"/>
      <c r="BO273" s="440"/>
      <c r="BP273" s="35"/>
    </row>
    <row r="274" spans="1:68" ht="69">
      <c r="A274" s="529"/>
      <c r="B274" s="516"/>
      <c r="C274" s="516"/>
      <c r="D274" s="515"/>
      <c r="E274" s="515"/>
      <c r="F274" s="515"/>
      <c r="G274" s="516"/>
      <c r="H274" s="520"/>
      <c r="I274" s="520"/>
      <c r="J274" s="491"/>
      <c r="K274" s="483"/>
      <c r="L274" s="516"/>
      <c r="M274" s="485"/>
      <c r="N274" s="516"/>
      <c r="O274" s="516"/>
      <c r="P274" s="519"/>
      <c r="Q274" s="518"/>
      <c r="R274" s="520"/>
      <c r="S274" s="482"/>
      <c r="T274" s="520"/>
      <c r="U274" s="482"/>
      <c r="V274" s="520"/>
      <c r="W274" s="482"/>
      <c r="X274" s="485"/>
      <c r="Y274" s="482"/>
      <c r="Z274" s="482"/>
      <c r="AA274" s="492"/>
      <c r="AB274" s="151">
        <v>2</v>
      </c>
      <c r="AC274" s="159" t="s">
        <v>781</v>
      </c>
      <c r="AD274" s="159" t="s">
        <v>322</v>
      </c>
      <c r="AE274" s="159" t="s">
        <v>779</v>
      </c>
      <c r="AF274" s="153" t="s">
        <v>95</v>
      </c>
      <c r="AG274" s="154" t="s">
        <v>96</v>
      </c>
      <c r="AH274" s="155">
        <v>0.25</v>
      </c>
      <c r="AI274" s="154" t="s">
        <v>97</v>
      </c>
      <c r="AJ274" s="155">
        <v>0.15</v>
      </c>
      <c r="AK274" s="156">
        <v>0.4</v>
      </c>
      <c r="AL274" s="157">
        <v>0.16800000000000001</v>
      </c>
      <c r="AM274" s="157">
        <v>0.2</v>
      </c>
      <c r="AN274" s="158" t="s">
        <v>98</v>
      </c>
      <c r="AO274" s="158" t="s">
        <v>99</v>
      </c>
      <c r="AP274" s="158" t="s">
        <v>100</v>
      </c>
      <c r="AQ274" s="520"/>
      <c r="AR274" s="491"/>
      <c r="AS274" s="491"/>
      <c r="AT274" s="492"/>
      <c r="AU274" s="491"/>
      <c r="AV274" s="491"/>
      <c r="AW274" s="492"/>
      <c r="AX274" s="492"/>
      <c r="AY274" s="492"/>
      <c r="AZ274" s="520"/>
      <c r="BA274" s="519"/>
      <c r="BB274" s="519"/>
      <c r="BC274" s="519"/>
      <c r="BD274" s="519"/>
      <c r="BE274" s="524"/>
      <c r="BF274" s="437"/>
      <c r="BG274" s="437"/>
      <c r="BH274" s="439"/>
      <c r="BI274" s="439"/>
      <c r="BJ274" s="439"/>
      <c r="BK274" s="439"/>
      <c r="BL274" s="438"/>
      <c r="BM274" s="440"/>
      <c r="BN274" s="440"/>
      <c r="BO274" s="440"/>
      <c r="BP274" s="35"/>
    </row>
    <row r="275" spans="1:68">
      <c r="A275" s="529"/>
      <c r="B275" s="516"/>
      <c r="C275" s="516"/>
      <c r="D275" s="515"/>
      <c r="E275" s="515"/>
      <c r="F275" s="515"/>
      <c r="G275" s="516"/>
      <c r="H275" s="520"/>
      <c r="I275" s="520"/>
      <c r="J275" s="491"/>
      <c r="K275" s="483"/>
      <c r="L275" s="516"/>
      <c r="M275" s="485"/>
      <c r="N275" s="516"/>
      <c r="O275" s="516"/>
      <c r="P275" s="519"/>
      <c r="Q275" s="518"/>
      <c r="R275" s="520"/>
      <c r="S275" s="482"/>
      <c r="T275" s="520"/>
      <c r="U275" s="482"/>
      <c r="V275" s="520"/>
      <c r="W275" s="482"/>
      <c r="X275" s="485"/>
      <c r="Y275" s="482"/>
      <c r="Z275" s="482"/>
      <c r="AA275" s="492"/>
      <c r="AB275" s="151"/>
      <c r="AC275" s="152"/>
      <c r="AD275" s="152"/>
      <c r="AE275" s="152"/>
      <c r="AF275" s="153" t="s">
        <v>138</v>
      </c>
      <c r="AG275" s="154"/>
      <c r="AH275" s="155" t="s">
        <v>138</v>
      </c>
      <c r="AI275" s="154"/>
      <c r="AJ275" s="155" t="s">
        <v>138</v>
      </c>
      <c r="AK275" s="156" t="s">
        <v>138</v>
      </c>
      <c r="AL275" s="157" t="s">
        <v>138</v>
      </c>
      <c r="AM275" s="157" t="s">
        <v>138</v>
      </c>
      <c r="AN275" s="158"/>
      <c r="AO275" s="158"/>
      <c r="AP275" s="158"/>
      <c r="AQ275" s="520"/>
      <c r="AR275" s="491"/>
      <c r="AS275" s="491"/>
      <c r="AT275" s="492"/>
      <c r="AU275" s="491"/>
      <c r="AV275" s="491"/>
      <c r="AW275" s="492"/>
      <c r="AX275" s="492"/>
      <c r="AY275" s="492"/>
      <c r="AZ275" s="520"/>
      <c r="BA275" s="519"/>
      <c r="BB275" s="519"/>
      <c r="BC275" s="519"/>
      <c r="BD275" s="519"/>
      <c r="BE275" s="524"/>
      <c r="BF275" s="437"/>
      <c r="BG275" s="437"/>
      <c r="BH275" s="439"/>
      <c r="BI275" s="439"/>
      <c r="BJ275" s="439"/>
      <c r="BK275" s="439"/>
      <c r="BL275" s="438"/>
      <c r="BM275" s="440"/>
      <c r="BN275" s="440"/>
      <c r="BO275" s="440"/>
      <c r="BP275" s="35"/>
    </row>
    <row r="276" spans="1:68">
      <c r="A276" s="529"/>
      <c r="B276" s="516"/>
      <c r="C276" s="516"/>
      <c r="D276" s="515"/>
      <c r="E276" s="515"/>
      <c r="F276" s="515"/>
      <c r="G276" s="516"/>
      <c r="H276" s="520"/>
      <c r="I276" s="520"/>
      <c r="J276" s="491"/>
      <c r="K276" s="483"/>
      <c r="L276" s="516"/>
      <c r="M276" s="485"/>
      <c r="N276" s="516"/>
      <c r="O276" s="516"/>
      <c r="P276" s="519"/>
      <c r="Q276" s="518"/>
      <c r="R276" s="520"/>
      <c r="S276" s="482"/>
      <c r="T276" s="520"/>
      <c r="U276" s="482"/>
      <c r="V276" s="520"/>
      <c r="W276" s="482"/>
      <c r="X276" s="485"/>
      <c r="Y276" s="482"/>
      <c r="Z276" s="482"/>
      <c r="AA276" s="492"/>
      <c r="AB276" s="151"/>
      <c r="AC276" s="152"/>
      <c r="AD276" s="152"/>
      <c r="AE276" s="152"/>
      <c r="AF276" s="153" t="s">
        <v>138</v>
      </c>
      <c r="AG276" s="154"/>
      <c r="AH276" s="155" t="s">
        <v>138</v>
      </c>
      <c r="AI276" s="154"/>
      <c r="AJ276" s="155" t="s">
        <v>138</v>
      </c>
      <c r="AK276" s="156" t="s">
        <v>138</v>
      </c>
      <c r="AL276" s="157" t="s">
        <v>138</v>
      </c>
      <c r="AM276" s="157" t="s">
        <v>138</v>
      </c>
      <c r="AN276" s="158"/>
      <c r="AO276" s="158"/>
      <c r="AP276" s="158"/>
      <c r="AQ276" s="520"/>
      <c r="AR276" s="491"/>
      <c r="AS276" s="491"/>
      <c r="AT276" s="492"/>
      <c r="AU276" s="491"/>
      <c r="AV276" s="491"/>
      <c r="AW276" s="492"/>
      <c r="AX276" s="492"/>
      <c r="AY276" s="492"/>
      <c r="AZ276" s="520"/>
      <c r="BA276" s="519"/>
      <c r="BB276" s="519"/>
      <c r="BC276" s="519"/>
      <c r="BD276" s="519"/>
      <c r="BE276" s="524"/>
      <c r="BF276" s="437"/>
      <c r="BG276" s="437"/>
      <c r="BH276" s="439"/>
      <c r="BI276" s="439"/>
      <c r="BJ276" s="439"/>
      <c r="BK276" s="439"/>
      <c r="BL276" s="438"/>
      <c r="BM276" s="440"/>
      <c r="BN276" s="440"/>
      <c r="BO276" s="440"/>
      <c r="BP276" s="35"/>
    </row>
    <row r="277" spans="1:68">
      <c r="A277" s="529"/>
      <c r="B277" s="516"/>
      <c r="C277" s="516"/>
      <c r="D277" s="515"/>
      <c r="E277" s="515"/>
      <c r="F277" s="515"/>
      <c r="G277" s="516"/>
      <c r="H277" s="520"/>
      <c r="I277" s="520"/>
      <c r="J277" s="491"/>
      <c r="K277" s="483"/>
      <c r="L277" s="516"/>
      <c r="M277" s="485"/>
      <c r="N277" s="516"/>
      <c r="O277" s="516"/>
      <c r="P277" s="519"/>
      <c r="Q277" s="518"/>
      <c r="R277" s="520"/>
      <c r="S277" s="482"/>
      <c r="T277" s="520"/>
      <c r="U277" s="482"/>
      <c r="V277" s="520"/>
      <c r="W277" s="482"/>
      <c r="X277" s="485"/>
      <c r="Y277" s="482"/>
      <c r="Z277" s="482"/>
      <c r="AA277" s="492"/>
      <c r="AB277" s="151"/>
      <c r="AC277" s="152"/>
      <c r="AD277" s="152"/>
      <c r="AE277" s="152"/>
      <c r="AF277" s="153" t="s">
        <v>138</v>
      </c>
      <c r="AG277" s="154"/>
      <c r="AH277" s="155" t="s">
        <v>138</v>
      </c>
      <c r="AI277" s="154"/>
      <c r="AJ277" s="155" t="s">
        <v>138</v>
      </c>
      <c r="AK277" s="156" t="s">
        <v>138</v>
      </c>
      <c r="AL277" s="157" t="s">
        <v>138</v>
      </c>
      <c r="AM277" s="157" t="s">
        <v>138</v>
      </c>
      <c r="AN277" s="158"/>
      <c r="AO277" s="158"/>
      <c r="AP277" s="158"/>
      <c r="AQ277" s="520"/>
      <c r="AR277" s="491"/>
      <c r="AS277" s="491"/>
      <c r="AT277" s="492"/>
      <c r="AU277" s="491"/>
      <c r="AV277" s="491"/>
      <c r="AW277" s="492"/>
      <c r="AX277" s="492"/>
      <c r="AY277" s="492"/>
      <c r="AZ277" s="520"/>
      <c r="BA277" s="519"/>
      <c r="BB277" s="519"/>
      <c r="BC277" s="519"/>
      <c r="BD277" s="519"/>
      <c r="BE277" s="524"/>
      <c r="BF277" s="437"/>
      <c r="BG277" s="437"/>
      <c r="BH277" s="439"/>
      <c r="BI277" s="439"/>
      <c r="BJ277" s="439"/>
      <c r="BK277" s="439"/>
      <c r="BL277" s="438"/>
      <c r="BM277" s="440"/>
      <c r="BN277" s="440"/>
      <c r="BO277" s="440"/>
      <c r="BP277" s="35"/>
    </row>
    <row r="278" spans="1:68">
      <c r="A278" s="529"/>
      <c r="B278" s="516"/>
      <c r="C278" s="516"/>
      <c r="D278" s="515"/>
      <c r="E278" s="515"/>
      <c r="F278" s="515"/>
      <c r="G278" s="516"/>
      <c r="H278" s="520"/>
      <c r="I278" s="520"/>
      <c r="J278" s="491"/>
      <c r="K278" s="483"/>
      <c r="L278" s="516"/>
      <c r="M278" s="485"/>
      <c r="N278" s="516"/>
      <c r="O278" s="516"/>
      <c r="P278" s="519"/>
      <c r="Q278" s="518"/>
      <c r="R278" s="520"/>
      <c r="S278" s="482"/>
      <c r="T278" s="520"/>
      <c r="U278" s="482"/>
      <c r="V278" s="520"/>
      <c r="W278" s="482"/>
      <c r="X278" s="485"/>
      <c r="Y278" s="482"/>
      <c r="Z278" s="482"/>
      <c r="AA278" s="492"/>
      <c r="AB278" s="151"/>
      <c r="AC278" s="152"/>
      <c r="AD278" s="152"/>
      <c r="AE278" s="152"/>
      <c r="AF278" s="153" t="s">
        <v>138</v>
      </c>
      <c r="AG278" s="154"/>
      <c r="AH278" s="155" t="s">
        <v>138</v>
      </c>
      <c r="AI278" s="154"/>
      <c r="AJ278" s="155" t="s">
        <v>138</v>
      </c>
      <c r="AK278" s="156" t="s">
        <v>138</v>
      </c>
      <c r="AL278" s="157" t="s">
        <v>138</v>
      </c>
      <c r="AM278" s="157" t="s">
        <v>138</v>
      </c>
      <c r="AN278" s="158"/>
      <c r="AO278" s="158"/>
      <c r="AP278" s="158"/>
      <c r="AQ278" s="520"/>
      <c r="AR278" s="491"/>
      <c r="AS278" s="491"/>
      <c r="AT278" s="492"/>
      <c r="AU278" s="491"/>
      <c r="AV278" s="491"/>
      <c r="AW278" s="492"/>
      <c r="AX278" s="492"/>
      <c r="AY278" s="492"/>
      <c r="AZ278" s="520"/>
      <c r="BA278" s="519"/>
      <c r="BB278" s="519"/>
      <c r="BC278" s="519"/>
      <c r="BD278" s="519"/>
      <c r="BE278" s="524"/>
      <c r="BF278" s="437"/>
      <c r="BG278" s="437"/>
      <c r="BH278" s="439"/>
      <c r="BI278" s="439"/>
      <c r="BJ278" s="439"/>
      <c r="BK278" s="439"/>
      <c r="BL278" s="442"/>
      <c r="BM278" s="441"/>
      <c r="BN278" s="441"/>
      <c r="BO278" s="441"/>
      <c r="BP278" s="35"/>
    </row>
    <row r="279" spans="1:68" ht="105" customHeight="1">
      <c r="A279" s="529"/>
      <c r="B279" s="516"/>
      <c r="C279" s="516"/>
      <c r="D279" s="515" t="s">
        <v>82</v>
      </c>
      <c r="E279" s="515" t="s">
        <v>737</v>
      </c>
      <c r="F279" s="515">
        <v>5</v>
      </c>
      <c r="G279" s="516" t="s">
        <v>782</v>
      </c>
      <c r="H279" s="520"/>
      <c r="I279" s="520"/>
      <c r="J279" s="491" t="s">
        <v>783</v>
      </c>
      <c r="K279" s="483" t="s">
        <v>86</v>
      </c>
      <c r="L279" s="516" t="s">
        <v>312</v>
      </c>
      <c r="M279" s="492" t="s">
        <v>784</v>
      </c>
      <c r="N279" s="516"/>
      <c r="O279" s="516"/>
      <c r="P279" s="519" t="s">
        <v>785</v>
      </c>
      <c r="Q279" s="518">
        <v>1</v>
      </c>
      <c r="R279" s="520" t="s">
        <v>124</v>
      </c>
      <c r="S279" s="482">
        <v>0.4</v>
      </c>
      <c r="T279" s="520"/>
      <c r="U279" s="482" t="s">
        <v>138</v>
      </c>
      <c r="V279" s="520" t="s">
        <v>120</v>
      </c>
      <c r="W279" s="482">
        <v>0.2</v>
      </c>
      <c r="X279" s="485" t="s">
        <v>120</v>
      </c>
      <c r="Y279" s="482">
        <v>0.2</v>
      </c>
      <c r="Z279" s="482" t="s">
        <v>294</v>
      </c>
      <c r="AA279" s="492" t="s">
        <v>126</v>
      </c>
      <c r="AB279" s="151">
        <v>1</v>
      </c>
      <c r="AC279" s="152" t="s">
        <v>786</v>
      </c>
      <c r="AD279" s="152" t="s">
        <v>322</v>
      </c>
      <c r="AE279" s="152" t="s">
        <v>787</v>
      </c>
      <c r="AF279" s="153" t="s">
        <v>95</v>
      </c>
      <c r="AG279" s="154" t="s">
        <v>96</v>
      </c>
      <c r="AH279" s="155">
        <v>0.25</v>
      </c>
      <c r="AI279" s="154" t="s">
        <v>97</v>
      </c>
      <c r="AJ279" s="155">
        <v>0.15</v>
      </c>
      <c r="AK279" s="156">
        <v>0.4</v>
      </c>
      <c r="AL279" s="157">
        <v>0.24</v>
      </c>
      <c r="AM279" s="157">
        <v>0.2</v>
      </c>
      <c r="AN279" s="158" t="s">
        <v>98</v>
      </c>
      <c r="AO279" s="158" t="s">
        <v>99</v>
      </c>
      <c r="AP279" s="158" t="s">
        <v>100</v>
      </c>
      <c r="AQ279" s="520" t="s">
        <v>788</v>
      </c>
      <c r="AR279" s="490">
        <v>0.4</v>
      </c>
      <c r="AS279" s="490">
        <v>0.14399999999999999</v>
      </c>
      <c r="AT279" s="492" t="s">
        <v>102</v>
      </c>
      <c r="AU279" s="490">
        <v>0.2</v>
      </c>
      <c r="AV279" s="490">
        <v>0.2</v>
      </c>
      <c r="AW279" s="492" t="s">
        <v>120</v>
      </c>
      <c r="AX279" s="492" t="s">
        <v>126</v>
      </c>
      <c r="AY279" s="492" t="s">
        <v>126</v>
      </c>
      <c r="AZ279" s="520" t="s">
        <v>127</v>
      </c>
      <c r="BA279" s="519" t="s">
        <v>760</v>
      </c>
      <c r="BB279" s="519" t="s">
        <v>760</v>
      </c>
      <c r="BC279" s="519" t="s">
        <v>760</v>
      </c>
      <c r="BD279" s="519" t="s">
        <v>760</v>
      </c>
      <c r="BE279" s="524" t="s">
        <v>760</v>
      </c>
      <c r="BF279" s="437"/>
      <c r="BG279" s="437"/>
      <c r="BH279" s="439"/>
      <c r="BI279" s="439"/>
      <c r="BJ279" s="439"/>
      <c r="BK279" s="456"/>
      <c r="BL279" s="438"/>
      <c r="BM279" s="444"/>
      <c r="BN279" s="444"/>
      <c r="BO279" s="444"/>
      <c r="BP279" s="35"/>
    </row>
    <row r="280" spans="1:68" ht="69">
      <c r="A280" s="529"/>
      <c r="B280" s="516"/>
      <c r="C280" s="516"/>
      <c r="D280" s="515"/>
      <c r="E280" s="515"/>
      <c r="F280" s="515"/>
      <c r="G280" s="516"/>
      <c r="H280" s="520"/>
      <c r="I280" s="520"/>
      <c r="J280" s="491"/>
      <c r="K280" s="483"/>
      <c r="L280" s="516"/>
      <c r="M280" s="492"/>
      <c r="N280" s="516"/>
      <c r="O280" s="516"/>
      <c r="P280" s="519"/>
      <c r="Q280" s="518"/>
      <c r="R280" s="520"/>
      <c r="S280" s="482"/>
      <c r="T280" s="520"/>
      <c r="U280" s="482"/>
      <c r="V280" s="520"/>
      <c r="W280" s="482"/>
      <c r="X280" s="485"/>
      <c r="Y280" s="482"/>
      <c r="Z280" s="482"/>
      <c r="AA280" s="492"/>
      <c r="AB280" s="151">
        <v>2</v>
      </c>
      <c r="AC280" s="159" t="s">
        <v>781</v>
      </c>
      <c r="AD280" s="152" t="s">
        <v>93</v>
      </c>
      <c r="AE280" s="152" t="s">
        <v>779</v>
      </c>
      <c r="AF280" s="153" t="s">
        <v>95</v>
      </c>
      <c r="AG280" s="154" t="s">
        <v>96</v>
      </c>
      <c r="AH280" s="155">
        <v>0.25</v>
      </c>
      <c r="AI280" s="154" t="s">
        <v>97</v>
      </c>
      <c r="AJ280" s="155">
        <v>0.15</v>
      </c>
      <c r="AK280" s="156">
        <v>0.4</v>
      </c>
      <c r="AL280" s="157">
        <v>0.14399999999999999</v>
      </c>
      <c r="AM280" s="157">
        <v>0.2</v>
      </c>
      <c r="AN280" s="158" t="s">
        <v>98</v>
      </c>
      <c r="AO280" s="158" t="s">
        <v>99</v>
      </c>
      <c r="AP280" s="158" t="s">
        <v>100</v>
      </c>
      <c r="AQ280" s="520"/>
      <c r="AR280" s="491"/>
      <c r="AS280" s="491"/>
      <c r="AT280" s="492"/>
      <c r="AU280" s="491"/>
      <c r="AV280" s="491"/>
      <c r="AW280" s="492"/>
      <c r="AX280" s="492"/>
      <c r="AY280" s="492"/>
      <c r="AZ280" s="520"/>
      <c r="BA280" s="519"/>
      <c r="BB280" s="519"/>
      <c r="BC280" s="519"/>
      <c r="BD280" s="519"/>
      <c r="BE280" s="524"/>
      <c r="BF280" s="437"/>
      <c r="BG280" s="437"/>
      <c r="BH280" s="439"/>
      <c r="BI280" s="439"/>
      <c r="BJ280" s="439"/>
      <c r="BK280" s="456"/>
      <c r="BL280" s="438"/>
      <c r="BM280" s="444"/>
      <c r="BN280" s="444"/>
      <c r="BO280" s="444"/>
      <c r="BP280" s="35"/>
    </row>
    <row r="281" spans="1:68">
      <c r="A281" s="529"/>
      <c r="B281" s="516"/>
      <c r="C281" s="516"/>
      <c r="D281" s="515"/>
      <c r="E281" s="515"/>
      <c r="F281" s="515"/>
      <c r="G281" s="516"/>
      <c r="H281" s="520"/>
      <c r="I281" s="520"/>
      <c r="J281" s="491"/>
      <c r="K281" s="483"/>
      <c r="L281" s="516"/>
      <c r="M281" s="492"/>
      <c r="N281" s="516"/>
      <c r="O281" s="516"/>
      <c r="P281" s="519"/>
      <c r="Q281" s="518"/>
      <c r="R281" s="520"/>
      <c r="S281" s="482"/>
      <c r="T281" s="520"/>
      <c r="U281" s="482"/>
      <c r="V281" s="520"/>
      <c r="W281" s="482"/>
      <c r="X281" s="485"/>
      <c r="Y281" s="482"/>
      <c r="Z281" s="482"/>
      <c r="AA281" s="492"/>
      <c r="AB281" s="151"/>
      <c r="AC281" s="152"/>
      <c r="AD281" s="152"/>
      <c r="AE281" s="152"/>
      <c r="AF281" s="153" t="s">
        <v>138</v>
      </c>
      <c r="AG281" s="154"/>
      <c r="AH281" s="155" t="s">
        <v>138</v>
      </c>
      <c r="AI281" s="154"/>
      <c r="AJ281" s="155" t="s">
        <v>138</v>
      </c>
      <c r="AK281" s="156" t="s">
        <v>138</v>
      </c>
      <c r="AL281" s="157" t="s">
        <v>138</v>
      </c>
      <c r="AM281" s="157" t="s">
        <v>138</v>
      </c>
      <c r="AN281" s="158"/>
      <c r="AO281" s="158"/>
      <c r="AP281" s="158"/>
      <c r="AQ281" s="520"/>
      <c r="AR281" s="491"/>
      <c r="AS281" s="491"/>
      <c r="AT281" s="492"/>
      <c r="AU281" s="491"/>
      <c r="AV281" s="491"/>
      <c r="AW281" s="492"/>
      <c r="AX281" s="492"/>
      <c r="AY281" s="492"/>
      <c r="AZ281" s="520"/>
      <c r="BA281" s="519"/>
      <c r="BB281" s="519"/>
      <c r="BC281" s="519"/>
      <c r="BD281" s="519"/>
      <c r="BE281" s="524"/>
      <c r="BF281" s="437"/>
      <c r="BG281" s="437"/>
      <c r="BH281" s="439"/>
      <c r="BI281" s="439"/>
      <c r="BJ281" s="439"/>
      <c r="BK281" s="456"/>
      <c r="BL281" s="438"/>
      <c r="BM281" s="444"/>
      <c r="BN281" s="444"/>
      <c r="BO281" s="444"/>
      <c r="BP281" s="35"/>
    </row>
    <row r="282" spans="1:68">
      <c r="A282" s="529"/>
      <c r="B282" s="516"/>
      <c r="C282" s="516"/>
      <c r="D282" s="515"/>
      <c r="E282" s="515"/>
      <c r="F282" s="515"/>
      <c r="G282" s="516"/>
      <c r="H282" s="520"/>
      <c r="I282" s="520"/>
      <c r="J282" s="491"/>
      <c r="K282" s="483"/>
      <c r="L282" s="516"/>
      <c r="M282" s="492"/>
      <c r="N282" s="516"/>
      <c r="O282" s="516"/>
      <c r="P282" s="519"/>
      <c r="Q282" s="518"/>
      <c r="R282" s="520"/>
      <c r="S282" s="482"/>
      <c r="T282" s="520"/>
      <c r="U282" s="482"/>
      <c r="V282" s="520"/>
      <c r="W282" s="482"/>
      <c r="X282" s="485"/>
      <c r="Y282" s="482"/>
      <c r="Z282" s="482"/>
      <c r="AA282" s="492"/>
      <c r="AB282" s="151"/>
      <c r="AC282" s="152"/>
      <c r="AD282" s="152"/>
      <c r="AE282" s="152"/>
      <c r="AF282" s="153" t="s">
        <v>138</v>
      </c>
      <c r="AG282" s="154"/>
      <c r="AH282" s="155" t="s">
        <v>138</v>
      </c>
      <c r="AI282" s="154"/>
      <c r="AJ282" s="155" t="s">
        <v>138</v>
      </c>
      <c r="AK282" s="156" t="s">
        <v>138</v>
      </c>
      <c r="AL282" s="157" t="s">
        <v>138</v>
      </c>
      <c r="AM282" s="157" t="s">
        <v>138</v>
      </c>
      <c r="AN282" s="158"/>
      <c r="AO282" s="158"/>
      <c r="AP282" s="158"/>
      <c r="AQ282" s="520"/>
      <c r="AR282" s="491"/>
      <c r="AS282" s="491"/>
      <c r="AT282" s="492"/>
      <c r="AU282" s="491"/>
      <c r="AV282" s="491"/>
      <c r="AW282" s="492"/>
      <c r="AX282" s="492"/>
      <c r="AY282" s="492"/>
      <c r="AZ282" s="520"/>
      <c r="BA282" s="519"/>
      <c r="BB282" s="519"/>
      <c r="BC282" s="519"/>
      <c r="BD282" s="519"/>
      <c r="BE282" s="524"/>
      <c r="BF282" s="437"/>
      <c r="BG282" s="437"/>
      <c r="BH282" s="439"/>
      <c r="BI282" s="439"/>
      <c r="BJ282" s="439"/>
      <c r="BK282" s="456"/>
      <c r="BL282" s="438"/>
      <c r="BM282" s="444"/>
      <c r="BN282" s="444"/>
      <c r="BO282" s="444"/>
      <c r="BP282" s="35"/>
    </row>
    <row r="283" spans="1:68">
      <c r="A283" s="529"/>
      <c r="B283" s="516"/>
      <c r="C283" s="516"/>
      <c r="D283" s="515"/>
      <c r="E283" s="515"/>
      <c r="F283" s="515"/>
      <c r="G283" s="516"/>
      <c r="H283" s="520"/>
      <c r="I283" s="520"/>
      <c r="J283" s="491"/>
      <c r="K283" s="483"/>
      <c r="L283" s="516"/>
      <c r="M283" s="492"/>
      <c r="N283" s="516"/>
      <c r="O283" s="516"/>
      <c r="P283" s="519"/>
      <c r="Q283" s="518"/>
      <c r="R283" s="520"/>
      <c r="S283" s="482"/>
      <c r="T283" s="520"/>
      <c r="U283" s="482"/>
      <c r="V283" s="520"/>
      <c r="W283" s="482"/>
      <c r="X283" s="485"/>
      <c r="Y283" s="482"/>
      <c r="Z283" s="482"/>
      <c r="AA283" s="492"/>
      <c r="AB283" s="151"/>
      <c r="AC283" s="152"/>
      <c r="AD283" s="152"/>
      <c r="AE283" s="152"/>
      <c r="AF283" s="153" t="s">
        <v>138</v>
      </c>
      <c r="AG283" s="154"/>
      <c r="AH283" s="155" t="s">
        <v>138</v>
      </c>
      <c r="AI283" s="154"/>
      <c r="AJ283" s="155" t="s">
        <v>138</v>
      </c>
      <c r="AK283" s="156" t="s">
        <v>138</v>
      </c>
      <c r="AL283" s="157" t="s">
        <v>138</v>
      </c>
      <c r="AM283" s="157" t="s">
        <v>138</v>
      </c>
      <c r="AN283" s="158"/>
      <c r="AO283" s="158"/>
      <c r="AP283" s="158"/>
      <c r="AQ283" s="520"/>
      <c r="AR283" s="491"/>
      <c r="AS283" s="491"/>
      <c r="AT283" s="492"/>
      <c r="AU283" s="491"/>
      <c r="AV283" s="491"/>
      <c r="AW283" s="492"/>
      <c r="AX283" s="492"/>
      <c r="AY283" s="492"/>
      <c r="AZ283" s="520"/>
      <c r="BA283" s="519"/>
      <c r="BB283" s="519"/>
      <c r="BC283" s="519"/>
      <c r="BD283" s="519"/>
      <c r="BE283" s="524"/>
      <c r="BF283" s="437"/>
      <c r="BG283" s="437"/>
      <c r="BH283" s="439"/>
      <c r="BI283" s="439"/>
      <c r="BJ283" s="439"/>
      <c r="BK283" s="456"/>
      <c r="BL283" s="438"/>
      <c r="BM283" s="444"/>
      <c r="BN283" s="444"/>
      <c r="BO283" s="444"/>
      <c r="BP283" s="35"/>
    </row>
    <row r="284" spans="1:68">
      <c r="A284" s="529"/>
      <c r="B284" s="516"/>
      <c r="C284" s="516"/>
      <c r="D284" s="515"/>
      <c r="E284" s="515"/>
      <c r="F284" s="515"/>
      <c r="G284" s="516"/>
      <c r="H284" s="520"/>
      <c r="I284" s="520"/>
      <c r="J284" s="491"/>
      <c r="K284" s="483"/>
      <c r="L284" s="516"/>
      <c r="M284" s="492"/>
      <c r="N284" s="516"/>
      <c r="O284" s="516"/>
      <c r="P284" s="519"/>
      <c r="Q284" s="518"/>
      <c r="R284" s="520"/>
      <c r="S284" s="482"/>
      <c r="T284" s="520"/>
      <c r="U284" s="482"/>
      <c r="V284" s="520"/>
      <c r="W284" s="482"/>
      <c r="X284" s="485"/>
      <c r="Y284" s="482"/>
      <c r="Z284" s="482"/>
      <c r="AA284" s="492"/>
      <c r="AB284" s="151"/>
      <c r="AC284" s="152"/>
      <c r="AD284" s="152"/>
      <c r="AE284" s="152"/>
      <c r="AF284" s="153" t="s">
        <v>138</v>
      </c>
      <c r="AG284" s="154"/>
      <c r="AH284" s="155" t="s">
        <v>138</v>
      </c>
      <c r="AI284" s="154"/>
      <c r="AJ284" s="155" t="s">
        <v>138</v>
      </c>
      <c r="AK284" s="156" t="s">
        <v>138</v>
      </c>
      <c r="AL284" s="157" t="s">
        <v>138</v>
      </c>
      <c r="AM284" s="157" t="s">
        <v>138</v>
      </c>
      <c r="AN284" s="158"/>
      <c r="AO284" s="158"/>
      <c r="AP284" s="158"/>
      <c r="AQ284" s="520"/>
      <c r="AR284" s="491"/>
      <c r="AS284" s="491"/>
      <c r="AT284" s="492"/>
      <c r="AU284" s="491"/>
      <c r="AV284" s="491"/>
      <c r="AW284" s="492"/>
      <c r="AX284" s="492"/>
      <c r="AY284" s="492"/>
      <c r="AZ284" s="520"/>
      <c r="BA284" s="519"/>
      <c r="BB284" s="519"/>
      <c r="BC284" s="519"/>
      <c r="BD284" s="519"/>
      <c r="BE284" s="524"/>
      <c r="BF284" s="437"/>
      <c r="BG284" s="437"/>
      <c r="BH284" s="439"/>
      <c r="BI284" s="439"/>
      <c r="BJ284" s="439"/>
      <c r="BK284" s="456"/>
      <c r="BL284" s="438"/>
      <c r="BM284" s="444"/>
      <c r="BN284" s="444"/>
      <c r="BO284" s="444"/>
      <c r="BP284" s="35"/>
    </row>
    <row r="285" spans="1:68" ht="82.5" customHeight="1">
      <c r="A285" s="529"/>
      <c r="B285" s="516"/>
      <c r="C285" s="516"/>
      <c r="D285" s="515" t="s">
        <v>82</v>
      </c>
      <c r="E285" s="515" t="s">
        <v>737</v>
      </c>
      <c r="F285" s="515">
        <v>6</v>
      </c>
      <c r="G285" s="516" t="s">
        <v>789</v>
      </c>
      <c r="H285" s="520"/>
      <c r="I285" s="520"/>
      <c r="J285" s="491" t="s">
        <v>790</v>
      </c>
      <c r="K285" s="483" t="s">
        <v>86</v>
      </c>
      <c r="L285" s="516" t="s">
        <v>312</v>
      </c>
      <c r="M285" s="492" t="s">
        <v>791</v>
      </c>
      <c r="N285" s="516"/>
      <c r="O285" s="516"/>
      <c r="P285" s="519" t="s">
        <v>792</v>
      </c>
      <c r="Q285" s="514">
        <v>1</v>
      </c>
      <c r="R285" s="520" t="s">
        <v>102</v>
      </c>
      <c r="S285" s="482">
        <v>0.2</v>
      </c>
      <c r="T285" s="520"/>
      <c r="U285" s="482" t="s">
        <v>138</v>
      </c>
      <c r="V285" s="520" t="s">
        <v>120</v>
      </c>
      <c r="W285" s="482">
        <v>0.2</v>
      </c>
      <c r="X285" s="485" t="s">
        <v>120</v>
      </c>
      <c r="Y285" s="482">
        <v>0.2</v>
      </c>
      <c r="Z285" s="482" t="s">
        <v>539</v>
      </c>
      <c r="AA285" s="492" t="s">
        <v>126</v>
      </c>
      <c r="AB285" s="151">
        <v>1</v>
      </c>
      <c r="AC285" s="152" t="s">
        <v>793</v>
      </c>
      <c r="AD285" s="152" t="s">
        <v>794</v>
      </c>
      <c r="AE285" s="152" t="s">
        <v>795</v>
      </c>
      <c r="AF285" s="153" t="s">
        <v>95</v>
      </c>
      <c r="AG285" s="154" t="s">
        <v>96</v>
      </c>
      <c r="AH285" s="155">
        <v>0.25</v>
      </c>
      <c r="AI285" s="154" t="s">
        <v>97</v>
      </c>
      <c r="AJ285" s="155">
        <v>0.15</v>
      </c>
      <c r="AK285" s="156">
        <v>0.4</v>
      </c>
      <c r="AL285" s="157">
        <v>0.12</v>
      </c>
      <c r="AM285" s="157">
        <v>0.2</v>
      </c>
      <c r="AN285" s="158" t="s">
        <v>98</v>
      </c>
      <c r="AO285" s="158" t="s">
        <v>99</v>
      </c>
      <c r="AP285" s="158" t="s">
        <v>100</v>
      </c>
      <c r="AQ285" s="520" t="s">
        <v>796</v>
      </c>
      <c r="AR285" s="490">
        <v>0.2</v>
      </c>
      <c r="AS285" s="490">
        <v>0.12</v>
      </c>
      <c r="AT285" s="492" t="s">
        <v>102</v>
      </c>
      <c r="AU285" s="490">
        <v>0.2</v>
      </c>
      <c r="AV285" s="490">
        <v>0.2</v>
      </c>
      <c r="AW285" s="492" t="s">
        <v>120</v>
      </c>
      <c r="AX285" s="492" t="s">
        <v>126</v>
      </c>
      <c r="AY285" s="492" t="s">
        <v>126</v>
      </c>
      <c r="AZ285" s="520" t="s">
        <v>127</v>
      </c>
      <c r="BA285" s="519" t="s">
        <v>760</v>
      </c>
      <c r="BB285" s="519" t="s">
        <v>760</v>
      </c>
      <c r="BC285" s="519" t="s">
        <v>760</v>
      </c>
      <c r="BD285" s="519" t="s">
        <v>760</v>
      </c>
      <c r="BE285" s="524" t="s">
        <v>760</v>
      </c>
      <c r="BF285" s="437"/>
      <c r="BG285" s="437"/>
      <c r="BH285" s="437"/>
      <c r="BI285" s="439"/>
      <c r="BJ285" s="439"/>
      <c r="BK285" s="439"/>
      <c r="BL285" s="445"/>
      <c r="BM285" s="443"/>
      <c r="BN285" s="443"/>
      <c r="BO285" s="443"/>
      <c r="BP285" s="35"/>
    </row>
    <row r="286" spans="1:68">
      <c r="A286" s="529"/>
      <c r="B286" s="516"/>
      <c r="C286" s="516"/>
      <c r="D286" s="515"/>
      <c r="E286" s="515"/>
      <c r="F286" s="515"/>
      <c r="G286" s="516"/>
      <c r="H286" s="520"/>
      <c r="I286" s="520"/>
      <c r="J286" s="491"/>
      <c r="K286" s="483"/>
      <c r="L286" s="516"/>
      <c r="M286" s="492"/>
      <c r="N286" s="516"/>
      <c r="O286" s="516"/>
      <c r="P286" s="519"/>
      <c r="Q286" s="514"/>
      <c r="R286" s="520"/>
      <c r="S286" s="482"/>
      <c r="T286" s="520"/>
      <c r="U286" s="482"/>
      <c r="V286" s="520"/>
      <c r="W286" s="482"/>
      <c r="X286" s="485"/>
      <c r="Y286" s="482"/>
      <c r="Z286" s="482"/>
      <c r="AA286" s="492"/>
      <c r="AB286" s="151"/>
      <c r="AC286" s="152"/>
      <c r="AD286" s="152"/>
      <c r="AE286" s="152"/>
      <c r="AF286" s="153" t="s">
        <v>138</v>
      </c>
      <c r="AG286" s="154"/>
      <c r="AH286" s="155" t="s">
        <v>138</v>
      </c>
      <c r="AI286" s="154"/>
      <c r="AJ286" s="155" t="s">
        <v>138</v>
      </c>
      <c r="AK286" s="156" t="s">
        <v>138</v>
      </c>
      <c r="AL286" s="157" t="s">
        <v>138</v>
      </c>
      <c r="AM286" s="157" t="s">
        <v>138</v>
      </c>
      <c r="AN286" s="158"/>
      <c r="AO286" s="158"/>
      <c r="AP286" s="158"/>
      <c r="AQ286" s="520"/>
      <c r="AR286" s="491"/>
      <c r="AS286" s="491"/>
      <c r="AT286" s="492"/>
      <c r="AU286" s="491"/>
      <c r="AV286" s="491"/>
      <c r="AW286" s="492"/>
      <c r="AX286" s="492"/>
      <c r="AY286" s="492"/>
      <c r="AZ286" s="520"/>
      <c r="BA286" s="519"/>
      <c r="BB286" s="519"/>
      <c r="BC286" s="519"/>
      <c r="BD286" s="519"/>
      <c r="BE286" s="524"/>
      <c r="BF286" s="437"/>
      <c r="BG286" s="437"/>
      <c r="BH286" s="437"/>
      <c r="BI286" s="439"/>
      <c r="BJ286" s="439"/>
      <c r="BK286" s="439"/>
      <c r="BL286" s="438"/>
      <c r="BM286" s="444"/>
      <c r="BN286" s="444"/>
      <c r="BO286" s="444"/>
      <c r="BP286" s="35"/>
    </row>
    <row r="287" spans="1:68">
      <c r="A287" s="529"/>
      <c r="B287" s="516"/>
      <c r="C287" s="516"/>
      <c r="D287" s="515"/>
      <c r="E287" s="515"/>
      <c r="F287" s="515"/>
      <c r="G287" s="516"/>
      <c r="H287" s="520"/>
      <c r="I287" s="520"/>
      <c r="J287" s="491"/>
      <c r="K287" s="483"/>
      <c r="L287" s="516"/>
      <c r="M287" s="492"/>
      <c r="N287" s="516"/>
      <c r="O287" s="516"/>
      <c r="P287" s="519"/>
      <c r="Q287" s="514"/>
      <c r="R287" s="520"/>
      <c r="S287" s="482"/>
      <c r="T287" s="520"/>
      <c r="U287" s="482"/>
      <c r="V287" s="520"/>
      <c r="W287" s="482"/>
      <c r="X287" s="485"/>
      <c r="Y287" s="482"/>
      <c r="Z287" s="482"/>
      <c r="AA287" s="492"/>
      <c r="AB287" s="151"/>
      <c r="AC287" s="152"/>
      <c r="AD287" s="152"/>
      <c r="AE287" s="152"/>
      <c r="AF287" s="153" t="s">
        <v>138</v>
      </c>
      <c r="AG287" s="154"/>
      <c r="AH287" s="155" t="s">
        <v>138</v>
      </c>
      <c r="AI287" s="154"/>
      <c r="AJ287" s="155" t="s">
        <v>138</v>
      </c>
      <c r="AK287" s="156" t="s">
        <v>138</v>
      </c>
      <c r="AL287" s="157" t="s">
        <v>138</v>
      </c>
      <c r="AM287" s="157" t="s">
        <v>138</v>
      </c>
      <c r="AN287" s="158"/>
      <c r="AO287" s="158"/>
      <c r="AP287" s="158"/>
      <c r="AQ287" s="520"/>
      <c r="AR287" s="491"/>
      <c r="AS287" s="491"/>
      <c r="AT287" s="492"/>
      <c r="AU287" s="491"/>
      <c r="AV287" s="491"/>
      <c r="AW287" s="492"/>
      <c r="AX287" s="492"/>
      <c r="AY287" s="492"/>
      <c r="AZ287" s="520"/>
      <c r="BA287" s="519"/>
      <c r="BB287" s="519"/>
      <c r="BC287" s="519"/>
      <c r="BD287" s="519"/>
      <c r="BE287" s="524"/>
      <c r="BF287" s="437"/>
      <c r="BG287" s="437"/>
      <c r="BH287" s="437"/>
      <c r="BI287" s="439"/>
      <c r="BJ287" s="439"/>
      <c r="BK287" s="439"/>
      <c r="BL287" s="438"/>
      <c r="BM287" s="444"/>
      <c r="BN287" s="444"/>
      <c r="BO287" s="444"/>
      <c r="BP287" s="35"/>
    </row>
    <row r="288" spans="1:68">
      <c r="A288" s="529"/>
      <c r="B288" s="516"/>
      <c r="C288" s="516"/>
      <c r="D288" s="515"/>
      <c r="E288" s="515"/>
      <c r="F288" s="515"/>
      <c r="G288" s="516"/>
      <c r="H288" s="520"/>
      <c r="I288" s="520"/>
      <c r="J288" s="491"/>
      <c r="K288" s="483"/>
      <c r="L288" s="516"/>
      <c r="M288" s="492"/>
      <c r="N288" s="516"/>
      <c r="O288" s="516"/>
      <c r="P288" s="519"/>
      <c r="Q288" s="514"/>
      <c r="R288" s="520"/>
      <c r="S288" s="482"/>
      <c r="T288" s="520"/>
      <c r="U288" s="482"/>
      <c r="V288" s="520"/>
      <c r="W288" s="482"/>
      <c r="X288" s="485"/>
      <c r="Y288" s="482"/>
      <c r="Z288" s="482"/>
      <c r="AA288" s="492"/>
      <c r="AB288" s="151"/>
      <c r="AC288" s="152"/>
      <c r="AD288" s="152"/>
      <c r="AE288" s="152"/>
      <c r="AF288" s="153" t="s">
        <v>138</v>
      </c>
      <c r="AG288" s="154"/>
      <c r="AH288" s="155" t="s">
        <v>138</v>
      </c>
      <c r="AI288" s="154"/>
      <c r="AJ288" s="155" t="s">
        <v>138</v>
      </c>
      <c r="AK288" s="156" t="s">
        <v>138</v>
      </c>
      <c r="AL288" s="157" t="s">
        <v>138</v>
      </c>
      <c r="AM288" s="157" t="s">
        <v>138</v>
      </c>
      <c r="AN288" s="158"/>
      <c r="AO288" s="158"/>
      <c r="AP288" s="158"/>
      <c r="AQ288" s="520"/>
      <c r="AR288" s="491"/>
      <c r="AS288" s="491"/>
      <c r="AT288" s="492"/>
      <c r="AU288" s="491"/>
      <c r="AV288" s="491"/>
      <c r="AW288" s="492"/>
      <c r="AX288" s="492"/>
      <c r="AY288" s="492"/>
      <c r="AZ288" s="520"/>
      <c r="BA288" s="519"/>
      <c r="BB288" s="519"/>
      <c r="BC288" s="519"/>
      <c r="BD288" s="519"/>
      <c r="BE288" s="524"/>
      <c r="BF288" s="437"/>
      <c r="BG288" s="437"/>
      <c r="BH288" s="437"/>
      <c r="BI288" s="439"/>
      <c r="BJ288" s="439"/>
      <c r="BK288" s="439"/>
      <c r="BL288" s="438"/>
      <c r="BM288" s="444"/>
      <c r="BN288" s="444"/>
      <c r="BO288" s="444"/>
      <c r="BP288" s="35"/>
    </row>
    <row r="289" spans="1:68">
      <c r="A289" s="529"/>
      <c r="B289" s="516"/>
      <c r="C289" s="516"/>
      <c r="D289" s="515"/>
      <c r="E289" s="515"/>
      <c r="F289" s="515"/>
      <c r="G289" s="516"/>
      <c r="H289" s="520"/>
      <c r="I289" s="520"/>
      <c r="J289" s="491"/>
      <c r="K289" s="483"/>
      <c r="L289" s="516"/>
      <c r="M289" s="492"/>
      <c r="N289" s="516"/>
      <c r="O289" s="516"/>
      <c r="P289" s="519"/>
      <c r="Q289" s="514"/>
      <c r="R289" s="520"/>
      <c r="S289" s="482"/>
      <c r="T289" s="520"/>
      <c r="U289" s="482"/>
      <c r="V289" s="520"/>
      <c r="W289" s="482"/>
      <c r="X289" s="485"/>
      <c r="Y289" s="482"/>
      <c r="Z289" s="482"/>
      <c r="AA289" s="492"/>
      <c r="AB289" s="151"/>
      <c r="AC289" s="152"/>
      <c r="AD289" s="152"/>
      <c r="AE289" s="152"/>
      <c r="AF289" s="153" t="s">
        <v>138</v>
      </c>
      <c r="AG289" s="154"/>
      <c r="AH289" s="155" t="s">
        <v>138</v>
      </c>
      <c r="AI289" s="154"/>
      <c r="AJ289" s="155" t="s">
        <v>138</v>
      </c>
      <c r="AK289" s="156" t="s">
        <v>138</v>
      </c>
      <c r="AL289" s="157" t="s">
        <v>138</v>
      </c>
      <c r="AM289" s="157" t="s">
        <v>138</v>
      </c>
      <c r="AN289" s="158"/>
      <c r="AO289" s="158"/>
      <c r="AP289" s="158"/>
      <c r="AQ289" s="520"/>
      <c r="AR289" s="491"/>
      <c r="AS289" s="491"/>
      <c r="AT289" s="492"/>
      <c r="AU289" s="491"/>
      <c r="AV289" s="491"/>
      <c r="AW289" s="492"/>
      <c r="AX289" s="492"/>
      <c r="AY289" s="492"/>
      <c r="AZ289" s="520"/>
      <c r="BA289" s="519"/>
      <c r="BB289" s="519"/>
      <c r="BC289" s="519"/>
      <c r="BD289" s="519"/>
      <c r="BE289" s="524"/>
      <c r="BF289" s="437"/>
      <c r="BG289" s="437"/>
      <c r="BH289" s="437"/>
      <c r="BI289" s="439"/>
      <c r="BJ289" s="439"/>
      <c r="BK289" s="439"/>
      <c r="BL289" s="438"/>
      <c r="BM289" s="444"/>
      <c r="BN289" s="444"/>
      <c r="BO289" s="444"/>
      <c r="BP289" s="35"/>
    </row>
    <row r="290" spans="1:68">
      <c r="A290" s="529"/>
      <c r="B290" s="516"/>
      <c r="C290" s="516"/>
      <c r="D290" s="515"/>
      <c r="E290" s="515"/>
      <c r="F290" s="515"/>
      <c r="G290" s="516"/>
      <c r="H290" s="520"/>
      <c r="I290" s="520"/>
      <c r="J290" s="491"/>
      <c r="K290" s="483"/>
      <c r="L290" s="516"/>
      <c r="M290" s="492"/>
      <c r="N290" s="516"/>
      <c r="O290" s="516"/>
      <c r="P290" s="519"/>
      <c r="Q290" s="514"/>
      <c r="R290" s="520"/>
      <c r="S290" s="482"/>
      <c r="T290" s="520"/>
      <c r="U290" s="482"/>
      <c r="V290" s="520"/>
      <c r="W290" s="482"/>
      <c r="X290" s="485"/>
      <c r="Y290" s="482"/>
      <c r="Z290" s="482"/>
      <c r="AA290" s="492"/>
      <c r="AB290" s="151"/>
      <c r="AC290" s="152"/>
      <c r="AD290" s="152"/>
      <c r="AE290" s="152"/>
      <c r="AF290" s="153" t="s">
        <v>138</v>
      </c>
      <c r="AG290" s="154"/>
      <c r="AH290" s="155" t="s">
        <v>138</v>
      </c>
      <c r="AI290" s="154"/>
      <c r="AJ290" s="155" t="s">
        <v>138</v>
      </c>
      <c r="AK290" s="156" t="s">
        <v>138</v>
      </c>
      <c r="AL290" s="157" t="s">
        <v>138</v>
      </c>
      <c r="AM290" s="157" t="s">
        <v>138</v>
      </c>
      <c r="AN290" s="158"/>
      <c r="AO290" s="158"/>
      <c r="AP290" s="158"/>
      <c r="AQ290" s="520"/>
      <c r="AR290" s="491"/>
      <c r="AS290" s="491"/>
      <c r="AT290" s="492"/>
      <c r="AU290" s="491"/>
      <c r="AV290" s="491"/>
      <c r="AW290" s="492"/>
      <c r="AX290" s="492"/>
      <c r="AY290" s="492"/>
      <c r="AZ290" s="520"/>
      <c r="BA290" s="519"/>
      <c r="BB290" s="519"/>
      <c r="BC290" s="519"/>
      <c r="BD290" s="519"/>
      <c r="BE290" s="524"/>
      <c r="BF290" s="437"/>
      <c r="BG290" s="437"/>
      <c r="BH290" s="437"/>
      <c r="BI290" s="439"/>
      <c r="BJ290" s="439"/>
      <c r="BK290" s="439"/>
      <c r="BL290" s="438"/>
      <c r="BM290" s="444"/>
      <c r="BN290" s="444"/>
      <c r="BO290" s="444"/>
      <c r="BP290" s="35"/>
    </row>
    <row r="291" spans="1:68" ht="137.25">
      <c r="A291" s="529" t="s">
        <v>797</v>
      </c>
      <c r="B291" s="516" t="s">
        <v>798</v>
      </c>
      <c r="C291" s="516" t="s">
        <v>799</v>
      </c>
      <c r="D291" s="515" t="s">
        <v>82</v>
      </c>
      <c r="E291" s="515" t="s">
        <v>800</v>
      </c>
      <c r="F291" s="515">
        <v>1</v>
      </c>
      <c r="G291" s="519" t="s">
        <v>801</v>
      </c>
      <c r="H291" s="520"/>
      <c r="I291" s="520"/>
      <c r="J291" s="491" t="s">
        <v>802</v>
      </c>
      <c r="K291" s="483" t="s">
        <v>86</v>
      </c>
      <c r="L291" s="516" t="s">
        <v>87</v>
      </c>
      <c r="M291" s="485" t="s">
        <v>803</v>
      </c>
      <c r="N291" s="516"/>
      <c r="O291" s="516"/>
      <c r="P291" s="519" t="s">
        <v>804</v>
      </c>
      <c r="Q291" s="514">
        <v>1</v>
      </c>
      <c r="R291" s="520" t="s">
        <v>90</v>
      </c>
      <c r="S291" s="482">
        <v>0.6</v>
      </c>
      <c r="T291" s="520" t="s">
        <v>183</v>
      </c>
      <c r="U291" s="482">
        <v>0.4</v>
      </c>
      <c r="V291" s="520" t="s">
        <v>125</v>
      </c>
      <c r="W291" s="482">
        <v>0.6</v>
      </c>
      <c r="X291" s="485" t="s">
        <v>125</v>
      </c>
      <c r="Y291" s="482">
        <v>0.6</v>
      </c>
      <c r="Z291" s="482" t="s">
        <v>139</v>
      </c>
      <c r="AA291" s="492" t="s">
        <v>125</v>
      </c>
      <c r="AB291" s="151">
        <v>1</v>
      </c>
      <c r="AC291" s="152" t="s">
        <v>805</v>
      </c>
      <c r="AD291" s="152" t="s">
        <v>93</v>
      </c>
      <c r="AE291" s="152" t="s">
        <v>806</v>
      </c>
      <c r="AF291" s="153" t="s">
        <v>95</v>
      </c>
      <c r="AG291" s="154" t="s">
        <v>96</v>
      </c>
      <c r="AH291" s="155">
        <v>0.25</v>
      </c>
      <c r="AI291" s="154" t="s">
        <v>97</v>
      </c>
      <c r="AJ291" s="155">
        <v>0.15</v>
      </c>
      <c r="AK291" s="156">
        <v>0.4</v>
      </c>
      <c r="AL291" s="157">
        <v>0.36</v>
      </c>
      <c r="AM291" s="157">
        <v>0.6</v>
      </c>
      <c r="AN291" s="158" t="s">
        <v>98</v>
      </c>
      <c r="AO291" s="158" t="s">
        <v>99</v>
      </c>
      <c r="AP291" s="158" t="s">
        <v>100</v>
      </c>
      <c r="AQ291" s="520" t="s">
        <v>807</v>
      </c>
      <c r="AR291" s="490">
        <v>0.6</v>
      </c>
      <c r="AS291" s="490">
        <v>2.7993599999999997E-2</v>
      </c>
      <c r="AT291" s="492" t="s">
        <v>102</v>
      </c>
      <c r="AU291" s="490">
        <v>0.6</v>
      </c>
      <c r="AV291" s="490">
        <v>0.6</v>
      </c>
      <c r="AW291" s="492" t="s">
        <v>125</v>
      </c>
      <c r="AX291" s="492" t="s">
        <v>125</v>
      </c>
      <c r="AY291" s="492" t="s">
        <v>125</v>
      </c>
      <c r="AZ291" s="520" t="s">
        <v>104</v>
      </c>
      <c r="BA291" s="519" t="s">
        <v>808</v>
      </c>
      <c r="BB291" s="519" t="s">
        <v>809</v>
      </c>
      <c r="BC291" s="516" t="s">
        <v>810</v>
      </c>
      <c r="BD291" s="516" t="s">
        <v>811</v>
      </c>
      <c r="BE291" s="524" t="s">
        <v>812</v>
      </c>
      <c r="BF291" s="437"/>
      <c r="BG291" s="437"/>
      <c r="BH291" s="439"/>
      <c r="BI291" s="439"/>
      <c r="BJ291" s="437"/>
      <c r="BK291" s="437"/>
      <c r="BL291" s="438"/>
      <c r="BM291" s="437"/>
      <c r="BN291" s="437"/>
      <c r="BO291" s="437"/>
      <c r="BP291" s="35"/>
    </row>
    <row r="292" spans="1:68" ht="69">
      <c r="A292" s="529"/>
      <c r="B292" s="516"/>
      <c r="C292" s="516"/>
      <c r="D292" s="515"/>
      <c r="E292" s="515"/>
      <c r="F292" s="515"/>
      <c r="G292" s="519"/>
      <c r="H292" s="520"/>
      <c r="I292" s="520"/>
      <c r="J292" s="491"/>
      <c r="K292" s="483"/>
      <c r="L292" s="516"/>
      <c r="M292" s="485"/>
      <c r="N292" s="516"/>
      <c r="O292" s="516"/>
      <c r="P292" s="519"/>
      <c r="Q292" s="514"/>
      <c r="R292" s="520"/>
      <c r="S292" s="482"/>
      <c r="T292" s="520"/>
      <c r="U292" s="482"/>
      <c r="V292" s="520"/>
      <c r="W292" s="482"/>
      <c r="X292" s="485"/>
      <c r="Y292" s="482"/>
      <c r="Z292" s="482"/>
      <c r="AA292" s="492"/>
      <c r="AB292" s="151">
        <v>2</v>
      </c>
      <c r="AC292" s="159" t="s">
        <v>813</v>
      </c>
      <c r="AD292" s="159" t="s">
        <v>93</v>
      </c>
      <c r="AE292" s="152" t="s">
        <v>814</v>
      </c>
      <c r="AF292" s="153" t="s">
        <v>95</v>
      </c>
      <c r="AG292" s="154" t="s">
        <v>96</v>
      </c>
      <c r="AH292" s="155">
        <v>0.25</v>
      </c>
      <c r="AI292" s="154" t="s">
        <v>97</v>
      </c>
      <c r="AJ292" s="155">
        <v>0.15</v>
      </c>
      <c r="AK292" s="156">
        <v>0.4</v>
      </c>
      <c r="AL292" s="157">
        <v>0.216</v>
      </c>
      <c r="AM292" s="157">
        <v>0.6</v>
      </c>
      <c r="AN292" s="158" t="s">
        <v>98</v>
      </c>
      <c r="AO292" s="158" t="s">
        <v>99</v>
      </c>
      <c r="AP292" s="158" t="s">
        <v>100</v>
      </c>
      <c r="AQ292" s="520"/>
      <c r="AR292" s="491"/>
      <c r="AS292" s="491"/>
      <c r="AT292" s="492"/>
      <c r="AU292" s="491"/>
      <c r="AV292" s="491"/>
      <c r="AW292" s="492"/>
      <c r="AX292" s="492"/>
      <c r="AY292" s="492"/>
      <c r="AZ292" s="520"/>
      <c r="BA292" s="519"/>
      <c r="BB292" s="519"/>
      <c r="BC292" s="516"/>
      <c r="BD292" s="516"/>
      <c r="BE292" s="525"/>
      <c r="BF292" s="437"/>
      <c r="BG292" s="437"/>
      <c r="BH292" s="437"/>
      <c r="BI292" s="437"/>
      <c r="BJ292" s="437"/>
      <c r="BK292" s="437"/>
      <c r="BL292" s="438"/>
      <c r="BM292" s="437"/>
      <c r="BN292" s="437"/>
      <c r="BO292" s="437"/>
      <c r="BP292" s="35"/>
    </row>
    <row r="293" spans="1:68" ht="69">
      <c r="A293" s="529"/>
      <c r="B293" s="516"/>
      <c r="C293" s="516"/>
      <c r="D293" s="515"/>
      <c r="E293" s="515"/>
      <c r="F293" s="515"/>
      <c r="G293" s="519"/>
      <c r="H293" s="520"/>
      <c r="I293" s="520"/>
      <c r="J293" s="491"/>
      <c r="K293" s="483"/>
      <c r="L293" s="516"/>
      <c r="M293" s="485"/>
      <c r="N293" s="516"/>
      <c r="O293" s="516"/>
      <c r="P293" s="519"/>
      <c r="Q293" s="514"/>
      <c r="R293" s="520"/>
      <c r="S293" s="482"/>
      <c r="T293" s="520"/>
      <c r="U293" s="482"/>
      <c r="V293" s="520"/>
      <c r="W293" s="482"/>
      <c r="X293" s="485"/>
      <c r="Y293" s="482"/>
      <c r="Z293" s="482"/>
      <c r="AA293" s="492"/>
      <c r="AB293" s="151">
        <v>3</v>
      </c>
      <c r="AC293" s="159" t="s">
        <v>815</v>
      </c>
      <c r="AD293" s="159" t="s">
        <v>93</v>
      </c>
      <c r="AE293" s="159" t="s">
        <v>816</v>
      </c>
      <c r="AF293" s="153" t="s">
        <v>95</v>
      </c>
      <c r="AG293" s="154" t="s">
        <v>96</v>
      </c>
      <c r="AH293" s="155">
        <v>0.25</v>
      </c>
      <c r="AI293" s="154" t="s">
        <v>97</v>
      </c>
      <c r="AJ293" s="155">
        <v>0.15</v>
      </c>
      <c r="AK293" s="156">
        <v>0.4</v>
      </c>
      <c r="AL293" s="157">
        <v>0.12959999999999999</v>
      </c>
      <c r="AM293" s="157">
        <v>0.6</v>
      </c>
      <c r="AN293" s="158" t="s">
        <v>98</v>
      </c>
      <c r="AO293" s="158" t="s">
        <v>99</v>
      </c>
      <c r="AP293" s="158" t="s">
        <v>100</v>
      </c>
      <c r="AQ293" s="520"/>
      <c r="AR293" s="491"/>
      <c r="AS293" s="491"/>
      <c r="AT293" s="492"/>
      <c r="AU293" s="491"/>
      <c r="AV293" s="491"/>
      <c r="AW293" s="492"/>
      <c r="AX293" s="492"/>
      <c r="AY293" s="492"/>
      <c r="AZ293" s="520"/>
      <c r="BA293" s="519"/>
      <c r="BB293" s="519"/>
      <c r="BC293" s="516"/>
      <c r="BD293" s="516"/>
      <c r="BE293" s="525"/>
      <c r="BF293" s="437"/>
      <c r="BG293" s="437"/>
      <c r="BH293" s="437"/>
      <c r="BI293" s="437"/>
      <c r="BJ293" s="437"/>
      <c r="BK293" s="437"/>
      <c r="BL293" s="438"/>
      <c r="BM293" s="437"/>
      <c r="BN293" s="437"/>
      <c r="BO293" s="437"/>
      <c r="BP293" s="35"/>
    </row>
    <row r="294" spans="1:68" ht="69">
      <c r="A294" s="529"/>
      <c r="B294" s="516"/>
      <c r="C294" s="516"/>
      <c r="D294" s="515"/>
      <c r="E294" s="515"/>
      <c r="F294" s="515"/>
      <c r="G294" s="519"/>
      <c r="H294" s="520"/>
      <c r="I294" s="520"/>
      <c r="J294" s="491"/>
      <c r="K294" s="483"/>
      <c r="L294" s="516"/>
      <c r="M294" s="485"/>
      <c r="N294" s="516"/>
      <c r="O294" s="516"/>
      <c r="P294" s="519"/>
      <c r="Q294" s="514"/>
      <c r="R294" s="520"/>
      <c r="S294" s="482"/>
      <c r="T294" s="520"/>
      <c r="U294" s="482"/>
      <c r="V294" s="520"/>
      <c r="W294" s="482"/>
      <c r="X294" s="485"/>
      <c r="Y294" s="482"/>
      <c r="Z294" s="482"/>
      <c r="AA294" s="492"/>
      <c r="AB294" s="151">
        <v>4</v>
      </c>
      <c r="AC294" s="152" t="s">
        <v>817</v>
      </c>
      <c r="AD294" s="152" t="s">
        <v>93</v>
      </c>
      <c r="AE294" s="152" t="s">
        <v>818</v>
      </c>
      <c r="AF294" s="153" t="s">
        <v>95</v>
      </c>
      <c r="AG294" s="154" t="s">
        <v>96</v>
      </c>
      <c r="AH294" s="155">
        <v>0.25</v>
      </c>
      <c r="AI294" s="154" t="s">
        <v>97</v>
      </c>
      <c r="AJ294" s="155">
        <v>0.15</v>
      </c>
      <c r="AK294" s="156">
        <v>0.4</v>
      </c>
      <c r="AL294" s="157">
        <v>7.7759999999999996E-2</v>
      </c>
      <c r="AM294" s="157">
        <v>0.6</v>
      </c>
      <c r="AN294" s="158" t="s">
        <v>98</v>
      </c>
      <c r="AO294" s="158" t="s">
        <v>99</v>
      </c>
      <c r="AP294" s="158" t="s">
        <v>100</v>
      </c>
      <c r="AQ294" s="520"/>
      <c r="AR294" s="491"/>
      <c r="AS294" s="491"/>
      <c r="AT294" s="492"/>
      <c r="AU294" s="491"/>
      <c r="AV294" s="491"/>
      <c r="AW294" s="492"/>
      <c r="AX294" s="492"/>
      <c r="AY294" s="492"/>
      <c r="AZ294" s="520"/>
      <c r="BA294" s="519"/>
      <c r="BB294" s="519"/>
      <c r="BC294" s="516"/>
      <c r="BD294" s="516"/>
      <c r="BE294" s="525"/>
      <c r="BF294" s="437"/>
      <c r="BG294" s="437"/>
      <c r="BH294" s="437"/>
      <c r="BI294" s="437"/>
      <c r="BJ294" s="437"/>
      <c r="BK294" s="437"/>
      <c r="BL294" s="438"/>
      <c r="BM294" s="437"/>
      <c r="BN294" s="437"/>
      <c r="BO294" s="437"/>
      <c r="BP294" s="35"/>
    </row>
    <row r="295" spans="1:68" ht="121.5">
      <c r="A295" s="529"/>
      <c r="B295" s="516"/>
      <c r="C295" s="516"/>
      <c r="D295" s="515"/>
      <c r="E295" s="515"/>
      <c r="F295" s="515"/>
      <c r="G295" s="519"/>
      <c r="H295" s="520"/>
      <c r="I295" s="520"/>
      <c r="J295" s="491"/>
      <c r="K295" s="483"/>
      <c r="L295" s="516"/>
      <c r="M295" s="485"/>
      <c r="N295" s="516"/>
      <c r="O295" s="516"/>
      <c r="P295" s="519"/>
      <c r="Q295" s="514"/>
      <c r="R295" s="520"/>
      <c r="S295" s="482"/>
      <c r="T295" s="520"/>
      <c r="U295" s="482"/>
      <c r="V295" s="520"/>
      <c r="W295" s="482"/>
      <c r="X295" s="485"/>
      <c r="Y295" s="482"/>
      <c r="Z295" s="482"/>
      <c r="AA295" s="492"/>
      <c r="AB295" s="151">
        <v>5</v>
      </c>
      <c r="AC295" s="159" t="s">
        <v>819</v>
      </c>
      <c r="AD295" s="159" t="s">
        <v>93</v>
      </c>
      <c r="AE295" s="152" t="s">
        <v>820</v>
      </c>
      <c r="AF295" s="153" t="s">
        <v>95</v>
      </c>
      <c r="AG295" s="154" t="s">
        <v>96</v>
      </c>
      <c r="AH295" s="155">
        <v>0.25</v>
      </c>
      <c r="AI295" s="154" t="s">
        <v>97</v>
      </c>
      <c r="AJ295" s="155">
        <v>0.15</v>
      </c>
      <c r="AK295" s="156">
        <v>0.4</v>
      </c>
      <c r="AL295" s="157">
        <v>4.6655999999999996E-2</v>
      </c>
      <c r="AM295" s="157">
        <v>0.6</v>
      </c>
      <c r="AN295" s="158" t="s">
        <v>98</v>
      </c>
      <c r="AO295" s="158" t="s">
        <v>99</v>
      </c>
      <c r="AP295" s="158" t="s">
        <v>100</v>
      </c>
      <c r="AQ295" s="520"/>
      <c r="AR295" s="491"/>
      <c r="AS295" s="491"/>
      <c r="AT295" s="492"/>
      <c r="AU295" s="491"/>
      <c r="AV295" s="491"/>
      <c r="AW295" s="492"/>
      <c r="AX295" s="492"/>
      <c r="AY295" s="492"/>
      <c r="AZ295" s="520"/>
      <c r="BA295" s="519"/>
      <c r="BB295" s="519"/>
      <c r="BC295" s="516"/>
      <c r="BD295" s="516"/>
      <c r="BE295" s="525"/>
      <c r="BF295" s="437"/>
      <c r="BG295" s="437"/>
      <c r="BH295" s="437"/>
      <c r="BI295" s="437"/>
      <c r="BJ295" s="437"/>
      <c r="BK295" s="437"/>
      <c r="BL295" s="438"/>
      <c r="BM295" s="437"/>
      <c r="BN295" s="437"/>
      <c r="BO295" s="437"/>
      <c r="BP295" s="35"/>
    </row>
    <row r="296" spans="1:68" ht="69">
      <c r="A296" s="529"/>
      <c r="B296" s="516"/>
      <c r="C296" s="516"/>
      <c r="D296" s="515"/>
      <c r="E296" s="515"/>
      <c r="F296" s="515"/>
      <c r="G296" s="519"/>
      <c r="H296" s="520"/>
      <c r="I296" s="520"/>
      <c r="J296" s="491"/>
      <c r="K296" s="483"/>
      <c r="L296" s="516"/>
      <c r="M296" s="485"/>
      <c r="N296" s="516"/>
      <c r="O296" s="516"/>
      <c r="P296" s="519"/>
      <c r="Q296" s="514"/>
      <c r="R296" s="520"/>
      <c r="S296" s="482"/>
      <c r="T296" s="520"/>
      <c r="U296" s="482"/>
      <c r="V296" s="520"/>
      <c r="W296" s="482"/>
      <c r="X296" s="485"/>
      <c r="Y296" s="482"/>
      <c r="Z296" s="482"/>
      <c r="AA296" s="492"/>
      <c r="AB296" s="151">
        <v>6</v>
      </c>
      <c r="AC296" s="152" t="s">
        <v>821</v>
      </c>
      <c r="AD296" s="152" t="s">
        <v>822</v>
      </c>
      <c r="AE296" s="152" t="s">
        <v>823</v>
      </c>
      <c r="AF296" s="153" t="s">
        <v>95</v>
      </c>
      <c r="AG296" s="154" t="s">
        <v>96</v>
      </c>
      <c r="AH296" s="155">
        <v>0.25</v>
      </c>
      <c r="AI296" s="154" t="s">
        <v>97</v>
      </c>
      <c r="AJ296" s="155">
        <v>0.15</v>
      </c>
      <c r="AK296" s="156">
        <v>0.4</v>
      </c>
      <c r="AL296" s="157">
        <v>2.7993599999999997E-2</v>
      </c>
      <c r="AM296" s="157">
        <v>0.6</v>
      </c>
      <c r="AN296" s="158" t="s">
        <v>98</v>
      </c>
      <c r="AO296" s="158" t="s">
        <v>99</v>
      </c>
      <c r="AP296" s="158" t="s">
        <v>100</v>
      </c>
      <c r="AQ296" s="520"/>
      <c r="AR296" s="491"/>
      <c r="AS296" s="491"/>
      <c r="AT296" s="492"/>
      <c r="AU296" s="491"/>
      <c r="AV296" s="491"/>
      <c r="AW296" s="492"/>
      <c r="AX296" s="492"/>
      <c r="AY296" s="492"/>
      <c r="AZ296" s="520"/>
      <c r="BA296" s="519"/>
      <c r="BB296" s="519"/>
      <c r="BC296" s="516"/>
      <c r="BD296" s="516"/>
      <c r="BE296" s="525"/>
      <c r="BF296" s="437"/>
      <c r="BG296" s="437"/>
      <c r="BH296" s="437"/>
      <c r="BI296" s="437"/>
      <c r="BJ296" s="437"/>
      <c r="BK296" s="437"/>
      <c r="BL296" s="438"/>
      <c r="BM296" s="437"/>
      <c r="BN296" s="437"/>
      <c r="BO296" s="437"/>
      <c r="BP296" s="35"/>
    </row>
    <row r="297" spans="1:68" ht="165" customHeight="1">
      <c r="A297" s="529"/>
      <c r="B297" s="516"/>
      <c r="C297" s="516"/>
      <c r="D297" s="515" t="s">
        <v>82</v>
      </c>
      <c r="E297" s="515" t="s">
        <v>800</v>
      </c>
      <c r="F297" s="515">
        <v>2</v>
      </c>
      <c r="G297" s="516" t="s">
        <v>824</v>
      </c>
      <c r="H297" s="520"/>
      <c r="I297" s="520"/>
      <c r="J297" s="491" t="s">
        <v>825</v>
      </c>
      <c r="K297" s="483" t="s">
        <v>180</v>
      </c>
      <c r="L297" s="516" t="s">
        <v>312</v>
      </c>
      <c r="M297" s="485" t="s">
        <v>826</v>
      </c>
      <c r="N297" s="516"/>
      <c r="O297" s="516"/>
      <c r="P297" s="519" t="s">
        <v>827</v>
      </c>
      <c r="Q297" s="514">
        <v>1</v>
      </c>
      <c r="R297" s="520" t="s">
        <v>90</v>
      </c>
      <c r="S297" s="482">
        <v>0.6</v>
      </c>
      <c r="T297" s="520"/>
      <c r="U297" s="482" t="s">
        <v>138</v>
      </c>
      <c r="V297" s="520" t="s">
        <v>120</v>
      </c>
      <c r="W297" s="482">
        <v>0.2</v>
      </c>
      <c r="X297" s="485" t="s">
        <v>120</v>
      </c>
      <c r="Y297" s="482">
        <v>0.2</v>
      </c>
      <c r="Z297" s="482" t="s">
        <v>577</v>
      </c>
      <c r="AA297" s="492" t="s">
        <v>125</v>
      </c>
      <c r="AB297" s="151">
        <v>1</v>
      </c>
      <c r="AC297" s="152" t="s">
        <v>828</v>
      </c>
      <c r="AD297" s="152" t="s">
        <v>322</v>
      </c>
      <c r="AE297" s="152" t="s">
        <v>829</v>
      </c>
      <c r="AF297" s="153" t="s">
        <v>95</v>
      </c>
      <c r="AG297" s="154" t="s">
        <v>96</v>
      </c>
      <c r="AH297" s="155">
        <v>0.25</v>
      </c>
      <c r="AI297" s="154" t="s">
        <v>97</v>
      </c>
      <c r="AJ297" s="155">
        <v>0.15</v>
      </c>
      <c r="AK297" s="156">
        <v>0.4</v>
      </c>
      <c r="AL297" s="157">
        <v>0.36</v>
      </c>
      <c r="AM297" s="157">
        <v>0.2</v>
      </c>
      <c r="AN297" s="158" t="s">
        <v>98</v>
      </c>
      <c r="AO297" s="158" t="s">
        <v>99</v>
      </c>
      <c r="AP297" s="158" t="s">
        <v>100</v>
      </c>
      <c r="AQ297" s="520" t="s">
        <v>830</v>
      </c>
      <c r="AR297" s="490">
        <v>0.6</v>
      </c>
      <c r="AS297" s="490">
        <v>0.12959999999999999</v>
      </c>
      <c r="AT297" s="492" t="s">
        <v>102</v>
      </c>
      <c r="AU297" s="490">
        <v>0.2</v>
      </c>
      <c r="AV297" s="490">
        <v>0.2</v>
      </c>
      <c r="AW297" s="492" t="s">
        <v>120</v>
      </c>
      <c r="AX297" s="492" t="s">
        <v>125</v>
      </c>
      <c r="AY297" s="492" t="s">
        <v>126</v>
      </c>
      <c r="AZ297" s="520" t="s">
        <v>127</v>
      </c>
      <c r="BA297" s="519" t="s">
        <v>128</v>
      </c>
      <c r="BB297" s="519" t="s">
        <v>128</v>
      </c>
      <c r="BC297" s="516" t="s">
        <v>128</v>
      </c>
      <c r="BD297" s="516" t="s">
        <v>128</v>
      </c>
      <c r="BE297" s="524" t="s">
        <v>128</v>
      </c>
      <c r="BF297" s="437"/>
      <c r="BG297" s="437"/>
      <c r="BH297" s="439"/>
      <c r="BI297" s="439"/>
      <c r="BJ297" s="439"/>
      <c r="BK297" s="439"/>
      <c r="BL297" s="439"/>
      <c r="BM297" s="437"/>
      <c r="BN297" s="437"/>
      <c r="BO297" s="437"/>
      <c r="BP297" s="35"/>
    </row>
    <row r="298" spans="1:68" ht="75" customHeight="1">
      <c r="A298" s="529"/>
      <c r="B298" s="516"/>
      <c r="C298" s="516"/>
      <c r="D298" s="515"/>
      <c r="E298" s="515"/>
      <c r="F298" s="515"/>
      <c r="G298" s="516"/>
      <c r="H298" s="520"/>
      <c r="I298" s="520"/>
      <c r="J298" s="491"/>
      <c r="K298" s="483"/>
      <c r="L298" s="516"/>
      <c r="M298" s="485"/>
      <c r="N298" s="516"/>
      <c r="O298" s="516"/>
      <c r="P298" s="519"/>
      <c r="Q298" s="514"/>
      <c r="R298" s="520"/>
      <c r="S298" s="482"/>
      <c r="T298" s="520"/>
      <c r="U298" s="482"/>
      <c r="V298" s="520"/>
      <c r="W298" s="482"/>
      <c r="X298" s="485"/>
      <c r="Y298" s="482"/>
      <c r="Z298" s="482"/>
      <c r="AA298" s="492"/>
      <c r="AB298" s="151">
        <v>2</v>
      </c>
      <c r="AC298" s="152" t="s">
        <v>831</v>
      </c>
      <c r="AD298" s="152" t="s">
        <v>322</v>
      </c>
      <c r="AE298" s="152" t="s">
        <v>832</v>
      </c>
      <c r="AF298" s="160" t="s">
        <v>95</v>
      </c>
      <c r="AG298" s="158" t="s">
        <v>96</v>
      </c>
      <c r="AH298" s="155">
        <v>0.25</v>
      </c>
      <c r="AI298" s="158" t="s">
        <v>97</v>
      </c>
      <c r="AJ298" s="155">
        <v>0.15</v>
      </c>
      <c r="AK298" s="156">
        <v>0.4</v>
      </c>
      <c r="AL298" s="161">
        <v>0.216</v>
      </c>
      <c r="AM298" s="161">
        <v>0.2</v>
      </c>
      <c r="AN298" s="158" t="s">
        <v>98</v>
      </c>
      <c r="AO298" s="158" t="s">
        <v>99</v>
      </c>
      <c r="AP298" s="158" t="s">
        <v>100</v>
      </c>
      <c r="AQ298" s="520"/>
      <c r="AR298" s="491"/>
      <c r="AS298" s="491"/>
      <c r="AT298" s="492"/>
      <c r="AU298" s="491"/>
      <c r="AV298" s="491"/>
      <c r="AW298" s="492"/>
      <c r="AX298" s="492"/>
      <c r="AY298" s="492"/>
      <c r="AZ298" s="520"/>
      <c r="BA298" s="519"/>
      <c r="BB298" s="519"/>
      <c r="BC298" s="516"/>
      <c r="BD298" s="516"/>
      <c r="BE298" s="525"/>
      <c r="BF298" s="437"/>
      <c r="BG298" s="437"/>
      <c r="BH298" s="439"/>
      <c r="BI298" s="439"/>
      <c r="BJ298" s="439"/>
      <c r="BK298" s="439"/>
      <c r="BL298" s="439"/>
      <c r="BM298" s="437"/>
      <c r="BN298" s="437"/>
      <c r="BO298" s="437"/>
      <c r="BP298" s="35"/>
    </row>
    <row r="299" spans="1:68" ht="135" customHeight="1">
      <c r="A299" s="529"/>
      <c r="B299" s="516"/>
      <c r="C299" s="516"/>
      <c r="D299" s="515"/>
      <c r="E299" s="515"/>
      <c r="F299" s="515"/>
      <c r="G299" s="516"/>
      <c r="H299" s="520"/>
      <c r="I299" s="520"/>
      <c r="J299" s="491"/>
      <c r="K299" s="483"/>
      <c r="L299" s="516"/>
      <c r="M299" s="485"/>
      <c r="N299" s="516"/>
      <c r="O299" s="516"/>
      <c r="P299" s="519"/>
      <c r="Q299" s="514"/>
      <c r="R299" s="520"/>
      <c r="S299" s="482"/>
      <c r="T299" s="520"/>
      <c r="U299" s="482"/>
      <c r="V299" s="520"/>
      <c r="W299" s="482"/>
      <c r="X299" s="485"/>
      <c r="Y299" s="482"/>
      <c r="Z299" s="482"/>
      <c r="AA299" s="492"/>
      <c r="AB299" s="151">
        <v>3</v>
      </c>
      <c r="AC299" s="159" t="s">
        <v>833</v>
      </c>
      <c r="AD299" s="159" t="s">
        <v>834</v>
      </c>
      <c r="AE299" s="152" t="s">
        <v>835</v>
      </c>
      <c r="AF299" s="153" t="s">
        <v>95</v>
      </c>
      <c r="AG299" s="154" t="s">
        <v>96</v>
      </c>
      <c r="AH299" s="155">
        <v>0.25</v>
      </c>
      <c r="AI299" s="154" t="s">
        <v>97</v>
      </c>
      <c r="AJ299" s="155">
        <v>0.15</v>
      </c>
      <c r="AK299" s="156">
        <v>0.4</v>
      </c>
      <c r="AL299" s="157">
        <v>0.12959999999999999</v>
      </c>
      <c r="AM299" s="157">
        <v>0.2</v>
      </c>
      <c r="AN299" s="158" t="s">
        <v>98</v>
      </c>
      <c r="AO299" s="158" t="s">
        <v>99</v>
      </c>
      <c r="AP299" s="158" t="s">
        <v>100</v>
      </c>
      <c r="AQ299" s="520"/>
      <c r="AR299" s="491"/>
      <c r="AS299" s="491"/>
      <c r="AT299" s="492"/>
      <c r="AU299" s="491"/>
      <c r="AV299" s="491"/>
      <c r="AW299" s="492"/>
      <c r="AX299" s="492"/>
      <c r="AY299" s="492"/>
      <c r="AZ299" s="520"/>
      <c r="BA299" s="519"/>
      <c r="BB299" s="519"/>
      <c r="BC299" s="516"/>
      <c r="BD299" s="516"/>
      <c r="BE299" s="525"/>
      <c r="BF299" s="437"/>
      <c r="BG299" s="437"/>
      <c r="BH299" s="439"/>
      <c r="BI299" s="439"/>
      <c r="BJ299" s="439"/>
      <c r="BK299" s="439"/>
      <c r="BL299" s="439"/>
      <c r="BM299" s="437"/>
      <c r="BN299" s="437"/>
      <c r="BO299" s="437"/>
      <c r="BP299" s="35"/>
    </row>
    <row r="300" spans="1:68">
      <c r="A300" s="529"/>
      <c r="B300" s="516"/>
      <c r="C300" s="516"/>
      <c r="D300" s="515"/>
      <c r="E300" s="515"/>
      <c r="F300" s="515"/>
      <c r="G300" s="516"/>
      <c r="H300" s="520"/>
      <c r="I300" s="520"/>
      <c r="J300" s="491"/>
      <c r="K300" s="483"/>
      <c r="L300" s="516"/>
      <c r="M300" s="485"/>
      <c r="N300" s="516"/>
      <c r="O300" s="516"/>
      <c r="P300" s="519"/>
      <c r="Q300" s="514"/>
      <c r="R300" s="520"/>
      <c r="S300" s="482"/>
      <c r="T300" s="520"/>
      <c r="U300" s="482"/>
      <c r="V300" s="520"/>
      <c r="W300" s="482"/>
      <c r="X300" s="485"/>
      <c r="Y300" s="482"/>
      <c r="Z300" s="482"/>
      <c r="AA300" s="492"/>
      <c r="AB300" s="151"/>
      <c r="AC300" s="152"/>
      <c r="AD300" s="152"/>
      <c r="AE300" s="152"/>
      <c r="AF300" s="153" t="s">
        <v>138</v>
      </c>
      <c r="AG300" s="154"/>
      <c r="AH300" s="155" t="s">
        <v>138</v>
      </c>
      <c r="AI300" s="154"/>
      <c r="AJ300" s="155" t="s">
        <v>138</v>
      </c>
      <c r="AK300" s="156" t="s">
        <v>138</v>
      </c>
      <c r="AL300" s="157" t="s">
        <v>138</v>
      </c>
      <c r="AM300" s="157" t="s">
        <v>138</v>
      </c>
      <c r="AN300" s="158"/>
      <c r="AO300" s="158"/>
      <c r="AP300" s="158"/>
      <c r="AQ300" s="520"/>
      <c r="AR300" s="491"/>
      <c r="AS300" s="491"/>
      <c r="AT300" s="492"/>
      <c r="AU300" s="491"/>
      <c r="AV300" s="491"/>
      <c r="AW300" s="492"/>
      <c r="AX300" s="492"/>
      <c r="AY300" s="492"/>
      <c r="AZ300" s="520"/>
      <c r="BA300" s="519"/>
      <c r="BB300" s="519"/>
      <c r="BC300" s="516"/>
      <c r="BD300" s="516"/>
      <c r="BE300" s="525"/>
      <c r="BF300" s="437"/>
      <c r="BG300" s="437"/>
      <c r="BH300" s="439"/>
      <c r="BI300" s="439"/>
      <c r="BJ300" s="439"/>
      <c r="BK300" s="439"/>
      <c r="BL300" s="439"/>
      <c r="BM300" s="437"/>
      <c r="BN300" s="437"/>
      <c r="BO300" s="437"/>
      <c r="BP300" s="35"/>
    </row>
    <row r="301" spans="1:68">
      <c r="A301" s="529"/>
      <c r="B301" s="516"/>
      <c r="C301" s="516"/>
      <c r="D301" s="515"/>
      <c r="E301" s="515"/>
      <c r="F301" s="515"/>
      <c r="G301" s="516"/>
      <c r="H301" s="520"/>
      <c r="I301" s="520"/>
      <c r="J301" s="491"/>
      <c r="K301" s="483"/>
      <c r="L301" s="516"/>
      <c r="M301" s="485"/>
      <c r="N301" s="516"/>
      <c r="O301" s="516"/>
      <c r="P301" s="519"/>
      <c r="Q301" s="514"/>
      <c r="R301" s="520"/>
      <c r="S301" s="482"/>
      <c r="T301" s="520"/>
      <c r="U301" s="482"/>
      <c r="V301" s="520"/>
      <c r="W301" s="482"/>
      <c r="X301" s="485"/>
      <c r="Y301" s="482"/>
      <c r="Z301" s="482"/>
      <c r="AA301" s="492"/>
      <c r="AB301" s="151"/>
      <c r="AC301" s="169"/>
      <c r="AD301" s="169"/>
      <c r="AE301" s="152"/>
      <c r="AF301" s="153" t="s">
        <v>138</v>
      </c>
      <c r="AG301" s="154"/>
      <c r="AH301" s="155" t="s">
        <v>138</v>
      </c>
      <c r="AI301" s="154"/>
      <c r="AJ301" s="155" t="s">
        <v>138</v>
      </c>
      <c r="AK301" s="156" t="s">
        <v>138</v>
      </c>
      <c r="AL301" s="157" t="s">
        <v>138</v>
      </c>
      <c r="AM301" s="157" t="s">
        <v>138</v>
      </c>
      <c r="AN301" s="158"/>
      <c r="AO301" s="158"/>
      <c r="AP301" s="158"/>
      <c r="AQ301" s="520"/>
      <c r="AR301" s="491"/>
      <c r="AS301" s="491"/>
      <c r="AT301" s="492"/>
      <c r="AU301" s="491"/>
      <c r="AV301" s="491"/>
      <c r="AW301" s="492"/>
      <c r="AX301" s="492"/>
      <c r="AY301" s="492"/>
      <c r="AZ301" s="520"/>
      <c r="BA301" s="519"/>
      <c r="BB301" s="519"/>
      <c r="BC301" s="516"/>
      <c r="BD301" s="516"/>
      <c r="BE301" s="525"/>
      <c r="BF301" s="437"/>
      <c r="BG301" s="437"/>
      <c r="BH301" s="439"/>
      <c r="BI301" s="439"/>
      <c r="BJ301" s="439"/>
      <c r="BK301" s="439"/>
      <c r="BL301" s="439"/>
      <c r="BM301" s="437"/>
      <c r="BN301" s="437"/>
      <c r="BO301" s="437"/>
      <c r="BP301" s="35"/>
    </row>
    <row r="302" spans="1:68">
      <c r="A302" s="529"/>
      <c r="B302" s="516"/>
      <c r="C302" s="516"/>
      <c r="D302" s="515"/>
      <c r="E302" s="515"/>
      <c r="F302" s="515"/>
      <c r="G302" s="516"/>
      <c r="H302" s="520"/>
      <c r="I302" s="520"/>
      <c r="J302" s="491"/>
      <c r="K302" s="483"/>
      <c r="L302" s="516"/>
      <c r="M302" s="485"/>
      <c r="N302" s="516"/>
      <c r="O302" s="516"/>
      <c r="P302" s="519"/>
      <c r="Q302" s="514"/>
      <c r="R302" s="520"/>
      <c r="S302" s="482"/>
      <c r="T302" s="520"/>
      <c r="U302" s="482"/>
      <c r="V302" s="520"/>
      <c r="W302" s="482"/>
      <c r="X302" s="485"/>
      <c r="Y302" s="482"/>
      <c r="Z302" s="482"/>
      <c r="AA302" s="492"/>
      <c r="AB302" s="151"/>
      <c r="AC302" s="152"/>
      <c r="AD302" s="152"/>
      <c r="AE302" s="152"/>
      <c r="AF302" s="153" t="s">
        <v>138</v>
      </c>
      <c r="AG302" s="154"/>
      <c r="AH302" s="155" t="s">
        <v>138</v>
      </c>
      <c r="AI302" s="154"/>
      <c r="AJ302" s="155" t="s">
        <v>138</v>
      </c>
      <c r="AK302" s="156" t="s">
        <v>138</v>
      </c>
      <c r="AL302" s="157" t="s">
        <v>138</v>
      </c>
      <c r="AM302" s="157" t="s">
        <v>138</v>
      </c>
      <c r="AN302" s="158"/>
      <c r="AO302" s="158"/>
      <c r="AP302" s="158"/>
      <c r="AQ302" s="520"/>
      <c r="AR302" s="491"/>
      <c r="AS302" s="491"/>
      <c r="AT302" s="492"/>
      <c r="AU302" s="491"/>
      <c r="AV302" s="491"/>
      <c r="AW302" s="492"/>
      <c r="AX302" s="492"/>
      <c r="AY302" s="492"/>
      <c r="AZ302" s="520"/>
      <c r="BA302" s="519"/>
      <c r="BB302" s="519"/>
      <c r="BC302" s="516"/>
      <c r="BD302" s="516"/>
      <c r="BE302" s="525"/>
      <c r="BF302" s="437"/>
      <c r="BG302" s="437"/>
      <c r="BH302" s="439"/>
      <c r="BI302" s="439"/>
      <c r="BJ302" s="439"/>
      <c r="BK302" s="439"/>
      <c r="BL302" s="439"/>
      <c r="BM302" s="437"/>
      <c r="BN302" s="437"/>
      <c r="BO302" s="437"/>
      <c r="BP302" s="35"/>
    </row>
    <row r="303" spans="1:68" ht="105" customHeight="1">
      <c r="A303" s="529"/>
      <c r="B303" s="516"/>
      <c r="C303" s="516"/>
      <c r="D303" s="515" t="s">
        <v>82</v>
      </c>
      <c r="E303" s="515" t="s">
        <v>800</v>
      </c>
      <c r="F303" s="515">
        <v>3</v>
      </c>
      <c r="G303" s="516" t="s">
        <v>824</v>
      </c>
      <c r="H303" s="520"/>
      <c r="I303" s="520"/>
      <c r="J303" s="491" t="s">
        <v>836</v>
      </c>
      <c r="K303" s="483" t="s">
        <v>86</v>
      </c>
      <c r="L303" s="516" t="s">
        <v>312</v>
      </c>
      <c r="M303" s="485" t="s">
        <v>837</v>
      </c>
      <c r="N303" s="516"/>
      <c r="O303" s="516"/>
      <c r="P303" s="519" t="s">
        <v>838</v>
      </c>
      <c r="Q303" s="514">
        <v>1</v>
      </c>
      <c r="R303" s="520" t="s">
        <v>90</v>
      </c>
      <c r="S303" s="482">
        <v>0.6</v>
      </c>
      <c r="T303" s="520"/>
      <c r="U303" s="482" t="s">
        <v>138</v>
      </c>
      <c r="V303" s="520" t="s">
        <v>120</v>
      </c>
      <c r="W303" s="482">
        <v>0.2</v>
      </c>
      <c r="X303" s="485" t="s">
        <v>120</v>
      </c>
      <c r="Y303" s="482">
        <v>0.2</v>
      </c>
      <c r="Z303" s="482" t="s">
        <v>577</v>
      </c>
      <c r="AA303" s="492" t="s">
        <v>125</v>
      </c>
      <c r="AB303" s="151">
        <v>1</v>
      </c>
      <c r="AC303" s="159" t="s">
        <v>831</v>
      </c>
      <c r="AD303" s="162" t="s">
        <v>93</v>
      </c>
      <c r="AE303" s="152" t="s">
        <v>832</v>
      </c>
      <c r="AF303" s="153" t="s">
        <v>95</v>
      </c>
      <c r="AG303" s="154" t="s">
        <v>96</v>
      </c>
      <c r="AH303" s="155">
        <v>0.25</v>
      </c>
      <c r="AI303" s="154" t="s">
        <v>97</v>
      </c>
      <c r="AJ303" s="155">
        <v>0.15</v>
      </c>
      <c r="AK303" s="156">
        <v>0.4</v>
      </c>
      <c r="AL303" s="157">
        <v>0.36</v>
      </c>
      <c r="AM303" s="157">
        <v>0.2</v>
      </c>
      <c r="AN303" s="158" t="s">
        <v>98</v>
      </c>
      <c r="AO303" s="158" t="s">
        <v>99</v>
      </c>
      <c r="AP303" s="158" t="s">
        <v>100</v>
      </c>
      <c r="AQ303" s="520" t="s">
        <v>839</v>
      </c>
      <c r="AR303" s="490">
        <v>0.6</v>
      </c>
      <c r="AS303" s="490">
        <v>0.12959999999999999</v>
      </c>
      <c r="AT303" s="492" t="s">
        <v>102</v>
      </c>
      <c r="AU303" s="490">
        <v>0.2</v>
      </c>
      <c r="AV303" s="490">
        <v>0.11250000000000002</v>
      </c>
      <c r="AW303" s="492" t="s">
        <v>120</v>
      </c>
      <c r="AX303" s="492" t="s">
        <v>125</v>
      </c>
      <c r="AY303" s="492" t="s">
        <v>126</v>
      </c>
      <c r="AZ303" s="520" t="s">
        <v>127</v>
      </c>
      <c r="BA303" s="519" t="s">
        <v>128</v>
      </c>
      <c r="BB303" s="519" t="s">
        <v>128</v>
      </c>
      <c r="BC303" s="516" t="s">
        <v>128</v>
      </c>
      <c r="BD303" s="516" t="s">
        <v>128</v>
      </c>
      <c r="BE303" s="524" t="s">
        <v>128</v>
      </c>
      <c r="BF303" s="437"/>
      <c r="BG303" s="437"/>
      <c r="BH303" s="439"/>
      <c r="BI303" s="439"/>
      <c r="BJ303" s="439"/>
      <c r="BK303" s="439"/>
      <c r="BL303" s="439"/>
      <c r="BM303" s="437"/>
      <c r="BN303" s="437"/>
      <c r="BO303" s="437"/>
      <c r="BP303" s="35"/>
    </row>
    <row r="304" spans="1:68" ht="102" customHeight="1">
      <c r="A304" s="529"/>
      <c r="B304" s="516"/>
      <c r="C304" s="516"/>
      <c r="D304" s="515"/>
      <c r="E304" s="515"/>
      <c r="F304" s="515"/>
      <c r="G304" s="516"/>
      <c r="H304" s="520"/>
      <c r="I304" s="520"/>
      <c r="J304" s="491"/>
      <c r="K304" s="483"/>
      <c r="L304" s="516"/>
      <c r="M304" s="485"/>
      <c r="N304" s="516"/>
      <c r="O304" s="516"/>
      <c r="P304" s="519"/>
      <c r="Q304" s="514"/>
      <c r="R304" s="520"/>
      <c r="S304" s="482"/>
      <c r="T304" s="520"/>
      <c r="U304" s="482"/>
      <c r="V304" s="520"/>
      <c r="W304" s="482"/>
      <c r="X304" s="485"/>
      <c r="Y304" s="482"/>
      <c r="Z304" s="482"/>
      <c r="AA304" s="492"/>
      <c r="AB304" s="151">
        <v>2</v>
      </c>
      <c r="AC304" s="159" t="s">
        <v>840</v>
      </c>
      <c r="AD304" s="162" t="s">
        <v>93</v>
      </c>
      <c r="AE304" s="152" t="s">
        <v>835</v>
      </c>
      <c r="AF304" s="153" t="s">
        <v>95</v>
      </c>
      <c r="AG304" s="154" t="s">
        <v>96</v>
      </c>
      <c r="AH304" s="155">
        <v>0.25</v>
      </c>
      <c r="AI304" s="154" t="s">
        <v>97</v>
      </c>
      <c r="AJ304" s="155">
        <v>0.15</v>
      </c>
      <c r="AK304" s="156">
        <v>0.4</v>
      </c>
      <c r="AL304" s="157">
        <v>0.216</v>
      </c>
      <c r="AM304" s="157">
        <v>0.2</v>
      </c>
      <c r="AN304" s="158" t="s">
        <v>98</v>
      </c>
      <c r="AO304" s="158" t="s">
        <v>99</v>
      </c>
      <c r="AP304" s="158" t="s">
        <v>100</v>
      </c>
      <c r="AQ304" s="520"/>
      <c r="AR304" s="491"/>
      <c r="AS304" s="491"/>
      <c r="AT304" s="492"/>
      <c r="AU304" s="491"/>
      <c r="AV304" s="491"/>
      <c r="AW304" s="492"/>
      <c r="AX304" s="492"/>
      <c r="AY304" s="492"/>
      <c r="AZ304" s="520"/>
      <c r="BA304" s="519"/>
      <c r="BB304" s="519"/>
      <c r="BC304" s="516"/>
      <c r="BD304" s="516"/>
      <c r="BE304" s="525"/>
      <c r="BF304" s="437"/>
      <c r="BG304" s="437"/>
      <c r="BH304" s="439"/>
      <c r="BI304" s="439"/>
      <c r="BJ304" s="439"/>
      <c r="BK304" s="439"/>
      <c r="BL304" s="439"/>
      <c r="BM304" s="437"/>
      <c r="BN304" s="437"/>
      <c r="BO304" s="437"/>
      <c r="BP304" s="35"/>
    </row>
    <row r="305" spans="1:68" ht="114.75" customHeight="1">
      <c r="A305" s="529"/>
      <c r="B305" s="516"/>
      <c r="C305" s="516"/>
      <c r="D305" s="515"/>
      <c r="E305" s="515"/>
      <c r="F305" s="515"/>
      <c r="G305" s="516"/>
      <c r="H305" s="520"/>
      <c r="I305" s="520"/>
      <c r="J305" s="491"/>
      <c r="K305" s="483"/>
      <c r="L305" s="516"/>
      <c r="M305" s="485"/>
      <c r="N305" s="516"/>
      <c r="O305" s="516"/>
      <c r="P305" s="519"/>
      <c r="Q305" s="514"/>
      <c r="R305" s="520"/>
      <c r="S305" s="482"/>
      <c r="T305" s="520"/>
      <c r="U305" s="482"/>
      <c r="V305" s="520"/>
      <c r="W305" s="482"/>
      <c r="X305" s="485"/>
      <c r="Y305" s="482"/>
      <c r="Z305" s="482"/>
      <c r="AA305" s="492"/>
      <c r="AB305" s="151">
        <v>3</v>
      </c>
      <c r="AC305" s="159" t="s">
        <v>841</v>
      </c>
      <c r="AD305" s="162" t="s">
        <v>322</v>
      </c>
      <c r="AE305" s="152" t="s">
        <v>842</v>
      </c>
      <c r="AF305" s="153" t="s">
        <v>95</v>
      </c>
      <c r="AG305" s="154" t="s">
        <v>96</v>
      </c>
      <c r="AH305" s="155">
        <v>0.25</v>
      </c>
      <c r="AI305" s="154" t="s">
        <v>97</v>
      </c>
      <c r="AJ305" s="155">
        <v>0.15</v>
      </c>
      <c r="AK305" s="156">
        <v>0.4</v>
      </c>
      <c r="AL305" s="157">
        <v>0.12959999999999999</v>
      </c>
      <c r="AM305" s="157">
        <v>0.2</v>
      </c>
      <c r="AN305" s="158" t="s">
        <v>98</v>
      </c>
      <c r="AO305" s="158" t="s">
        <v>99</v>
      </c>
      <c r="AP305" s="158" t="s">
        <v>100</v>
      </c>
      <c r="AQ305" s="520"/>
      <c r="AR305" s="491"/>
      <c r="AS305" s="491"/>
      <c r="AT305" s="492"/>
      <c r="AU305" s="491"/>
      <c r="AV305" s="491"/>
      <c r="AW305" s="492"/>
      <c r="AX305" s="492"/>
      <c r="AY305" s="492"/>
      <c r="AZ305" s="520"/>
      <c r="BA305" s="519"/>
      <c r="BB305" s="519"/>
      <c r="BC305" s="516"/>
      <c r="BD305" s="516"/>
      <c r="BE305" s="525"/>
      <c r="BF305" s="437"/>
      <c r="BG305" s="437"/>
      <c r="BH305" s="439"/>
      <c r="BI305" s="439"/>
      <c r="BJ305" s="439"/>
      <c r="BK305" s="439"/>
      <c r="BL305" s="439"/>
      <c r="BM305" s="437"/>
      <c r="BN305" s="437"/>
      <c r="BO305" s="437"/>
      <c r="BP305" s="35"/>
    </row>
    <row r="306" spans="1:68" ht="76.5" customHeight="1">
      <c r="A306" s="529"/>
      <c r="B306" s="516"/>
      <c r="C306" s="516"/>
      <c r="D306" s="515"/>
      <c r="E306" s="515"/>
      <c r="F306" s="515"/>
      <c r="G306" s="516"/>
      <c r="H306" s="520"/>
      <c r="I306" s="520"/>
      <c r="J306" s="491"/>
      <c r="K306" s="483"/>
      <c r="L306" s="516"/>
      <c r="M306" s="485"/>
      <c r="N306" s="516"/>
      <c r="O306" s="516"/>
      <c r="P306" s="519"/>
      <c r="Q306" s="514"/>
      <c r="R306" s="520"/>
      <c r="S306" s="482"/>
      <c r="T306" s="520"/>
      <c r="U306" s="482"/>
      <c r="V306" s="520"/>
      <c r="W306" s="482"/>
      <c r="X306" s="485"/>
      <c r="Y306" s="482"/>
      <c r="Z306" s="482"/>
      <c r="AA306" s="492"/>
      <c r="AB306" s="151">
        <v>4</v>
      </c>
      <c r="AC306" s="159" t="s">
        <v>843</v>
      </c>
      <c r="AD306" s="162" t="s">
        <v>322</v>
      </c>
      <c r="AE306" s="152" t="s">
        <v>844</v>
      </c>
      <c r="AF306" s="153" t="s">
        <v>269</v>
      </c>
      <c r="AG306" s="154" t="s">
        <v>270</v>
      </c>
      <c r="AH306" s="155">
        <v>0.1</v>
      </c>
      <c r="AI306" s="154" t="s">
        <v>97</v>
      </c>
      <c r="AJ306" s="155">
        <v>0.15</v>
      </c>
      <c r="AK306" s="156">
        <v>0.25</v>
      </c>
      <c r="AL306" s="157">
        <v>0.12959999999999999</v>
      </c>
      <c r="AM306" s="157">
        <v>0.15000000000000002</v>
      </c>
      <c r="AN306" s="158" t="s">
        <v>98</v>
      </c>
      <c r="AO306" s="158" t="s">
        <v>99</v>
      </c>
      <c r="AP306" s="158" t="s">
        <v>100</v>
      </c>
      <c r="AQ306" s="520"/>
      <c r="AR306" s="491"/>
      <c r="AS306" s="491"/>
      <c r="AT306" s="492"/>
      <c r="AU306" s="491"/>
      <c r="AV306" s="491"/>
      <c r="AW306" s="492"/>
      <c r="AX306" s="492"/>
      <c r="AY306" s="492"/>
      <c r="AZ306" s="520"/>
      <c r="BA306" s="519"/>
      <c r="BB306" s="519"/>
      <c r="BC306" s="516"/>
      <c r="BD306" s="516"/>
      <c r="BE306" s="525"/>
      <c r="BF306" s="437"/>
      <c r="BG306" s="437"/>
      <c r="BH306" s="439"/>
      <c r="BI306" s="439"/>
      <c r="BJ306" s="439"/>
      <c r="BK306" s="439"/>
      <c r="BL306" s="439"/>
      <c r="BM306" s="437"/>
      <c r="BN306" s="437"/>
      <c r="BO306" s="437"/>
      <c r="BP306" s="35"/>
    </row>
    <row r="307" spans="1:68" ht="76.5" customHeight="1">
      <c r="A307" s="529"/>
      <c r="B307" s="516"/>
      <c r="C307" s="516"/>
      <c r="D307" s="515"/>
      <c r="E307" s="515"/>
      <c r="F307" s="515"/>
      <c r="G307" s="516"/>
      <c r="H307" s="520"/>
      <c r="I307" s="520"/>
      <c r="J307" s="491"/>
      <c r="K307" s="483"/>
      <c r="L307" s="516"/>
      <c r="M307" s="485"/>
      <c r="N307" s="516"/>
      <c r="O307" s="516"/>
      <c r="P307" s="519"/>
      <c r="Q307" s="514"/>
      <c r="R307" s="520"/>
      <c r="S307" s="482"/>
      <c r="T307" s="520"/>
      <c r="U307" s="482"/>
      <c r="V307" s="520"/>
      <c r="W307" s="482"/>
      <c r="X307" s="485"/>
      <c r="Y307" s="482"/>
      <c r="Z307" s="482"/>
      <c r="AA307" s="492"/>
      <c r="AB307" s="151">
        <v>5</v>
      </c>
      <c r="AC307" s="152" t="s">
        <v>845</v>
      </c>
      <c r="AD307" s="163" t="s">
        <v>322</v>
      </c>
      <c r="AE307" s="152" t="s">
        <v>846</v>
      </c>
      <c r="AF307" s="153" t="s">
        <v>269</v>
      </c>
      <c r="AG307" s="154" t="s">
        <v>270</v>
      </c>
      <c r="AH307" s="155">
        <v>0.1</v>
      </c>
      <c r="AI307" s="154" t="s">
        <v>97</v>
      </c>
      <c r="AJ307" s="155">
        <v>0.15</v>
      </c>
      <c r="AK307" s="156">
        <v>0.25</v>
      </c>
      <c r="AL307" s="157">
        <v>0.12959999999999999</v>
      </c>
      <c r="AM307" s="157">
        <v>0.11250000000000002</v>
      </c>
      <c r="AN307" s="158" t="s">
        <v>98</v>
      </c>
      <c r="AO307" s="158" t="s">
        <v>99</v>
      </c>
      <c r="AP307" s="158" t="s">
        <v>100</v>
      </c>
      <c r="AQ307" s="520"/>
      <c r="AR307" s="491"/>
      <c r="AS307" s="491"/>
      <c r="AT307" s="492"/>
      <c r="AU307" s="491"/>
      <c r="AV307" s="491"/>
      <c r="AW307" s="492"/>
      <c r="AX307" s="492"/>
      <c r="AY307" s="492"/>
      <c r="AZ307" s="520"/>
      <c r="BA307" s="519"/>
      <c r="BB307" s="519"/>
      <c r="BC307" s="516"/>
      <c r="BD307" s="516"/>
      <c r="BE307" s="525"/>
      <c r="BF307" s="437"/>
      <c r="BG307" s="437"/>
      <c r="BH307" s="439"/>
      <c r="BI307" s="439"/>
      <c r="BJ307" s="439"/>
      <c r="BK307" s="439"/>
      <c r="BL307" s="439"/>
      <c r="BM307" s="437"/>
      <c r="BN307" s="437"/>
      <c r="BO307" s="437"/>
      <c r="BP307" s="35"/>
    </row>
    <row r="308" spans="1:68">
      <c r="A308" s="529"/>
      <c r="B308" s="516"/>
      <c r="C308" s="516"/>
      <c r="D308" s="515"/>
      <c r="E308" s="515"/>
      <c r="F308" s="515"/>
      <c r="G308" s="516"/>
      <c r="H308" s="520"/>
      <c r="I308" s="520"/>
      <c r="J308" s="491"/>
      <c r="K308" s="483"/>
      <c r="L308" s="516"/>
      <c r="M308" s="485"/>
      <c r="N308" s="516"/>
      <c r="O308" s="516"/>
      <c r="P308" s="519"/>
      <c r="Q308" s="514"/>
      <c r="R308" s="520"/>
      <c r="S308" s="482"/>
      <c r="T308" s="520"/>
      <c r="U308" s="482"/>
      <c r="V308" s="520"/>
      <c r="W308" s="482"/>
      <c r="X308" s="485"/>
      <c r="Y308" s="482"/>
      <c r="Z308" s="482"/>
      <c r="AA308" s="492"/>
      <c r="AB308" s="151"/>
      <c r="AC308" s="152"/>
      <c r="AD308" s="152"/>
      <c r="AE308" s="152"/>
      <c r="AF308" s="153" t="s">
        <v>138</v>
      </c>
      <c r="AG308" s="154"/>
      <c r="AH308" s="155" t="s">
        <v>138</v>
      </c>
      <c r="AI308" s="154"/>
      <c r="AJ308" s="155" t="s">
        <v>138</v>
      </c>
      <c r="AK308" s="156" t="s">
        <v>138</v>
      </c>
      <c r="AL308" s="157" t="s">
        <v>138</v>
      </c>
      <c r="AM308" s="157" t="s">
        <v>138</v>
      </c>
      <c r="AN308" s="158"/>
      <c r="AO308" s="158"/>
      <c r="AP308" s="158"/>
      <c r="AQ308" s="520"/>
      <c r="AR308" s="491"/>
      <c r="AS308" s="491"/>
      <c r="AT308" s="492"/>
      <c r="AU308" s="491"/>
      <c r="AV308" s="491"/>
      <c r="AW308" s="492"/>
      <c r="AX308" s="492"/>
      <c r="AY308" s="492"/>
      <c r="AZ308" s="520"/>
      <c r="BA308" s="519"/>
      <c r="BB308" s="519"/>
      <c r="BC308" s="516"/>
      <c r="BD308" s="516"/>
      <c r="BE308" s="525"/>
      <c r="BF308" s="437"/>
      <c r="BG308" s="437"/>
      <c r="BH308" s="439"/>
      <c r="BI308" s="439"/>
      <c r="BJ308" s="439"/>
      <c r="BK308" s="439"/>
      <c r="BL308" s="439"/>
      <c r="BM308" s="437"/>
      <c r="BN308" s="437"/>
      <c r="BO308" s="437"/>
      <c r="BP308" s="35"/>
    </row>
    <row r="309" spans="1:68" ht="69">
      <c r="A309" s="529"/>
      <c r="B309" s="516"/>
      <c r="C309" s="516"/>
      <c r="D309" s="515" t="s">
        <v>82</v>
      </c>
      <c r="E309" s="515" t="s">
        <v>800</v>
      </c>
      <c r="F309" s="515">
        <v>4</v>
      </c>
      <c r="G309" s="516" t="s">
        <v>847</v>
      </c>
      <c r="H309" s="520"/>
      <c r="I309" s="520"/>
      <c r="J309" s="491" t="s">
        <v>848</v>
      </c>
      <c r="K309" s="483" t="s">
        <v>86</v>
      </c>
      <c r="L309" s="516" t="s">
        <v>312</v>
      </c>
      <c r="M309" s="485" t="s">
        <v>849</v>
      </c>
      <c r="N309" s="516"/>
      <c r="O309" s="516"/>
      <c r="P309" s="519" t="s">
        <v>850</v>
      </c>
      <c r="Q309" s="518">
        <v>1</v>
      </c>
      <c r="R309" s="520" t="s">
        <v>218</v>
      </c>
      <c r="S309" s="482">
        <v>0.8</v>
      </c>
      <c r="T309" s="520"/>
      <c r="U309" s="482" t="s">
        <v>138</v>
      </c>
      <c r="V309" s="520" t="s">
        <v>120</v>
      </c>
      <c r="W309" s="482">
        <v>0.2</v>
      </c>
      <c r="X309" s="485" t="s">
        <v>120</v>
      </c>
      <c r="Y309" s="482">
        <v>0.2</v>
      </c>
      <c r="Z309" s="482" t="s">
        <v>464</v>
      </c>
      <c r="AA309" s="492" t="s">
        <v>125</v>
      </c>
      <c r="AB309" s="151">
        <v>1</v>
      </c>
      <c r="AC309" s="152" t="s">
        <v>851</v>
      </c>
      <c r="AD309" s="152" t="s">
        <v>93</v>
      </c>
      <c r="AE309" s="152" t="s">
        <v>852</v>
      </c>
      <c r="AF309" s="153" t="s">
        <v>269</v>
      </c>
      <c r="AG309" s="154" t="s">
        <v>270</v>
      </c>
      <c r="AH309" s="155">
        <v>0.1</v>
      </c>
      <c r="AI309" s="154" t="s">
        <v>97</v>
      </c>
      <c r="AJ309" s="155">
        <v>0.15</v>
      </c>
      <c r="AK309" s="156">
        <v>0.25</v>
      </c>
      <c r="AL309" s="157">
        <v>0.8</v>
      </c>
      <c r="AM309" s="157">
        <v>0.15000000000000002</v>
      </c>
      <c r="AN309" s="158" t="s">
        <v>98</v>
      </c>
      <c r="AO309" s="158" t="s">
        <v>99</v>
      </c>
      <c r="AP309" s="158" t="s">
        <v>100</v>
      </c>
      <c r="AQ309" s="520" t="s">
        <v>853</v>
      </c>
      <c r="AR309" s="490">
        <v>0.8</v>
      </c>
      <c r="AS309" s="490">
        <v>0.28799999999999998</v>
      </c>
      <c r="AT309" s="492" t="s">
        <v>124</v>
      </c>
      <c r="AU309" s="490">
        <v>0.2</v>
      </c>
      <c r="AV309" s="490">
        <v>8.4375000000000006E-2</v>
      </c>
      <c r="AW309" s="492" t="s">
        <v>120</v>
      </c>
      <c r="AX309" s="492" t="s">
        <v>125</v>
      </c>
      <c r="AY309" s="492" t="s">
        <v>126</v>
      </c>
      <c r="AZ309" s="520" t="s">
        <v>127</v>
      </c>
      <c r="BA309" s="519" t="s">
        <v>128</v>
      </c>
      <c r="BB309" s="519" t="s">
        <v>128</v>
      </c>
      <c r="BC309" s="516" t="s">
        <v>128</v>
      </c>
      <c r="BD309" s="516" t="s">
        <v>128</v>
      </c>
      <c r="BE309" s="524" t="s">
        <v>128</v>
      </c>
      <c r="BF309" s="437"/>
      <c r="BG309" s="437"/>
      <c r="BH309" s="439"/>
      <c r="BI309" s="439"/>
      <c r="BJ309" s="439"/>
      <c r="BK309" s="439"/>
      <c r="BL309" s="439"/>
      <c r="BM309" s="437"/>
      <c r="BN309" s="437"/>
      <c r="BO309" s="437"/>
      <c r="BP309" s="35"/>
    </row>
    <row r="310" spans="1:68" ht="90" customHeight="1">
      <c r="A310" s="529"/>
      <c r="B310" s="516"/>
      <c r="C310" s="516"/>
      <c r="D310" s="515"/>
      <c r="E310" s="515"/>
      <c r="F310" s="515"/>
      <c r="G310" s="516"/>
      <c r="H310" s="520"/>
      <c r="I310" s="520"/>
      <c r="J310" s="491"/>
      <c r="K310" s="483"/>
      <c r="L310" s="516"/>
      <c r="M310" s="485"/>
      <c r="N310" s="516"/>
      <c r="O310" s="516"/>
      <c r="P310" s="519"/>
      <c r="Q310" s="518"/>
      <c r="R310" s="520"/>
      <c r="S310" s="482"/>
      <c r="T310" s="520"/>
      <c r="U310" s="482"/>
      <c r="V310" s="520"/>
      <c r="W310" s="482"/>
      <c r="X310" s="485"/>
      <c r="Y310" s="482"/>
      <c r="Z310" s="482"/>
      <c r="AA310" s="492"/>
      <c r="AB310" s="151">
        <v>2</v>
      </c>
      <c r="AC310" s="152" t="s">
        <v>854</v>
      </c>
      <c r="AD310" s="152" t="s">
        <v>93</v>
      </c>
      <c r="AE310" s="152" t="s">
        <v>855</v>
      </c>
      <c r="AF310" s="153" t="s">
        <v>269</v>
      </c>
      <c r="AG310" s="154" t="s">
        <v>270</v>
      </c>
      <c r="AH310" s="155">
        <v>0.1</v>
      </c>
      <c r="AI310" s="154" t="s">
        <v>97</v>
      </c>
      <c r="AJ310" s="155">
        <v>0.15</v>
      </c>
      <c r="AK310" s="156">
        <v>0.25</v>
      </c>
      <c r="AL310" s="157">
        <v>0.8</v>
      </c>
      <c r="AM310" s="157">
        <v>0.11250000000000002</v>
      </c>
      <c r="AN310" s="158" t="s">
        <v>98</v>
      </c>
      <c r="AO310" s="158" t="s">
        <v>99</v>
      </c>
      <c r="AP310" s="158" t="s">
        <v>100</v>
      </c>
      <c r="AQ310" s="520"/>
      <c r="AR310" s="491"/>
      <c r="AS310" s="491"/>
      <c r="AT310" s="492"/>
      <c r="AU310" s="491"/>
      <c r="AV310" s="491"/>
      <c r="AW310" s="492"/>
      <c r="AX310" s="492"/>
      <c r="AY310" s="492"/>
      <c r="AZ310" s="520"/>
      <c r="BA310" s="519"/>
      <c r="BB310" s="519"/>
      <c r="BC310" s="516"/>
      <c r="BD310" s="516"/>
      <c r="BE310" s="525"/>
      <c r="BF310" s="437"/>
      <c r="BG310" s="437"/>
      <c r="BH310" s="439"/>
      <c r="BI310" s="439"/>
      <c r="BJ310" s="439"/>
      <c r="BK310" s="439"/>
      <c r="BL310" s="439"/>
      <c r="BM310" s="437"/>
      <c r="BN310" s="437"/>
      <c r="BO310" s="437"/>
      <c r="BP310" s="35"/>
    </row>
    <row r="311" spans="1:68" ht="90" customHeight="1">
      <c r="A311" s="529"/>
      <c r="B311" s="516"/>
      <c r="C311" s="516"/>
      <c r="D311" s="515"/>
      <c r="E311" s="515"/>
      <c r="F311" s="515"/>
      <c r="G311" s="516"/>
      <c r="H311" s="520"/>
      <c r="I311" s="520"/>
      <c r="J311" s="491"/>
      <c r="K311" s="483"/>
      <c r="L311" s="516"/>
      <c r="M311" s="485"/>
      <c r="N311" s="516"/>
      <c r="O311" s="516"/>
      <c r="P311" s="519"/>
      <c r="Q311" s="518"/>
      <c r="R311" s="520"/>
      <c r="S311" s="482"/>
      <c r="T311" s="520"/>
      <c r="U311" s="482"/>
      <c r="V311" s="520"/>
      <c r="W311" s="482"/>
      <c r="X311" s="485"/>
      <c r="Y311" s="482"/>
      <c r="Z311" s="482"/>
      <c r="AA311" s="492"/>
      <c r="AB311" s="151">
        <v>3</v>
      </c>
      <c r="AC311" s="152" t="s">
        <v>856</v>
      </c>
      <c r="AD311" s="152" t="s">
        <v>93</v>
      </c>
      <c r="AE311" s="152" t="s">
        <v>857</v>
      </c>
      <c r="AF311" s="153" t="s">
        <v>269</v>
      </c>
      <c r="AG311" s="154" t="s">
        <v>270</v>
      </c>
      <c r="AH311" s="155">
        <v>0.1</v>
      </c>
      <c r="AI311" s="154" t="s">
        <v>97</v>
      </c>
      <c r="AJ311" s="155">
        <v>0.15</v>
      </c>
      <c r="AK311" s="156">
        <v>0.25</v>
      </c>
      <c r="AL311" s="157">
        <v>0.8</v>
      </c>
      <c r="AM311" s="157">
        <v>8.4375000000000006E-2</v>
      </c>
      <c r="AN311" s="158" t="s">
        <v>98</v>
      </c>
      <c r="AO311" s="158" t="s">
        <v>99</v>
      </c>
      <c r="AP311" s="158" t="s">
        <v>100</v>
      </c>
      <c r="AQ311" s="520"/>
      <c r="AR311" s="491"/>
      <c r="AS311" s="491"/>
      <c r="AT311" s="492"/>
      <c r="AU311" s="491"/>
      <c r="AV311" s="491"/>
      <c r="AW311" s="492"/>
      <c r="AX311" s="492"/>
      <c r="AY311" s="492"/>
      <c r="AZ311" s="520"/>
      <c r="BA311" s="519"/>
      <c r="BB311" s="519"/>
      <c r="BC311" s="516"/>
      <c r="BD311" s="516"/>
      <c r="BE311" s="525"/>
      <c r="BF311" s="437"/>
      <c r="BG311" s="437"/>
      <c r="BH311" s="439"/>
      <c r="BI311" s="439"/>
      <c r="BJ311" s="439"/>
      <c r="BK311" s="439"/>
      <c r="BL311" s="439"/>
      <c r="BM311" s="437"/>
      <c r="BN311" s="437"/>
      <c r="BO311" s="437"/>
      <c r="BP311" s="35"/>
    </row>
    <row r="312" spans="1:68" ht="83.25" customHeight="1">
      <c r="A312" s="529"/>
      <c r="B312" s="516"/>
      <c r="C312" s="516"/>
      <c r="D312" s="515"/>
      <c r="E312" s="515"/>
      <c r="F312" s="515"/>
      <c r="G312" s="516"/>
      <c r="H312" s="520"/>
      <c r="I312" s="520"/>
      <c r="J312" s="491"/>
      <c r="K312" s="483"/>
      <c r="L312" s="516"/>
      <c r="M312" s="485"/>
      <c r="N312" s="516"/>
      <c r="O312" s="516"/>
      <c r="P312" s="519"/>
      <c r="Q312" s="518"/>
      <c r="R312" s="520"/>
      <c r="S312" s="482"/>
      <c r="T312" s="520"/>
      <c r="U312" s="482"/>
      <c r="V312" s="520"/>
      <c r="W312" s="482"/>
      <c r="X312" s="485"/>
      <c r="Y312" s="482"/>
      <c r="Z312" s="482"/>
      <c r="AA312" s="492"/>
      <c r="AB312" s="151">
        <v>4</v>
      </c>
      <c r="AC312" s="152" t="s">
        <v>858</v>
      </c>
      <c r="AD312" s="152" t="s">
        <v>93</v>
      </c>
      <c r="AE312" s="152" t="s">
        <v>859</v>
      </c>
      <c r="AF312" s="153" t="s">
        <v>95</v>
      </c>
      <c r="AG312" s="154" t="s">
        <v>96</v>
      </c>
      <c r="AH312" s="155">
        <v>0.25</v>
      </c>
      <c r="AI312" s="154" t="s">
        <v>97</v>
      </c>
      <c r="AJ312" s="155">
        <v>0.15</v>
      </c>
      <c r="AK312" s="156">
        <v>0.4</v>
      </c>
      <c r="AL312" s="157">
        <v>0.48</v>
      </c>
      <c r="AM312" s="157">
        <v>8.4375000000000006E-2</v>
      </c>
      <c r="AN312" s="158" t="s">
        <v>98</v>
      </c>
      <c r="AO312" s="158" t="s">
        <v>99</v>
      </c>
      <c r="AP312" s="158" t="s">
        <v>100</v>
      </c>
      <c r="AQ312" s="520"/>
      <c r="AR312" s="491"/>
      <c r="AS312" s="491"/>
      <c r="AT312" s="492"/>
      <c r="AU312" s="491"/>
      <c r="AV312" s="491"/>
      <c r="AW312" s="492"/>
      <c r="AX312" s="492"/>
      <c r="AY312" s="492"/>
      <c r="AZ312" s="520"/>
      <c r="BA312" s="519"/>
      <c r="BB312" s="519"/>
      <c r="BC312" s="516"/>
      <c r="BD312" s="516"/>
      <c r="BE312" s="525"/>
      <c r="BF312" s="437"/>
      <c r="BG312" s="437"/>
      <c r="BH312" s="439"/>
      <c r="BI312" s="439"/>
      <c r="BJ312" s="439"/>
      <c r="BK312" s="439"/>
      <c r="BL312" s="439"/>
      <c r="BM312" s="437"/>
      <c r="BN312" s="437"/>
      <c r="BO312" s="437"/>
      <c r="BP312" s="35"/>
    </row>
    <row r="313" spans="1:68" ht="90" customHeight="1">
      <c r="A313" s="529"/>
      <c r="B313" s="516"/>
      <c r="C313" s="516"/>
      <c r="D313" s="515"/>
      <c r="E313" s="515"/>
      <c r="F313" s="515"/>
      <c r="G313" s="516"/>
      <c r="H313" s="520"/>
      <c r="I313" s="520"/>
      <c r="J313" s="491"/>
      <c r="K313" s="483"/>
      <c r="L313" s="516"/>
      <c r="M313" s="485"/>
      <c r="N313" s="516"/>
      <c r="O313" s="516"/>
      <c r="P313" s="519"/>
      <c r="Q313" s="518"/>
      <c r="R313" s="520"/>
      <c r="S313" s="482"/>
      <c r="T313" s="520"/>
      <c r="U313" s="482"/>
      <c r="V313" s="520"/>
      <c r="W313" s="482"/>
      <c r="X313" s="485"/>
      <c r="Y313" s="482"/>
      <c r="Z313" s="482"/>
      <c r="AA313" s="492"/>
      <c r="AB313" s="151">
        <v>5</v>
      </c>
      <c r="AC313" s="152" t="s">
        <v>860</v>
      </c>
      <c r="AD313" s="152" t="s">
        <v>93</v>
      </c>
      <c r="AE313" s="152" t="s">
        <v>861</v>
      </c>
      <c r="AF313" s="153" t="s">
        <v>95</v>
      </c>
      <c r="AG313" s="154" t="s">
        <v>96</v>
      </c>
      <c r="AH313" s="155">
        <v>0.25</v>
      </c>
      <c r="AI313" s="154" t="s">
        <v>97</v>
      </c>
      <c r="AJ313" s="155">
        <v>0.15</v>
      </c>
      <c r="AK313" s="156">
        <v>0.4</v>
      </c>
      <c r="AL313" s="157">
        <v>0.28799999999999998</v>
      </c>
      <c r="AM313" s="157">
        <v>8.4375000000000006E-2</v>
      </c>
      <c r="AN313" s="158" t="s">
        <v>98</v>
      </c>
      <c r="AO313" s="158" t="s">
        <v>99</v>
      </c>
      <c r="AP313" s="158" t="s">
        <v>100</v>
      </c>
      <c r="AQ313" s="520"/>
      <c r="AR313" s="491"/>
      <c r="AS313" s="491"/>
      <c r="AT313" s="492"/>
      <c r="AU313" s="491"/>
      <c r="AV313" s="491"/>
      <c r="AW313" s="492"/>
      <c r="AX313" s="492"/>
      <c r="AY313" s="492"/>
      <c r="AZ313" s="520"/>
      <c r="BA313" s="519"/>
      <c r="BB313" s="519"/>
      <c r="BC313" s="516"/>
      <c r="BD313" s="516"/>
      <c r="BE313" s="525"/>
      <c r="BF313" s="437"/>
      <c r="BG313" s="437"/>
      <c r="BH313" s="439"/>
      <c r="BI313" s="439"/>
      <c r="BJ313" s="439"/>
      <c r="BK313" s="439"/>
      <c r="BL313" s="439"/>
      <c r="BM313" s="437"/>
      <c r="BN313" s="437"/>
      <c r="BO313" s="437"/>
      <c r="BP313" s="35"/>
    </row>
    <row r="314" spans="1:68">
      <c r="A314" s="529"/>
      <c r="B314" s="516"/>
      <c r="C314" s="516"/>
      <c r="D314" s="515"/>
      <c r="E314" s="515"/>
      <c r="F314" s="515"/>
      <c r="G314" s="516"/>
      <c r="H314" s="520"/>
      <c r="I314" s="520"/>
      <c r="J314" s="491"/>
      <c r="K314" s="483"/>
      <c r="L314" s="516"/>
      <c r="M314" s="485"/>
      <c r="N314" s="516"/>
      <c r="O314" s="516"/>
      <c r="P314" s="519"/>
      <c r="Q314" s="518"/>
      <c r="R314" s="520"/>
      <c r="S314" s="482"/>
      <c r="T314" s="520"/>
      <c r="U314" s="482"/>
      <c r="V314" s="520"/>
      <c r="W314" s="482"/>
      <c r="X314" s="485"/>
      <c r="Y314" s="482"/>
      <c r="Z314" s="482"/>
      <c r="AA314" s="492"/>
      <c r="AB314" s="151"/>
      <c r="AC314" s="152"/>
      <c r="AD314" s="152"/>
      <c r="AE314" s="152"/>
      <c r="AF314" s="153" t="s">
        <v>138</v>
      </c>
      <c r="AG314" s="154"/>
      <c r="AH314" s="155" t="s">
        <v>138</v>
      </c>
      <c r="AI314" s="154"/>
      <c r="AJ314" s="155" t="s">
        <v>138</v>
      </c>
      <c r="AK314" s="156" t="s">
        <v>138</v>
      </c>
      <c r="AL314" s="157" t="s">
        <v>138</v>
      </c>
      <c r="AM314" s="157" t="s">
        <v>138</v>
      </c>
      <c r="AN314" s="158"/>
      <c r="AO314" s="158"/>
      <c r="AP314" s="158"/>
      <c r="AQ314" s="520"/>
      <c r="AR314" s="491"/>
      <c r="AS314" s="491"/>
      <c r="AT314" s="492"/>
      <c r="AU314" s="491"/>
      <c r="AV314" s="491"/>
      <c r="AW314" s="492"/>
      <c r="AX314" s="492"/>
      <c r="AY314" s="492"/>
      <c r="AZ314" s="520"/>
      <c r="BA314" s="519"/>
      <c r="BB314" s="519"/>
      <c r="BC314" s="516"/>
      <c r="BD314" s="516"/>
      <c r="BE314" s="525"/>
      <c r="BF314" s="437"/>
      <c r="BG314" s="437"/>
      <c r="BH314" s="439"/>
      <c r="BI314" s="439"/>
      <c r="BJ314" s="439"/>
      <c r="BK314" s="439"/>
      <c r="BL314" s="439"/>
      <c r="BM314" s="437"/>
      <c r="BN314" s="437"/>
      <c r="BO314" s="437"/>
      <c r="BP314" s="35"/>
    </row>
    <row r="315" spans="1:68" ht="69">
      <c r="A315" s="529"/>
      <c r="B315" s="516"/>
      <c r="C315" s="516"/>
      <c r="D315" s="515" t="s">
        <v>82</v>
      </c>
      <c r="E315" s="515" t="s">
        <v>800</v>
      </c>
      <c r="F315" s="515">
        <v>5</v>
      </c>
      <c r="G315" s="516" t="s">
        <v>862</v>
      </c>
      <c r="H315" s="520"/>
      <c r="I315" s="520"/>
      <c r="J315" s="491" t="s">
        <v>863</v>
      </c>
      <c r="K315" s="483" t="s">
        <v>180</v>
      </c>
      <c r="L315" s="516" t="s">
        <v>312</v>
      </c>
      <c r="M315" s="492" t="s">
        <v>864</v>
      </c>
      <c r="N315" s="516"/>
      <c r="O315" s="516"/>
      <c r="P315" s="517" t="s">
        <v>865</v>
      </c>
      <c r="Q315" s="518">
        <v>0</v>
      </c>
      <c r="R315" s="520" t="s">
        <v>90</v>
      </c>
      <c r="S315" s="482">
        <v>0.6</v>
      </c>
      <c r="T315" s="520"/>
      <c r="U315" s="482" t="s">
        <v>138</v>
      </c>
      <c r="V315" s="520" t="s">
        <v>183</v>
      </c>
      <c r="W315" s="482">
        <v>0.4</v>
      </c>
      <c r="X315" s="485" t="s">
        <v>183</v>
      </c>
      <c r="Y315" s="482">
        <v>0.4</v>
      </c>
      <c r="Z315" s="482" t="s">
        <v>331</v>
      </c>
      <c r="AA315" s="492" t="s">
        <v>125</v>
      </c>
      <c r="AB315" s="151">
        <v>1</v>
      </c>
      <c r="AC315" s="152" t="s">
        <v>866</v>
      </c>
      <c r="AD315" s="152" t="s">
        <v>822</v>
      </c>
      <c r="AE315" s="152" t="s">
        <v>867</v>
      </c>
      <c r="AF315" s="153" t="s">
        <v>95</v>
      </c>
      <c r="AG315" s="154" t="s">
        <v>96</v>
      </c>
      <c r="AH315" s="155">
        <v>0.25</v>
      </c>
      <c r="AI315" s="154" t="s">
        <v>97</v>
      </c>
      <c r="AJ315" s="155">
        <v>0.15</v>
      </c>
      <c r="AK315" s="156">
        <v>0.4</v>
      </c>
      <c r="AL315" s="157">
        <v>0.36</v>
      </c>
      <c r="AM315" s="157">
        <v>0.4</v>
      </c>
      <c r="AN315" s="158" t="s">
        <v>98</v>
      </c>
      <c r="AO315" s="158" t="s">
        <v>99</v>
      </c>
      <c r="AP315" s="158" t="s">
        <v>100</v>
      </c>
      <c r="AQ315" s="520" t="s">
        <v>868</v>
      </c>
      <c r="AR315" s="490">
        <v>0.6</v>
      </c>
      <c r="AS315" s="490">
        <v>0.12959999999999999</v>
      </c>
      <c r="AT315" s="492" t="s">
        <v>102</v>
      </c>
      <c r="AU315" s="490">
        <v>0.4</v>
      </c>
      <c r="AV315" s="490">
        <v>0.4</v>
      </c>
      <c r="AW315" s="492" t="s">
        <v>183</v>
      </c>
      <c r="AX315" s="492" t="s">
        <v>125</v>
      </c>
      <c r="AY315" s="492" t="s">
        <v>126</v>
      </c>
      <c r="AZ315" s="520" t="s">
        <v>127</v>
      </c>
      <c r="BA315" s="519" t="s">
        <v>128</v>
      </c>
      <c r="BB315" s="519" t="s">
        <v>128</v>
      </c>
      <c r="BC315" s="516" t="s">
        <v>128</v>
      </c>
      <c r="BD315" s="516" t="s">
        <v>128</v>
      </c>
      <c r="BE315" s="524" t="s">
        <v>128</v>
      </c>
      <c r="BF315" s="437"/>
      <c r="BG315" s="437"/>
      <c r="BH315" s="439"/>
      <c r="BI315" s="439"/>
      <c r="BJ315" s="439"/>
      <c r="BK315" s="439"/>
      <c r="BL315" s="439"/>
      <c r="BM315" s="437"/>
      <c r="BN315" s="437"/>
      <c r="BO315" s="437"/>
      <c r="BP315" s="35"/>
    </row>
    <row r="316" spans="1:68" ht="135" customHeight="1">
      <c r="A316" s="529"/>
      <c r="B316" s="516"/>
      <c r="C316" s="516"/>
      <c r="D316" s="515"/>
      <c r="E316" s="515"/>
      <c r="F316" s="515"/>
      <c r="G316" s="516"/>
      <c r="H316" s="520"/>
      <c r="I316" s="520"/>
      <c r="J316" s="491"/>
      <c r="K316" s="483"/>
      <c r="L316" s="516"/>
      <c r="M316" s="492"/>
      <c r="N316" s="516"/>
      <c r="O316" s="516"/>
      <c r="P316" s="517"/>
      <c r="Q316" s="518"/>
      <c r="R316" s="520"/>
      <c r="S316" s="482"/>
      <c r="T316" s="520"/>
      <c r="U316" s="482"/>
      <c r="V316" s="520"/>
      <c r="W316" s="482"/>
      <c r="X316" s="485"/>
      <c r="Y316" s="482"/>
      <c r="Z316" s="482"/>
      <c r="AA316" s="492"/>
      <c r="AB316" s="151">
        <v>2</v>
      </c>
      <c r="AC316" s="152" t="s">
        <v>869</v>
      </c>
      <c r="AD316" s="152" t="s">
        <v>822</v>
      </c>
      <c r="AE316" s="152" t="s">
        <v>870</v>
      </c>
      <c r="AF316" s="153" t="s">
        <v>95</v>
      </c>
      <c r="AG316" s="154" t="s">
        <v>96</v>
      </c>
      <c r="AH316" s="155">
        <v>0.25</v>
      </c>
      <c r="AI316" s="154" t="s">
        <v>97</v>
      </c>
      <c r="AJ316" s="155">
        <v>0.15</v>
      </c>
      <c r="AK316" s="156">
        <v>0.4</v>
      </c>
      <c r="AL316" s="157">
        <v>0.216</v>
      </c>
      <c r="AM316" s="157">
        <v>0.4</v>
      </c>
      <c r="AN316" s="158" t="s">
        <v>98</v>
      </c>
      <c r="AO316" s="158" t="s">
        <v>99</v>
      </c>
      <c r="AP316" s="158" t="s">
        <v>100</v>
      </c>
      <c r="AQ316" s="520"/>
      <c r="AR316" s="491"/>
      <c r="AS316" s="491"/>
      <c r="AT316" s="492"/>
      <c r="AU316" s="491"/>
      <c r="AV316" s="491"/>
      <c r="AW316" s="492"/>
      <c r="AX316" s="492"/>
      <c r="AY316" s="492"/>
      <c r="AZ316" s="520"/>
      <c r="BA316" s="519"/>
      <c r="BB316" s="519"/>
      <c r="BC316" s="516"/>
      <c r="BD316" s="516"/>
      <c r="BE316" s="525"/>
      <c r="BF316" s="437"/>
      <c r="BG316" s="437"/>
      <c r="BH316" s="439"/>
      <c r="BI316" s="439"/>
      <c r="BJ316" s="439"/>
      <c r="BK316" s="439"/>
      <c r="BL316" s="439"/>
      <c r="BM316" s="437"/>
      <c r="BN316" s="437"/>
      <c r="BO316" s="437"/>
      <c r="BP316" s="35"/>
    </row>
    <row r="317" spans="1:68" ht="75" customHeight="1">
      <c r="A317" s="529"/>
      <c r="B317" s="516"/>
      <c r="C317" s="516"/>
      <c r="D317" s="515"/>
      <c r="E317" s="515"/>
      <c r="F317" s="515"/>
      <c r="G317" s="516"/>
      <c r="H317" s="520"/>
      <c r="I317" s="520"/>
      <c r="J317" s="491"/>
      <c r="K317" s="483"/>
      <c r="L317" s="516"/>
      <c r="M317" s="492"/>
      <c r="N317" s="516"/>
      <c r="O317" s="516"/>
      <c r="P317" s="517"/>
      <c r="Q317" s="518"/>
      <c r="R317" s="520"/>
      <c r="S317" s="482"/>
      <c r="T317" s="520"/>
      <c r="U317" s="482"/>
      <c r="V317" s="520"/>
      <c r="W317" s="482"/>
      <c r="X317" s="485"/>
      <c r="Y317" s="482"/>
      <c r="Z317" s="482"/>
      <c r="AA317" s="492"/>
      <c r="AB317" s="151">
        <v>3</v>
      </c>
      <c r="AC317" s="152" t="s">
        <v>871</v>
      </c>
      <c r="AD317" s="152" t="s">
        <v>822</v>
      </c>
      <c r="AE317" s="152" t="s">
        <v>872</v>
      </c>
      <c r="AF317" s="153" t="s">
        <v>95</v>
      </c>
      <c r="AG317" s="154" t="s">
        <v>96</v>
      </c>
      <c r="AH317" s="155">
        <v>0.25</v>
      </c>
      <c r="AI317" s="154" t="s">
        <v>97</v>
      </c>
      <c r="AJ317" s="155">
        <v>0.15</v>
      </c>
      <c r="AK317" s="156">
        <v>0.4</v>
      </c>
      <c r="AL317" s="157">
        <v>0.12959999999999999</v>
      </c>
      <c r="AM317" s="157">
        <v>0.4</v>
      </c>
      <c r="AN317" s="158" t="s">
        <v>98</v>
      </c>
      <c r="AO317" s="158" t="s">
        <v>99</v>
      </c>
      <c r="AP317" s="158" t="s">
        <v>100</v>
      </c>
      <c r="AQ317" s="520"/>
      <c r="AR317" s="491"/>
      <c r="AS317" s="491"/>
      <c r="AT317" s="492"/>
      <c r="AU317" s="491"/>
      <c r="AV317" s="491"/>
      <c r="AW317" s="492"/>
      <c r="AX317" s="492"/>
      <c r="AY317" s="492"/>
      <c r="AZ317" s="520"/>
      <c r="BA317" s="519"/>
      <c r="BB317" s="519"/>
      <c r="BC317" s="516"/>
      <c r="BD317" s="516"/>
      <c r="BE317" s="525"/>
      <c r="BF317" s="437"/>
      <c r="BG317" s="437"/>
      <c r="BH317" s="439"/>
      <c r="BI317" s="439"/>
      <c r="BJ317" s="439"/>
      <c r="BK317" s="439"/>
      <c r="BL317" s="439"/>
      <c r="BM317" s="437"/>
      <c r="BN317" s="437"/>
      <c r="BO317" s="437"/>
      <c r="BP317" s="35"/>
    </row>
    <row r="318" spans="1:68">
      <c r="A318" s="529"/>
      <c r="B318" s="516"/>
      <c r="C318" s="516"/>
      <c r="D318" s="515"/>
      <c r="E318" s="515"/>
      <c r="F318" s="515"/>
      <c r="G318" s="516"/>
      <c r="H318" s="520"/>
      <c r="I318" s="520"/>
      <c r="J318" s="491"/>
      <c r="K318" s="483"/>
      <c r="L318" s="516"/>
      <c r="M318" s="492"/>
      <c r="N318" s="516"/>
      <c r="O318" s="516"/>
      <c r="P318" s="517"/>
      <c r="Q318" s="518"/>
      <c r="R318" s="520"/>
      <c r="S318" s="482"/>
      <c r="T318" s="520"/>
      <c r="U318" s="482"/>
      <c r="V318" s="520"/>
      <c r="W318" s="482"/>
      <c r="X318" s="485"/>
      <c r="Y318" s="482"/>
      <c r="Z318" s="482"/>
      <c r="AA318" s="492"/>
      <c r="AB318" s="151"/>
      <c r="AC318" s="152"/>
      <c r="AD318" s="152"/>
      <c r="AE318" s="152"/>
      <c r="AF318" s="153" t="s">
        <v>138</v>
      </c>
      <c r="AG318" s="154"/>
      <c r="AH318" s="155" t="s">
        <v>138</v>
      </c>
      <c r="AI318" s="154"/>
      <c r="AJ318" s="155" t="s">
        <v>138</v>
      </c>
      <c r="AK318" s="156" t="s">
        <v>138</v>
      </c>
      <c r="AL318" s="157" t="s">
        <v>138</v>
      </c>
      <c r="AM318" s="157" t="s">
        <v>138</v>
      </c>
      <c r="AN318" s="158"/>
      <c r="AO318" s="158"/>
      <c r="AP318" s="158"/>
      <c r="AQ318" s="520"/>
      <c r="AR318" s="491"/>
      <c r="AS318" s="491"/>
      <c r="AT318" s="492"/>
      <c r="AU318" s="491"/>
      <c r="AV318" s="491"/>
      <c r="AW318" s="492"/>
      <c r="AX318" s="492"/>
      <c r="AY318" s="492"/>
      <c r="AZ318" s="520"/>
      <c r="BA318" s="519"/>
      <c r="BB318" s="519"/>
      <c r="BC318" s="516"/>
      <c r="BD318" s="516"/>
      <c r="BE318" s="525"/>
      <c r="BF318" s="437"/>
      <c r="BG318" s="437"/>
      <c r="BH318" s="439"/>
      <c r="BI318" s="439"/>
      <c r="BJ318" s="439"/>
      <c r="BK318" s="439"/>
      <c r="BL318" s="439"/>
      <c r="BM318" s="437"/>
      <c r="BN318" s="437"/>
      <c r="BO318" s="437"/>
      <c r="BP318" s="35"/>
    </row>
    <row r="319" spans="1:68">
      <c r="A319" s="529"/>
      <c r="B319" s="516"/>
      <c r="C319" s="516"/>
      <c r="D319" s="515"/>
      <c r="E319" s="515"/>
      <c r="F319" s="515"/>
      <c r="G319" s="516"/>
      <c r="H319" s="520"/>
      <c r="I319" s="520"/>
      <c r="J319" s="491"/>
      <c r="K319" s="483"/>
      <c r="L319" s="516"/>
      <c r="M319" s="492"/>
      <c r="N319" s="516"/>
      <c r="O319" s="516"/>
      <c r="P319" s="517"/>
      <c r="Q319" s="518"/>
      <c r="R319" s="520"/>
      <c r="S319" s="482"/>
      <c r="T319" s="520"/>
      <c r="U319" s="482"/>
      <c r="V319" s="520"/>
      <c r="W319" s="482"/>
      <c r="X319" s="485"/>
      <c r="Y319" s="482"/>
      <c r="Z319" s="482"/>
      <c r="AA319" s="492"/>
      <c r="AB319" s="151"/>
      <c r="AC319" s="152"/>
      <c r="AD319" s="152"/>
      <c r="AE319" s="152"/>
      <c r="AF319" s="153" t="s">
        <v>138</v>
      </c>
      <c r="AG319" s="154"/>
      <c r="AH319" s="155" t="s">
        <v>138</v>
      </c>
      <c r="AI319" s="154"/>
      <c r="AJ319" s="155" t="s">
        <v>138</v>
      </c>
      <c r="AK319" s="156" t="s">
        <v>138</v>
      </c>
      <c r="AL319" s="157" t="s">
        <v>138</v>
      </c>
      <c r="AM319" s="157" t="s">
        <v>138</v>
      </c>
      <c r="AN319" s="158"/>
      <c r="AO319" s="158"/>
      <c r="AP319" s="158"/>
      <c r="AQ319" s="520"/>
      <c r="AR319" s="491"/>
      <c r="AS319" s="491"/>
      <c r="AT319" s="492"/>
      <c r="AU319" s="491"/>
      <c r="AV319" s="491"/>
      <c r="AW319" s="492"/>
      <c r="AX319" s="492"/>
      <c r="AY319" s="492"/>
      <c r="AZ319" s="520"/>
      <c r="BA319" s="519"/>
      <c r="BB319" s="519"/>
      <c r="BC319" s="516"/>
      <c r="BD319" s="516"/>
      <c r="BE319" s="525"/>
      <c r="BF319" s="437"/>
      <c r="BG319" s="437"/>
      <c r="BH319" s="439"/>
      <c r="BI319" s="439"/>
      <c r="BJ319" s="439"/>
      <c r="BK319" s="439"/>
      <c r="BL319" s="439"/>
      <c r="BM319" s="437"/>
      <c r="BN319" s="437"/>
      <c r="BO319" s="437"/>
      <c r="BP319" s="35"/>
    </row>
    <row r="320" spans="1:68">
      <c r="A320" s="529"/>
      <c r="B320" s="516"/>
      <c r="C320" s="516"/>
      <c r="D320" s="515"/>
      <c r="E320" s="515"/>
      <c r="F320" s="515"/>
      <c r="G320" s="516"/>
      <c r="H320" s="520"/>
      <c r="I320" s="520"/>
      <c r="J320" s="491"/>
      <c r="K320" s="483"/>
      <c r="L320" s="516"/>
      <c r="M320" s="492"/>
      <c r="N320" s="516"/>
      <c r="O320" s="516"/>
      <c r="P320" s="517"/>
      <c r="Q320" s="518"/>
      <c r="R320" s="520"/>
      <c r="S320" s="482"/>
      <c r="T320" s="520"/>
      <c r="U320" s="482"/>
      <c r="V320" s="520"/>
      <c r="W320" s="482"/>
      <c r="X320" s="485"/>
      <c r="Y320" s="482"/>
      <c r="Z320" s="482"/>
      <c r="AA320" s="492"/>
      <c r="AB320" s="151"/>
      <c r="AC320" s="152"/>
      <c r="AD320" s="152"/>
      <c r="AE320" s="152"/>
      <c r="AF320" s="153" t="s">
        <v>138</v>
      </c>
      <c r="AG320" s="154"/>
      <c r="AH320" s="155" t="s">
        <v>138</v>
      </c>
      <c r="AI320" s="154"/>
      <c r="AJ320" s="155" t="s">
        <v>138</v>
      </c>
      <c r="AK320" s="156" t="s">
        <v>138</v>
      </c>
      <c r="AL320" s="157" t="s">
        <v>138</v>
      </c>
      <c r="AM320" s="157" t="s">
        <v>138</v>
      </c>
      <c r="AN320" s="158"/>
      <c r="AO320" s="158"/>
      <c r="AP320" s="158"/>
      <c r="AQ320" s="520"/>
      <c r="AR320" s="491"/>
      <c r="AS320" s="491"/>
      <c r="AT320" s="492"/>
      <c r="AU320" s="491"/>
      <c r="AV320" s="491"/>
      <c r="AW320" s="492"/>
      <c r="AX320" s="492"/>
      <c r="AY320" s="492"/>
      <c r="AZ320" s="520"/>
      <c r="BA320" s="519"/>
      <c r="BB320" s="519"/>
      <c r="BC320" s="516"/>
      <c r="BD320" s="516"/>
      <c r="BE320" s="525"/>
      <c r="BF320" s="437"/>
      <c r="BG320" s="437"/>
      <c r="BH320" s="439"/>
      <c r="BI320" s="439"/>
      <c r="BJ320" s="439"/>
      <c r="BK320" s="439"/>
      <c r="BL320" s="439"/>
      <c r="BM320" s="437"/>
      <c r="BN320" s="437"/>
      <c r="BO320" s="437"/>
      <c r="BP320" s="35"/>
    </row>
    <row r="321" spans="1:68" ht="69">
      <c r="A321" s="530" t="s">
        <v>873</v>
      </c>
      <c r="B321" s="531" t="s">
        <v>131</v>
      </c>
      <c r="C321" s="531" t="s">
        <v>874</v>
      </c>
      <c r="D321" s="515" t="s">
        <v>82</v>
      </c>
      <c r="E321" s="515" t="s">
        <v>875</v>
      </c>
      <c r="F321" s="515">
        <v>1</v>
      </c>
      <c r="G321" s="519" t="s">
        <v>876</v>
      </c>
      <c r="H321" s="520"/>
      <c r="I321" s="520"/>
      <c r="J321" s="491" t="s">
        <v>877</v>
      </c>
      <c r="K321" s="483" t="s">
        <v>180</v>
      </c>
      <c r="L321" s="516" t="s">
        <v>87</v>
      </c>
      <c r="M321" s="485" t="s">
        <v>878</v>
      </c>
      <c r="N321" s="516"/>
      <c r="O321" s="516"/>
      <c r="P321" s="519" t="s">
        <v>879</v>
      </c>
      <c r="Q321" s="514">
        <v>0.9</v>
      </c>
      <c r="R321" s="520" t="s">
        <v>124</v>
      </c>
      <c r="S321" s="482">
        <v>0.4</v>
      </c>
      <c r="T321" s="520"/>
      <c r="U321" s="482" t="s">
        <v>138</v>
      </c>
      <c r="V321" s="520" t="s">
        <v>125</v>
      </c>
      <c r="W321" s="482">
        <v>0.6</v>
      </c>
      <c r="X321" s="485" t="s">
        <v>125</v>
      </c>
      <c r="Y321" s="482">
        <v>0.6</v>
      </c>
      <c r="Z321" s="482" t="s">
        <v>238</v>
      </c>
      <c r="AA321" s="492" t="s">
        <v>125</v>
      </c>
      <c r="AB321" s="151">
        <v>1</v>
      </c>
      <c r="AC321" s="152" t="s">
        <v>880</v>
      </c>
      <c r="AD321" s="152" t="s">
        <v>322</v>
      </c>
      <c r="AE321" s="152" t="s">
        <v>881</v>
      </c>
      <c r="AF321" s="153" t="s">
        <v>95</v>
      </c>
      <c r="AG321" s="154" t="s">
        <v>96</v>
      </c>
      <c r="AH321" s="155">
        <v>0.25</v>
      </c>
      <c r="AI321" s="154" t="s">
        <v>97</v>
      </c>
      <c r="AJ321" s="155">
        <v>0.15</v>
      </c>
      <c r="AK321" s="156">
        <v>0.4</v>
      </c>
      <c r="AL321" s="157">
        <v>0.24</v>
      </c>
      <c r="AM321" s="157">
        <v>0.6</v>
      </c>
      <c r="AN321" s="158" t="s">
        <v>98</v>
      </c>
      <c r="AO321" s="158" t="s">
        <v>99</v>
      </c>
      <c r="AP321" s="158" t="s">
        <v>100</v>
      </c>
      <c r="AQ321" s="520" t="s">
        <v>882</v>
      </c>
      <c r="AR321" s="490">
        <v>0.4</v>
      </c>
      <c r="AS321" s="490">
        <v>6.0479999999999992E-2</v>
      </c>
      <c r="AT321" s="492" t="s">
        <v>102</v>
      </c>
      <c r="AU321" s="490">
        <v>0.6</v>
      </c>
      <c r="AV321" s="490">
        <v>0.33749999999999997</v>
      </c>
      <c r="AW321" s="492" t="s">
        <v>183</v>
      </c>
      <c r="AX321" s="492" t="s">
        <v>125</v>
      </c>
      <c r="AY321" s="492" t="s">
        <v>126</v>
      </c>
      <c r="AZ321" s="520" t="s">
        <v>127</v>
      </c>
      <c r="BA321" s="519" t="s">
        <v>128</v>
      </c>
      <c r="BB321" s="519" t="s">
        <v>128</v>
      </c>
      <c r="BC321" s="516" t="s">
        <v>128</v>
      </c>
      <c r="BD321" s="516" t="s">
        <v>128</v>
      </c>
      <c r="BE321" s="524" t="s">
        <v>128</v>
      </c>
      <c r="BF321" s="437"/>
      <c r="BG321" s="437"/>
      <c r="BH321" s="439"/>
      <c r="BI321" s="439"/>
      <c r="BJ321" s="437"/>
      <c r="BK321" s="437"/>
      <c r="BL321" s="438"/>
      <c r="BM321" s="446"/>
      <c r="BN321" s="446"/>
      <c r="BO321" s="446"/>
      <c r="BP321" s="35"/>
    </row>
    <row r="322" spans="1:68" ht="135" customHeight="1">
      <c r="A322" s="530"/>
      <c r="B322" s="531"/>
      <c r="C322" s="531"/>
      <c r="D322" s="515"/>
      <c r="E322" s="515"/>
      <c r="F322" s="515"/>
      <c r="G322" s="519"/>
      <c r="H322" s="520"/>
      <c r="I322" s="520"/>
      <c r="J322" s="491"/>
      <c r="K322" s="483"/>
      <c r="L322" s="516"/>
      <c r="M322" s="485"/>
      <c r="N322" s="516"/>
      <c r="O322" s="516"/>
      <c r="P322" s="519"/>
      <c r="Q322" s="514"/>
      <c r="R322" s="520"/>
      <c r="S322" s="482"/>
      <c r="T322" s="520"/>
      <c r="U322" s="482"/>
      <c r="V322" s="520"/>
      <c r="W322" s="482"/>
      <c r="X322" s="485"/>
      <c r="Y322" s="482"/>
      <c r="Z322" s="482"/>
      <c r="AA322" s="492"/>
      <c r="AB322" s="151">
        <v>2</v>
      </c>
      <c r="AC322" s="159" t="s">
        <v>883</v>
      </c>
      <c r="AD322" s="159" t="s">
        <v>322</v>
      </c>
      <c r="AE322" s="152" t="s">
        <v>881</v>
      </c>
      <c r="AF322" s="153" t="s">
        <v>95</v>
      </c>
      <c r="AG322" s="154" t="s">
        <v>96</v>
      </c>
      <c r="AH322" s="155">
        <v>0.25</v>
      </c>
      <c r="AI322" s="154" t="s">
        <v>97</v>
      </c>
      <c r="AJ322" s="155">
        <v>0.15</v>
      </c>
      <c r="AK322" s="156">
        <v>0.4</v>
      </c>
      <c r="AL322" s="157">
        <v>0.14399999999999999</v>
      </c>
      <c r="AM322" s="157">
        <v>0.6</v>
      </c>
      <c r="AN322" s="158" t="s">
        <v>98</v>
      </c>
      <c r="AO322" s="158" t="s">
        <v>99</v>
      </c>
      <c r="AP322" s="158" t="s">
        <v>100</v>
      </c>
      <c r="AQ322" s="520"/>
      <c r="AR322" s="491"/>
      <c r="AS322" s="491"/>
      <c r="AT322" s="492"/>
      <c r="AU322" s="491"/>
      <c r="AV322" s="491"/>
      <c r="AW322" s="492"/>
      <c r="AX322" s="492"/>
      <c r="AY322" s="492"/>
      <c r="AZ322" s="520"/>
      <c r="BA322" s="519"/>
      <c r="BB322" s="519"/>
      <c r="BC322" s="516"/>
      <c r="BD322" s="516"/>
      <c r="BE322" s="525"/>
      <c r="BF322" s="437"/>
      <c r="BG322" s="437"/>
      <c r="BH322" s="437"/>
      <c r="BI322" s="437"/>
      <c r="BJ322" s="437"/>
      <c r="BK322" s="437"/>
      <c r="BL322" s="438"/>
      <c r="BM322" s="446"/>
      <c r="BN322" s="446"/>
      <c r="BO322" s="446"/>
      <c r="BP322" s="35"/>
    </row>
    <row r="323" spans="1:68" ht="75" customHeight="1">
      <c r="A323" s="530"/>
      <c r="B323" s="531"/>
      <c r="C323" s="531"/>
      <c r="D323" s="515"/>
      <c r="E323" s="515"/>
      <c r="F323" s="515"/>
      <c r="G323" s="519"/>
      <c r="H323" s="520"/>
      <c r="I323" s="520"/>
      <c r="J323" s="491"/>
      <c r="K323" s="483"/>
      <c r="L323" s="516"/>
      <c r="M323" s="485"/>
      <c r="N323" s="516"/>
      <c r="O323" s="516"/>
      <c r="P323" s="519"/>
      <c r="Q323" s="514"/>
      <c r="R323" s="520"/>
      <c r="S323" s="482"/>
      <c r="T323" s="520"/>
      <c r="U323" s="482"/>
      <c r="V323" s="520"/>
      <c r="W323" s="482"/>
      <c r="X323" s="485"/>
      <c r="Y323" s="482"/>
      <c r="Z323" s="482"/>
      <c r="AA323" s="492"/>
      <c r="AB323" s="151">
        <v>3</v>
      </c>
      <c r="AC323" s="159" t="s">
        <v>884</v>
      </c>
      <c r="AD323" s="159" t="s">
        <v>322</v>
      </c>
      <c r="AE323" s="152" t="s">
        <v>881</v>
      </c>
      <c r="AF323" s="153" t="s">
        <v>95</v>
      </c>
      <c r="AG323" s="154" t="s">
        <v>96</v>
      </c>
      <c r="AH323" s="155">
        <v>0.25</v>
      </c>
      <c r="AI323" s="154" t="s">
        <v>97</v>
      </c>
      <c r="AJ323" s="155">
        <v>0.15</v>
      </c>
      <c r="AK323" s="156">
        <v>0.4</v>
      </c>
      <c r="AL323" s="157">
        <v>8.6399999999999991E-2</v>
      </c>
      <c r="AM323" s="157">
        <v>0.6</v>
      </c>
      <c r="AN323" s="158" t="s">
        <v>98</v>
      </c>
      <c r="AO323" s="158" t="s">
        <v>99</v>
      </c>
      <c r="AP323" s="158" t="s">
        <v>100</v>
      </c>
      <c r="AQ323" s="520"/>
      <c r="AR323" s="491"/>
      <c r="AS323" s="491"/>
      <c r="AT323" s="492"/>
      <c r="AU323" s="491"/>
      <c r="AV323" s="491"/>
      <c r="AW323" s="492"/>
      <c r="AX323" s="492"/>
      <c r="AY323" s="492"/>
      <c r="AZ323" s="520"/>
      <c r="BA323" s="519"/>
      <c r="BB323" s="519"/>
      <c r="BC323" s="516"/>
      <c r="BD323" s="516"/>
      <c r="BE323" s="525"/>
      <c r="BF323" s="437"/>
      <c r="BG323" s="437"/>
      <c r="BH323" s="437"/>
      <c r="BI323" s="437"/>
      <c r="BJ323" s="437"/>
      <c r="BK323" s="437"/>
      <c r="BL323" s="438"/>
      <c r="BM323" s="446"/>
      <c r="BN323" s="446"/>
      <c r="BO323" s="446"/>
      <c r="BP323" s="35"/>
    </row>
    <row r="324" spans="1:68" ht="120" customHeight="1">
      <c r="A324" s="530"/>
      <c r="B324" s="531"/>
      <c r="C324" s="531"/>
      <c r="D324" s="515"/>
      <c r="E324" s="515"/>
      <c r="F324" s="515"/>
      <c r="G324" s="519"/>
      <c r="H324" s="520"/>
      <c r="I324" s="520"/>
      <c r="J324" s="491"/>
      <c r="K324" s="483"/>
      <c r="L324" s="516"/>
      <c r="M324" s="485"/>
      <c r="N324" s="516"/>
      <c r="O324" s="516"/>
      <c r="P324" s="519"/>
      <c r="Q324" s="514"/>
      <c r="R324" s="520"/>
      <c r="S324" s="482"/>
      <c r="T324" s="520"/>
      <c r="U324" s="482"/>
      <c r="V324" s="520"/>
      <c r="W324" s="482"/>
      <c r="X324" s="485"/>
      <c r="Y324" s="482"/>
      <c r="Z324" s="482"/>
      <c r="AA324" s="492"/>
      <c r="AB324" s="151">
        <v>4</v>
      </c>
      <c r="AC324" s="152" t="s">
        <v>885</v>
      </c>
      <c r="AD324" s="152" t="s">
        <v>93</v>
      </c>
      <c r="AE324" s="152" t="s">
        <v>881</v>
      </c>
      <c r="AF324" s="153" t="s">
        <v>95</v>
      </c>
      <c r="AG324" s="154" t="s">
        <v>231</v>
      </c>
      <c r="AH324" s="155">
        <v>0.15</v>
      </c>
      <c r="AI324" s="154" t="s">
        <v>97</v>
      </c>
      <c r="AJ324" s="155">
        <v>0.15</v>
      </c>
      <c r="AK324" s="156">
        <v>0.3</v>
      </c>
      <c r="AL324" s="157">
        <v>6.0479999999999992E-2</v>
      </c>
      <c r="AM324" s="157">
        <v>0.6</v>
      </c>
      <c r="AN324" s="158" t="s">
        <v>98</v>
      </c>
      <c r="AO324" s="158" t="s">
        <v>99</v>
      </c>
      <c r="AP324" s="158" t="s">
        <v>100</v>
      </c>
      <c r="AQ324" s="520"/>
      <c r="AR324" s="491"/>
      <c r="AS324" s="491"/>
      <c r="AT324" s="492"/>
      <c r="AU324" s="491"/>
      <c r="AV324" s="491"/>
      <c r="AW324" s="492"/>
      <c r="AX324" s="492"/>
      <c r="AY324" s="492"/>
      <c r="AZ324" s="520"/>
      <c r="BA324" s="519"/>
      <c r="BB324" s="519"/>
      <c r="BC324" s="516"/>
      <c r="BD324" s="516"/>
      <c r="BE324" s="525"/>
      <c r="BF324" s="437"/>
      <c r="BG324" s="437"/>
      <c r="BH324" s="437"/>
      <c r="BI324" s="437"/>
      <c r="BJ324" s="437"/>
      <c r="BK324" s="437"/>
      <c r="BL324" s="438"/>
      <c r="BM324" s="446"/>
      <c r="BN324" s="446"/>
      <c r="BO324" s="446"/>
      <c r="BP324" s="35"/>
    </row>
    <row r="325" spans="1:68" ht="75" customHeight="1">
      <c r="A325" s="530"/>
      <c r="B325" s="531"/>
      <c r="C325" s="531"/>
      <c r="D325" s="515"/>
      <c r="E325" s="515"/>
      <c r="F325" s="515"/>
      <c r="G325" s="519"/>
      <c r="H325" s="520"/>
      <c r="I325" s="520"/>
      <c r="J325" s="491"/>
      <c r="K325" s="483"/>
      <c r="L325" s="516"/>
      <c r="M325" s="485"/>
      <c r="N325" s="516"/>
      <c r="O325" s="516"/>
      <c r="P325" s="519"/>
      <c r="Q325" s="514"/>
      <c r="R325" s="520"/>
      <c r="S325" s="482"/>
      <c r="T325" s="520"/>
      <c r="U325" s="482"/>
      <c r="V325" s="520"/>
      <c r="W325" s="482"/>
      <c r="X325" s="485"/>
      <c r="Y325" s="482"/>
      <c r="Z325" s="482"/>
      <c r="AA325" s="492"/>
      <c r="AB325" s="151">
        <v>5</v>
      </c>
      <c r="AC325" s="159" t="s">
        <v>886</v>
      </c>
      <c r="AD325" s="159" t="s">
        <v>93</v>
      </c>
      <c r="AE325" s="152" t="s">
        <v>881</v>
      </c>
      <c r="AF325" s="153" t="s">
        <v>269</v>
      </c>
      <c r="AG325" s="154" t="s">
        <v>270</v>
      </c>
      <c r="AH325" s="155">
        <v>0.1</v>
      </c>
      <c r="AI325" s="154" t="s">
        <v>97</v>
      </c>
      <c r="AJ325" s="155">
        <v>0.15</v>
      </c>
      <c r="AK325" s="156">
        <v>0.25</v>
      </c>
      <c r="AL325" s="157">
        <v>6.0479999999999992E-2</v>
      </c>
      <c r="AM325" s="157">
        <v>0.44999999999999996</v>
      </c>
      <c r="AN325" s="158" t="s">
        <v>98</v>
      </c>
      <c r="AO325" s="158" t="s">
        <v>99</v>
      </c>
      <c r="AP325" s="158" t="s">
        <v>100</v>
      </c>
      <c r="AQ325" s="520"/>
      <c r="AR325" s="491"/>
      <c r="AS325" s="491"/>
      <c r="AT325" s="492"/>
      <c r="AU325" s="491"/>
      <c r="AV325" s="491"/>
      <c r="AW325" s="492"/>
      <c r="AX325" s="492"/>
      <c r="AY325" s="492"/>
      <c r="AZ325" s="520"/>
      <c r="BA325" s="519"/>
      <c r="BB325" s="519"/>
      <c r="BC325" s="516"/>
      <c r="BD325" s="516"/>
      <c r="BE325" s="525"/>
      <c r="BF325" s="437"/>
      <c r="BG325" s="437"/>
      <c r="BH325" s="437"/>
      <c r="BI325" s="437"/>
      <c r="BJ325" s="437"/>
      <c r="BK325" s="437"/>
      <c r="BL325" s="438"/>
      <c r="BM325" s="446"/>
      <c r="BN325" s="446"/>
      <c r="BO325" s="446"/>
      <c r="BP325" s="35"/>
    </row>
    <row r="326" spans="1:68" ht="75" customHeight="1">
      <c r="A326" s="530"/>
      <c r="B326" s="531"/>
      <c r="C326" s="531"/>
      <c r="D326" s="515"/>
      <c r="E326" s="515"/>
      <c r="F326" s="515"/>
      <c r="G326" s="519"/>
      <c r="H326" s="520"/>
      <c r="I326" s="520"/>
      <c r="J326" s="491"/>
      <c r="K326" s="483"/>
      <c r="L326" s="516"/>
      <c r="M326" s="485"/>
      <c r="N326" s="516"/>
      <c r="O326" s="516"/>
      <c r="P326" s="519"/>
      <c r="Q326" s="514"/>
      <c r="R326" s="520"/>
      <c r="S326" s="482"/>
      <c r="T326" s="520"/>
      <c r="U326" s="482"/>
      <c r="V326" s="520"/>
      <c r="W326" s="482"/>
      <c r="X326" s="485"/>
      <c r="Y326" s="482"/>
      <c r="Z326" s="482"/>
      <c r="AA326" s="492"/>
      <c r="AB326" s="151">
        <v>6</v>
      </c>
      <c r="AC326" s="230" t="s">
        <v>887</v>
      </c>
      <c r="AD326" s="230" t="s">
        <v>93</v>
      </c>
      <c r="AE326" s="230" t="s">
        <v>881</v>
      </c>
      <c r="AF326" s="153" t="s">
        <v>269</v>
      </c>
      <c r="AG326" s="154" t="s">
        <v>270</v>
      </c>
      <c r="AH326" s="155">
        <v>0.1</v>
      </c>
      <c r="AI326" s="154" t="s">
        <v>97</v>
      </c>
      <c r="AJ326" s="155">
        <v>0.15</v>
      </c>
      <c r="AK326" s="156">
        <v>0.25</v>
      </c>
      <c r="AL326" s="157">
        <v>6.0479999999999992E-2</v>
      </c>
      <c r="AM326" s="157">
        <v>0.33749999999999997</v>
      </c>
      <c r="AN326" s="158" t="s">
        <v>98</v>
      </c>
      <c r="AO326" s="158" t="s">
        <v>99</v>
      </c>
      <c r="AP326" s="158" t="s">
        <v>100</v>
      </c>
      <c r="AQ326" s="520"/>
      <c r="AR326" s="491"/>
      <c r="AS326" s="491"/>
      <c r="AT326" s="492"/>
      <c r="AU326" s="491"/>
      <c r="AV326" s="491"/>
      <c r="AW326" s="492"/>
      <c r="AX326" s="492"/>
      <c r="AY326" s="492"/>
      <c r="AZ326" s="520"/>
      <c r="BA326" s="519"/>
      <c r="BB326" s="519"/>
      <c r="BC326" s="516"/>
      <c r="BD326" s="516"/>
      <c r="BE326" s="525"/>
      <c r="BF326" s="437"/>
      <c r="BG326" s="437"/>
      <c r="BH326" s="437"/>
      <c r="BI326" s="437"/>
      <c r="BJ326" s="437"/>
      <c r="BK326" s="437"/>
      <c r="BL326" s="438"/>
      <c r="BM326" s="446"/>
      <c r="BN326" s="446"/>
      <c r="BO326" s="446"/>
      <c r="BP326" s="35"/>
    </row>
    <row r="327" spans="1:68" ht="100.5" customHeight="1">
      <c r="A327" s="530"/>
      <c r="B327" s="531"/>
      <c r="C327" s="531"/>
      <c r="D327" s="515" t="s">
        <v>82</v>
      </c>
      <c r="E327" s="515" t="s">
        <v>875</v>
      </c>
      <c r="F327" s="515">
        <v>2</v>
      </c>
      <c r="G327" s="516" t="s">
        <v>888</v>
      </c>
      <c r="H327" s="520"/>
      <c r="I327" s="520"/>
      <c r="J327" s="491" t="s">
        <v>889</v>
      </c>
      <c r="K327" s="483" t="s">
        <v>86</v>
      </c>
      <c r="L327" s="516" t="s">
        <v>87</v>
      </c>
      <c r="M327" s="485" t="s">
        <v>890</v>
      </c>
      <c r="N327" s="516"/>
      <c r="O327" s="516"/>
      <c r="P327" s="519" t="s">
        <v>891</v>
      </c>
      <c r="Q327" s="514">
        <v>0.9</v>
      </c>
      <c r="R327" s="520" t="s">
        <v>350</v>
      </c>
      <c r="S327" s="482">
        <v>1</v>
      </c>
      <c r="T327" s="520"/>
      <c r="U327" s="482" t="s">
        <v>138</v>
      </c>
      <c r="V327" s="520" t="s">
        <v>125</v>
      </c>
      <c r="W327" s="482">
        <v>0.6</v>
      </c>
      <c r="X327" s="485" t="s">
        <v>125</v>
      </c>
      <c r="Y327" s="482">
        <v>0.6</v>
      </c>
      <c r="Z327" s="482" t="s">
        <v>892</v>
      </c>
      <c r="AA327" s="492" t="s">
        <v>103</v>
      </c>
      <c r="AB327" s="393">
        <v>1</v>
      </c>
      <c r="AC327" s="431" t="s">
        <v>893</v>
      </c>
      <c r="AD327" s="377" t="s">
        <v>322</v>
      </c>
      <c r="AE327" s="388" t="s">
        <v>894</v>
      </c>
      <c r="AF327" s="394" t="s">
        <v>95</v>
      </c>
      <c r="AG327" s="154" t="s">
        <v>96</v>
      </c>
      <c r="AH327" s="155">
        <v>0.25</v>
      </c>
      <c r="AI327" s="154" t="s">
        <v>97</v>
      </c>
      <c r="AJ327" s="155">
        <v>0.15</v>
      </c>
      <c r="AK327" s="156">
        <v>0.4</v>
      </c>
      <c r="AL327" s="157">
        <v>3.6287999999999994E-2</v>
      </c>
      <c r="AM327" s="157">
        <v>0.33749999999999997</v>
      </c>
      <c r="AN327" s="158" t="s">
        <v>98</v>
      </c>
      <c r="AO327" s="158" t="s">
        <v>99</v>
      </c>
      <c r="AP327" s="158" t="s">
        <v>100</v>
      </c>
      <c r="AQ327" s="520" t="s">
        <v>895</v>
      </c>
      <c r="AR327" s="490">
        <v>1</v>
      </c>
      <c r="AS327" s="490">
        <v>9.144575999999998E-3</v>
      </c>
      <c r="AT327" s="492" t="s">
        <v>102</v>
      </c>
      <c r="AU327" s="490">
        <v>0.6</v>
      </c>
      <c r="AV327" s="490">
        <v>0.25312499999999999</v>
      </c>
      <c r="AW327" s="492" t="s">
        <v>183</v>
      </c>
      <c r="AX327" s="492" t="s">
        <v>103</v>
      </c>
      <c r="AY327" s="492" t="s">
        <v>126</v>
      </c>
      <c r="AZ327" s="520" t="s">
        <v>127</v>
      </c>
      <c r="BA327" s="519" t="s">
        <v>128</v>
      </c>
      <c r="BB327" s="519" t="s">
        <v>128</v>
      </c>
      <c r="BC327" s="516" t="s">
        <v>128</v>
      </c>
      <c r="BD327" s="516" t="s">
        <v>128</v>
      </c>
      <c r="BE327" s="524" t="s">
        <v>128</v>
      </c>
      <c r="BF327" s="437"/>
      <c r="BG327" s="437"/>
      <c r="BH327" s="437"/>
      <c r="BI327" s="437"/>
      <c r="BJ327" s="439"/>
      <c r="BK327" s="439"/>
      <c r="BL327" s="438"/>
      <c r="BM327" s="446"/>
      <c r="BN327" s="446"/>
      <c r="BO327" s="446"/>
      <c r="BP327" s="35"/>
    </row>
    <row r="328" spans="1:68" ht="100.5" customHeight="1">
      <c r="A328" s="530"/>
      <c r="B328" s="531"/>
      <c r="C328" s="531"/>
      <c r="D328" s="515"/>
      <c r="E328" s="515"/>
      <c r="F328" s="515"/>
      <c r="G328" s="516"/>
      <c r="H328" s="520"/>
      <c r="I328" s="520"/>
      <c r="J328" s="491"/>
      <c r="K328" s="483"/>
      <c r="L328" s="516"/>
      <c r="M328" s="485"/>
      <c r="N328" s="516"/>
      <c r="O328" s="516"/>
      <c r="P328" s="519"/>
      <c r="Q328" s="514"/>
      <c r="R328" s="520"/>
      <c r="S328" s="482"/>
      <c r="T328" s="520"/>
      <c r="U328" s="482"/>
      <c r="V328" s="520"/>
      <c r="W328" s="482"/>
      <c r="X328" s="485"/>
      <c r="Y328" s="482"/>
      <c r="Z328" s="482"/>
      <c r="AA328" s="492"/>
      <c r="AB328" s="393">
        <v>2</v>
      </c>
      <c r="AC328" s="431" t="s">
        <v>896</v>
      </c>
      <c r="AD328" s="377" t="s">
        <v>93</v>
      </c>
      <c r="AE328" s="388" t="s">
        <v>897</v>
      </c>
      <c r="AF328" s="394" t="s">
        <v>95</v>
      </c>
      <c r="AG328" s="154" t="s">
        <v>96</v>
      </c>
      <c r="AH328" s="155">
        <v>0.25</v>
      </c>
      <c r="AI328" s="154" t="s">
        <v>97</v>
      </c>
      <c r="AJ328" s="155">
        <v>0.15</v>
      </c>
      <c r="AK328" s="156">
        <v>0.4</v>
      </c>
      <c r="AL328" s="157">
        <v>2.1772799999999995E-2</v>
      </c>
      <c r="AM328" s="157">
        <v>0.33749999999999997</v>
      </c>
      <c r="AN328" s="158" t="s">
        <v>98</v>
      </c>
      <c r="AO328" s="158" t="s">
        <v>99</v>
      </c>
      <c r="AP328" s="158" t="s">
        <v>100</v>
      </c>
      <c r="AQ328" s="520"/>
      <c r="AR328" s="491"/>
      <c r="AS328" s="491"/>
      <c r="AT328" s="492"/>
      <c r="AU328" s="491"/>
      <c r="AV328" s="491"/>
      <c r="AW328" s="492"/>
      <c r="AX328" s="492"/>
      <c r="AY328" s="492"/>
      <c r="AZ328" s="520"/>
      <c r="BA328" s="519"/>
      <c r="BB328" s="519"/>
      <c r="BC328" s="516"/>
      <c r="BD328" s="516"/>
      <c r="BE328" s="525"/>
      <c r="BF328" s="437"/>
      <c r="BG328" s="437"/>
      <c r="BH328" s="437"/>
      <c r="BI328" s="437"/>
      <c r="BJ328" s="439"/>
      <c r="BK328" s="439"/>
      <c r="BL328" s="438"/>
      <c r="BM328" s="446"/>
      <c r="BN328" s="446"/>
      <c r="BO328" s="446"/>
      <c r="BP328" s="35"/>
    </row>
    <row r="329" spans="1:68" ht="100.5" customHeight="1">
      <c r="A329" s="530"/>
      <c r="B329" s="531"/>
      <c r="C329" s="531"/>
      <c r="D329" s="515"/>
      <c r="E329" s="515"/>
      <c r="F329" s="515"/>
      <c r="G329" s="516"/>
      <c r="H329" s="520"/>
      <c r="I329" s="520"/>
      <c r="J329" s="491"/>
      <c r="K329" s="483"/>
      <c r="L329" s="516"/>
      <c r="M329" s="485"/>
      <c r="N329" s="516"/>
      <c r="O329" s="516"/>
      <c r="P329" s="519"/>
      <c r="Q329" s="514"/>
      <c r="R329" s="520"/>
      <c r="S329" s="482"/>
      <c r="T329" s="520"/>
      <c r="U329" s="482"/>
      <c r="V329" s="520"/>
      <c r="W329" s="482"/>
      <c r="X329" s="485"/>
      <c r="Y329" s="482"/>
      <c r="Z329" s="482"/>
      <c r="AA329" s="492"/>
      <c r="AB329" s="393">
        <v>3</v>
      </c>
      <c r="AC329" s="431" t="s">
        <v>898</v>
      </c>
      <c r="AD329" s="377" t="s">
        <v>322</v>
      </c>
      <c r="AE329" s="388" t="s">
        <v>899</v>
      </c>
      <c r="AF329" s="394" t="s">
        <v>95</v>
      </c>
      <c r="AG329" s="154" t="s">
        <v>231</v>
      </c>
      <c r="AH329" s="155">
        <v>0.15</v>
      </c>
      <c r="AI329" s="154" t="s">
        <v>97</v>
      </c>
      <c r="AJ329" s="155">
        <v>0.15</v>
      </c>
      <c r="AK329" s="156">
        <v>0.3</v>
      </c>
      <c r="AL329" s="157">
        <v>1.5240959999999998E-2</v>
      </c>
      <c r="AM329" s="157">
        <v>0.33749999999999997</v>
      </c>
      <c r="AN329" s="158" t="s">
        <v>98</v>
      </c>
      <c r="AO329" s="158" t="s">
        <v>99</v>
      </c>
      <c r="AP329" s="158" t="s">
        <v>100</v>
      </c>
      <c r="AQ329" s="520"/>
      <c r="AR329" s="491"/>
      <c r="AS329" s="491"/>
      <c r="AT329" s="492"/>
      <c r="AU329" s="491"/>
      <c r="AV329" s="491"/>
      <c r="AW329" s="492"/>
      <c r="AX329" s="492"/>
      <c r="AY329" s="492"/>
      <c r="AZ329" s="520"/>
      <c r="BA329" s="519"/>
      <c r="BB329" s="519"/>
      <c r="BC329" s="516"/>
      <c r="BD329" s="516"/>
      <c r="BE329" s="525"/>
      <c r="BF329" s="437"/>
      <c r="BG329" s="437"/>
      <c r="BH329" s="437"/>
      <c r="BI329" s="437"/>
      <c r="BJ329" s="439"/>
      <c r="BK329" s="439"/>
      <c r="BL329" s="438"/>
      <c r="BM329" s="446"/>
      <c r="BN329" s="446"/>
      <c r="BO329" s="446"/>
      <c r="BP329" s="35"/>
    </row>
    <row r="330" spans="1:68" ht="86.25" customHeight="1">
      <c r="A330" s="530"/>
      <c r="B330" s="531"/>
      <c r="C330" s="531"/>
      <c r="D330" s="515"/>
      <c r="E330" s="515"/>
      <c r="F330" s="515"/>
      <c r="G330" s="516"/>
      <c r="H330" s="520"/>
      <c r="I330" s="520"/>
      <c r="J330" s="491"/>
      <c r="K330" s="483"/>
      <c r="L330" s="516"/>
      <c r="M330" s="485"/>
      <c r="N330" s="516"/>
      <c r="O330" s="516"/>
      <c r="P330" s="519"/>
      <c r="Q330" s="514"/>
      <c r="R330" s="520"/>
      <c r="S330" s="482"/>
      <c r="T330" s="520"/>
      <c r="U330" s="482"/>
      <c r="V330" s="520"/>
      <c r="W330" s="482"/>
      <c r="X330" s="485"/>
      <c r="Y330" s="482"/>
      <c r="Z330" s="482"/>
      <c r="AA330" s="492"/>
      <c r="AB330" s="393">
        <v>4</v>
      </c>
      <c r="AC330" s="432" t="s">
        <v>900</v>
      </c>
      <c r="AD330" s="377" t="s">
        <v>320</v>
      </c>
      <c r="AE330" s="389" t="s">
        <v>901</v>
      </c>
      <c r="AF330" s="394" t="s">
        <v>269</v>
      </c>
      <c r="AG330" s="154" t="s">
        <v>270</v>
      </c>
      <c r="AH330" s="155">
        <v>0.1</v>
      </c>
      <c r="AI330" s="154" t="s">
        <v>97</v>
      </c>
      <c r="AJ330" s="155">
        <v>0.15</v>
      </c>
      <c r="AK330" s="156">
        <v>0.25</v>
      </c>
      <c r="AL330" s="157">
        <v>1.5240959999999998E-2</v>
      </c>
      <c r="AM330" s="157">
        <v>0.25312499999999999</v>
      </c>
      <c r="AN330" s="158" t="s">
        <v>98</v>
      </c>
      <c r="AO330" s="158" t="s">
        <v>99</v>
      </c>
      <c r="AP330" s="158" t="s">
        <v>100</v>
      </c>
      <c r="AQ330" s="520"/>
      <c r="AR330" s="491"/>
      <c r="AS330" s="491"/>
      <c r="AT330" s="492"/>
      <c r="AU330" s="491"/>
      <c r="AV330" s="491"/>
      <c r="AW330" s="492"/>
      <c r="AX330" s="492"/>
      <c r="AY330" s="492"/>
      <c r="AZ330" s="520"/>
      <c r="BA330" s="519"/>
      <c r="BB330" s="519"/>
      <c r="BC330" s="516"/>
      <c r="BD330" s="516"/>
      <c r="BE330" s="525"/>
      <c r="BF330" s="437"/>
      <c r="BG330" s="437"/>
      <c r="BH330" s="437"/>
      <c r="BI330" s="437"/>
      <c r="BJ330" s="439"/>
      <c r="BK330" s="439"/>
      <c r="BL330" s="438"/>
      <c r="BM330" s="446"/>
      <c r="BN330" s="446"/>
      <c r="BO330" s="446"/>
      <c r="BP330" s="35"/>
    </row>
    <row r="331" spans="1:68" ht="75" customHeight="1">
      <c r="A331" s="530"/>
      <c r="B331" s="531"/>
      <c r="C331" s="531"/>
      <c r="D331" s="515"/>
      <c r="E331" s="515"/>
      <c r="F331" s="515"/>
      <c r="G331" s="516"/>
      <c r="H331" s="520"/>
      <c r="I331" s="520"/>
      <c r="J331" s="491"/>
      <c r="K331" s="483"/>
      <c r="L331" s="516"/>
      <c r="M331" s="485"/>
      <c r="N331" s="516"/>
      <c r="O331" s="516"/>
      <c r="P331" s="519"/>
      <c r="Q331" s="514"/>
      <c r="R331" s="520"/>
      <c r="S331" s="482"/>
      <c r="T331" s="520"/>
      <c r="U331" s="482"/>
      <c r="V331" s="520"/>
      <c r="W331" s="482"/>
      <c r="X331" s="485"/>
      <c r="Y331" s="482"/>
      <c r="Z331" s="482"/>
      <c r="AA331" s="492"/>
      <c r="AB331" s="393">
        <v>5</v>
      </c>
      <c r="AC331" s="432" t="s">
        <v>902</v>
      </c>
      <c r="AD331" s="377" t="s">
        <v>320</v>
      </c>
      <c r="AE331" s="405" t="s">
        <v>903</v>
      </c>
      <c r="AF331" s="402" t="s">
        <v>95</v>
      </c>
      <c r="AG331" s="236" t="s">
        <v>96</v>
      </c>
      <c r="AH331" s="265">
        <v>0.25</v>
      </c>
      <c r="AI331" s="236" t="s">
        <v>97</v>
      </c>
      <c r="AJ331" s="265">
        <v>0.15</v>
      </c>
      <c r="AK331" s="266">
        <v>0.4</v>
      </c>
      <c r="AL331" s="267">
        <v>9.144575999999998E-3</v>
      </c>
      <c r="AM331" s="267">
        <v>0.25312499999999999</v>
      </c>
      <c r="AN331" s="268" t="s">
        <v>98</v>
      </c>
      <c r="AO331" s="268" t="s">
        <v>99</v>
      </c>
      <c r="AP331" s="268" t="s">
        <v>100</v>
      </c>
      <c r="AQ331" s="520"/>
      <c r="AR331" s="491"/>
      <c r="AS331" s="491"/>
      <c r="AT331" s="492"/>
      <c r="AU331" s="491"/>
      <c r="AV331" s="491"/>
      <c r="AW331" s="492"/>
      <c r="AX331" s="492"/>
      <c r="AY331" s="492"/>
      <c r="AZ331" s="520"/>
      <c r="BA331" s="519"/>
      <c r="BB331" s="519"/>
      <c r="BC331" s="516"/>
      <c r="BD331" s="516"/>
      <c r="BE331" s="525"/>
      <c r="BF331" s="437"/>
      <c r="BG331" s="437"/>
      <c r="BH331" s="437"/>
      <c r="BI331" s="437"/>
      <c r="BJ331" s="439"/>
      <c r="BK331" s="439"/>
      <c r="BL331" s="438"/>
      <c r="BM331" s="446"/>
      <c r="BN331" s="446"/>
      <c r="BO331" s="446"/>
      <c r="BP331" s="35"/>
    </row>
    <row r="332" spans="1:68" ht="69">
      <c r="A332" s="530"/>
      <c r="B332" s="531"/>
      <c r="C332" s="531"/>
      <c r="D332" s="515"/>
      <c r="E332" s="515"/>
      <c r="F332" s="515"/>
      <c r="G332" s="516"/>
      <c r="H332" s="520"/>
      <c r="I332" s="520"/>
      <c r="J332" s="491"/>
      <c r="K332" s="483"/>
      <c r="L332" s="516"/>
      <c r="M332" s="485"/>
      <c r="N332" s="516"/>
      <c r="O332" s="516"/>
      <c r="P332" s="519"/>
      <c r="Q332" s="514"/>
      <c r="R332" s="520"/>
      <c r="S332" s="482"/>
      <c r="T332" s="520"/>
      <c r="U332" s="482"/>
      <c r="V332" s="520"/>
      <c r="W332" s="482"/>
      <c r="X332" s="485"/>
      <c r="Y332" s="482"/>
      <c r="Z332" s="482"/>
      <c r="AA332" s="492"/>
      <c r="AB332" s="393">
        <v>6</v>
      </c>
      <c r="AC332" s="433" t="s">
        <v>904</v>
      </c>
      <c r="AD332" s="409" t="s">
        <v>320</v>
      </c>
      <c r="AE332" s="405" t="s">
        <v>905</v>
      </c>
      <c r="AF332" s="396" t="str">
        <f t="shared" ref="AF332" si="0">IF(OR(AG332="Preventivo",AG332="Detectivo"),"Probabilidad",IF(AG332="Correctivo","Impacto",""))</f>
        <v>Impacto</v>
      </c>
      <c r="AG332" s="397" t="s">
        <v>270</v>
      </c>
      <c r="AH332" s="398">
        <f t="shared" ref="AH332" si="1">IF(AG332="","",IF(AG332="Preventivo",25%,IF(AG332="Detectivo",15%,IF(AG332="Correctivo",10%))))</f>
        <v>0.1</v>
      </c>
      <c r="AI332" s="397" t="s">
        <v>97</v>
      </c>
      <c r="AJ332" s="398">
        <f t="shared" ref="AJ332" si="2">IF(AI332="Automático",25%,IF(AI332="Manual",15%,""))</f>
        <v>0.15</v>
      </c>
      <c r="AK332" s="399">
        <f t="shared" ref="AK332" si="3">IF(OR(AH332="",AJ332=""),"",AH332+AJ332)</f>
        <v>0.25</v>
      </c>
      <c r="AL332" s="400">
        <f>IFERROR(IF(AND(AF331="Probabilidad",AF332="Probabilidad"),(AL331-(+AL331*AK332)),IF(AND(AF331="Impacto",AF332="Probabilidad"),(AL330-(+AL330*AK332)),IF(AF332="Impacto",AL331,""))),"")</f>
        <v>9.144575999999998E-3</v>
      </c>
      <c r="AM332" s="400">
        <f>IFERROR(IF(AND(AF331="Impacto",AF332="Impacto"),(AM331-(+AM331*AK332)),IF(AND(AF331="Probabilidad",AF332="Impacto"),(AM330-(+AM330*AK332)),IF(AF332="Probabilidad",AM331,""))),"")</f>
        <v>0.18984374999999998</v>
      </c>
      <c r="AN332" s="401" t="s">
        <v>98</v>
      </c>
      <c r="AO332" s="401" t="s">
        <v>99</v>
      </c>
      <c r="AP332" s="401" t="s">
        <v>100</v>
      </c>
      <c r="AQ332" s="527"/>
      <c r="AR332" s="491"/>
      <c r="AS332" s="491"/>
      <c r="AT332" s="492"/>
      <c r="AU332" s="491"/>
      <c r="AV332" s="491"/>
      <c r="AW332" s="492"/>
      <c r="AX332" s="492"/>
      <c r="AY332" s="492"/>
      <c r="AZ332" s="520"/>
      <c r="BA332" s="519"/>
      <c r="BB332" s="519"/>
      <c r="BC332" s="516"/>
      <c r="BD332" s="516"/>
      <c r="BE332" s="525"/>
      <c r="BF332" s="437"/>
      <c r="BG332" s="437"/>
      <c r="BH332" s="437"/>
      <c r="BI332" s="437"/>
      <c r="BJ332" s="439"/>
      <c r="BK332" s="439"/>
      <c r="BL332" s="442"/>
      <c r="BM332" s="465"/>
      <c r="BN332" s="465"/>
      <c r="BO332" s="465"/>
      <c r="BP332" s="35"/>
    </row>
    <row r="333" spans="1:68" ht="78" customHeight="1">
      <c r="A333" s="530"/>
      <c r="B333" s="531"/>
      <c r="C333" s="531"/>
      <c r="D333" s="515" t="s">
        <v>82</v>
      </c>
      <c r="E333" s="515" t="s">
        <v>875</v>
      </c>
      <c r="F333" s="515">
        <v>3</v>
      </c>
      <c r="G333" s="516" t="s">
        <v>906</v>
      </c>
      <c r="H333" s="520"/>
      <c r="I333" s="520"/>
      <c r="J333" s="491" t="s">
        <v>907</v>
      </c>
      <c r="K333" s="483" t="s">
        <v>180</v>
      </c>
      <c r="L333" s="516" t="s">
        <v>87</v>
      </c>
      <c r="M333" s="485" t="s">
        <v>908</v>
      </c>
      <c r="N333" s="516"/>
      <c r="O333" s="516"/>
      <c r="P333" s="519" t="s">
        <v>909</v>
      </c>
      <c r="Q333" s="514">
        <v>0.9</v>
      </c>
      <c r="R333" s="520" t="s">
        <v>350</v>
      </c>
      <c r="S333" s="482">
        <v>1</v>
      </c>
      <c r="T333" s="520"/>
      <c r="U333" s="482" t="s">
        <v>138</v>
      </c>
      <c r="V333" s="520" t="s">
        <v>183</v>
      </c>
      <c r="W333" s="482">
        <v>0.4</v>
      </c>
      <c r="X333" s="485" t="s">
        <v>183</v>
      </c>
      <c r="Y333" s="482">
        <v>0.4</v>
      </c>
      <c r="Z333" s="482" t="s">
        <v>368</v>
      </c>
      <c r="AA333" s="492" t="s">
        <v>103</v>
      </c>
      <c r="AB333" s="393">
        <v>1</v>
      </c>
      <c r="AC333" s="434" t="s">
        <v>896</v>
      </c>
      <c r="AD333" s="411" t="s">
        <v>93</v>
      </c>
      <c r="AE333" s="411" t="s">
        <v>897</v>
      </c>
      <c r="AF333" s="408" t="s">
        <v>95</v>
      </c>
      <c r="AG333" s="103" t="s">
        <v>96</v>
      </c>
      <c r="AH333" s="403">
        <v>0.25</v>
      </c>
      <c r="AI333" s="103" t="s">
        <v>97</v>
      </c>
      <c r="AJ333" s="403">
        <v>0.15</v>
      </c>
      <c r="AK333" s="404">
        <v>0.4</v>
      </c>
      <c r="AL333" s="395">
        <v>0.6</v>
      </c>
      <c r="AM333" s="395">
        <v>0.4</v>
      </c>
      <c r="AN333" s="107" t="s">
        <v>98</v>
      </c>
      <c r="AO333" s="107" t="s">
        <v>99</v>
      </c>
      <c r="AP333" s="107" t="s">
        <v>100</v>
      </c>
      <c r="AQ333" s="520" t="s">
        <v>910</v>
      </c>
      <c r="AR333" s="490">
        <v>1</v>
      </c>
      <c r="AS333" s="490">
        <v>0.12959999999999999</v>
      </c>
      <c r="AT333" s="492" t="s">
        <v>102</v>
      </c>
      <c r="AU333" s="490">
        <v>0.4</v>
      </c>
      <c r="AV333" s="490">
        <v>0.22500000000000003</v>
      </c>
      <c r="AW333" s="492" t="s">
        <v>183</v>
      </c>
      <c r="AX333" s="492" t="s">
        <v>103</v>
      </c>
      <c r="AY333" s="492" t="s">
        <v>126</v>
      </c>
      <c r="AZ333" s="520" t="s">
        <v>127</v>
      </c>
      <c r="BA333" s="519" t="s">
        <v>128</v>
      </c>
      <c r="BB333" s="519" t="s">
        <v>128</v>
      </c>
      <c r="BC333" s="519" t="s">
        <v>128</v>
      </c>
      <c r="BD333" s="519" t="s">
        <v>128</v>
      </c>
      <c r="BE333" s="533" t="s">
        <v>128</v>
      </c>
      <c r="BF333" s="437"/>
      <c r="BG333" s="437"/>
      <c r="BH333" s="439"/>
      <c r="BI333" s="439"/>
      <c r="BJ333" s="439"/>
      <c r="BK333" s="456"/>
      <c r="BL333" s="439"/>
      <c r="BM333" s="437"/>
      <c r="BN333" s="437"/>
      <c r="BO333" s="437"/>
      <c r="BP333" s="35"/>
    </row>
    <row r="334" spans="1:68" ht="96.75" customHeight="1">
      <c r="A334" s="530"/>
      <c r="B334" s="531"/>
      <c r="C334" s="531"/>
      <c r="D334" s="515"/>
      <c r="E334" s="515"/>
      <c r="F334" s="515"/>
      <c r="G334" s="516"/>
      <c r="H334" s="520"/>
      <c r="I334" s="520"/>
      <c r="J334" s="491"/>
      <c r="K334" s="483"/>
      <c r="L334" s="516"/>
      <c r="M334" s="485"/>
      <c r="N334" s="516"/>
      <c r="O334" s="516"/>
      <c r="P334" s="519"/>
      <c r="Q334" s="514"/>
      <c r="R334" s="520"/>
      <c r="S334" s="482"/>
      <c r="T334" s="520"/>
      <c r="U334" s="482"/>
      <c r="V334" s="520"/>
      <c r="W334" s="482"/>
      <c r="X334" s="485"/>
      <c r="Y334" s="482"/>
      <c r="Z334" s="482"/>
      <c r="AA334" s="492"/>
      <c r="AB334" s="393">
        <v>2</v>
      </c>
      <c r="AC334" s="435" t="s">
        <v>898</v>
      </c>
      <c r="AD334" s="411" t="s">
        <v>320</v>
      </c>
      <c r="AE334" s="411" t="s">
        <v>899</v>
      </c>
      <c r="AF334" s="394" t="s">
        <v>95</v>
      </c>
      <c r="AG334" s="154" t="s">
        <v>96</v>
      </c>
      <c r="AH334" s="155">
        <v>0.25</v>
      </c>
      <c r="AI334" s="154" t="s">
        <v>97</v>
      </c>
      <c r="AJ334" s="155">
        <v>0.15</v>
      </c>
      <c r="AK334" s="156">
        <v>0.4</v>
      </c>
      <c r="AL334" s="157">
        <v>0.36</v>
      </c>
      <c r="AM334" s="157">
        <v>0.4</v>
      </c>
      <c r="AN334" s="158" t="s">
        <v>98</v>
      </c>
      <c r="AO334" s="158" t="s">
        <v>99</v>
      </c>
      <c r="AP334" s="158" t="s">
        <v>100</v>
      </c>
      <c r="AQ334" s="520"/>
      <c r="AR334" s="491"/>
      <c r="AS334" s="491"/>
      <c r="AT334" s="492"/>
      <c r="AU334" s="491"/>
      <c r="AV334" s="491"/>
      <c r="AW334" s="492"/>
      <c r="AX334" s="492"/>
      <c r="AY334" s="492"/>
      <c r="AZ334" s="520"/>
      <c r="BA334" s="519"/>
      <c r="BB334" s="519"/>
      <c r="BC334" s="519"/>
      <c r="BD334" s="519"/>
      <c r="BE334" s="533"/>
      <c r="BF334" s="437"/>
      <c r="BG334" s="437"/>
      <c r="BH334" s="439"/>
      <c r="BI334" s="439"/>
      <c r="BJ334" s="439"/>
      <c r="BK334" s="456"/>
      <c r="BL334" s="439"/>
      <c r="BM334" s="437"/>
      <c r="BN334" s="437"/>
      <c r="BO334" s="437"/>
      <c r="BP334" s="35"/>
    </row>
    <row r="335" spans="1:68" ht="96.75" customHeight="1">
      <c r="A335" s="530"/>
      <c r="B335" s="531"/>
      <c r="C335" s="531"/>
      <c r="D335" s="515"/>
      <c r="E335" s="515"/>
      <c r="F335" s="515"/>
      <c r="G335" s="516"/>
      <c r="H335" s="520"/>
      <c r="I335" s="520"/>
      <c r="J335" s="491"/>
      <c r="K335" s="483"/>
      <c r="L335" s="516"/>
      <c r="M335" s="485"/>
      <c r="N335" s="516"/>
      <c r="O335" s="516"/>
      <c r="P335" s="519"/>
      <c r="Q335" s="514"/>
      <c r="R335" s="520"/>
      <c r="S335" s="482"/>
      <c r="T335" s="520"/>
      <c r="U335" s="482"/>
      <c r="V335" s="520"/>
      <c r="W335" s="482"/>
      <c r="X335" s="485"/>
      <c r="Y335" s="482"/>
      <c r="Z335" s="482"/>
      <c r="AA335" s="492"/>
      <c r="AB335" s="393">
        <v>3</v>
      </c>
      <c r="AC335" s="435" t="s">
        <v>911</v>
      </c>
      <c r="AD335" s="411" t="s">
        <v>322</v>
      </c>
      <c r="AE335" s="411" t="s">
        <v>912</v>
      </c>
      <c r="AF335" s="394" t="s">
        <v>95</v>
      </c>
      <c r="AG335" s="154" t="s">
        <v>96</v>
      </c>
      <c r="AH335" s="155">
        <v>0.25</v>
      </c>
      <c r="AI335" s="154" t="s">
        <v>97</v>
      </c>
      <c r="AJ335" s="155">
        <v>0.15</v>
      </c>
      <c r="AK335" s="156">
        <v>0.4</v>
      </c>
      <c r="AL335" s="157">
        <v>0.216</v>
      </c>
      <c r="AM335" s="157">
        <v>0.4</v>
      </c>
      <c r="AN335" s="158" t="s">
        <v>98</v>
      </c>
      <c r="AO335" s="158" t="s">
        <v>99</v>
      </c>
      <c r="AP335" s="158" t="s">
        <v>100</v>
      </c>
      <c r="AQ335" s="520"/>
      <c r="AR335" s="491"/>
      <c r="AS335" s="491"/>
      <c r="AT335" s="492"/>
      <c r="AU335" s="491"/>
      <c r="AV335" s="491"/>
      <c r="AW335" s="492"/>
      <c r="AX335" s="492"/>
      <c r="AY335" s="492"/>
      <c r="AZ335" s="520"/>
      <c r="BA335" s="519"/>
      <c r="BB335" s="519"/>
      <c r="BC335" s="519"/>
      <c r="BD335" s="519"/>
      <c r="BE335" s="533"/>
      <c r="BF335" s="437"/>
      <c r="BG335" s="437"/>
      <c r="BH335" s="439"/>
      <c r="BI335" s="439"/>
      <c r="BJ335" s="439"/>
      <c r="BK335" s="456"/>
      <c r="BL335" s="439"/>
      <c r="BM335" s="437"/>
      <c r="BN335" s="437"/>
      <c r="BO335" s="437"/>
      <c r="BP335" s="35"/>
    </row>
    <row r="336" spans="1:68" ht="96.75" customHeight="1">
      <c r="A336" s="530"/>
      <c r="B336" s="531"/>
      <c r="C336" s="531"/>
      <c r="D336" s="515"/>
      <c r="E336" s="515"/>
      <c r="F336" s="515"/>
      <c r="G336" s="516"/>
      <c r="H336" s="520"/>
      <c r="I336" s="520"/>
      <c r="J336" s="491"/>
      <c r="K336" s="483"/>
      <c r="L336" s="516"/>
      <c r="M336" s="485"/>
      <c r="N336" s="516"/>
      <c r="O336" s="516"/>
      <c r="P336" s="519"/>
      <c r="Q336" s="514"/>
      <c r="R336" s="520"/>
      <c r="S336" s="482"/>
      <c r="T336" s="520"/>
      <c r="U336" s="482"/>
      <c r="V336" s="520"/>
      <c r="W336" s="482"/>
      <c r="X336" s="485"/>
      <c r="Y336" s="482"/>
      <c r="Z336" s="482"/>
      <c r="AA336" s="492"/>
      <c r="AB336" s="393">
        <v>4</v>
      </c>
      <c r="AC336" s="435" t="s">
        <v>902</v>
      </c>
      <c r="AD336" s="411" t="s">
        <v>322</v>
      </c>
      <c r="AE336" s="962" t="s">
        <v>903</v>
      </c>
      <c r="AF336" s="394" t="s">
        <v>269</v>
      </c>
      <c r="AG336" s="154" t="s">
        <v>270</v>
      </c>
      <c r="AH336" s="155">
        <v>0.1</v>
      </c>
      <c r="AI336" s="154" t="s">
        <v>97</v>
      </c>
      <c r="AJ336" s="155">
        <v>0.15</v>
      </c>
      <c r="AK336" s="156">
        <v>0.25</v>
      </c>
      <c r="AL336" s="157">
        <v>0.216</v>
      </c>
      <c r="AM336" s="157">
        <v>0.30000000000000004</v>
      </c>
      <c r="AN336" s="158" t="s">
        <v>98</v>
      </c>
      <c r="AO336" s="158" t="s">
        <v>99</v>
      </c>
      <c r="AP336" s="158" t="s">
        <v>100</v>
      </c>
      <c r="AQ336" s="520"/>
      <c r="AR336" s="491"/>
      <c r="AS336" s="491"/>
      <c r="AT336" s="492"/>
      <c r="AU336" s="491"/>
      <c r="AV336" s="491"/>
      <c r="AW336" s="492"/>
      <c r="AX336" s="492"/>
      <c r="AY336" s="492"/>
      <c r="AZ336" s="520"/>
      <c r="BA336" s="519"/>
      <c r="BB336" s="519"/>
      <c r="BC336" s="519"/>
      <c r="BD336" s="519"/>
      <c r="BE336" s="533"/>
      <c r="BF336" s="437"/>
      <c r="BG336" s="437"/>
      <c r="BH336" s="439"/>
      <c r="BI336" s="439"/>
      <c r="BJ336" s="439"/>
      <c r="BK336" s="456"/>
      <c r="BL336" s="439"/>
      <c r="BM336" s="437"/>
      <c r="BN336" s="437"/>
      <c r="BO336" s="437"/>
      <c r="BP336" s="35"/>
    </row>
    <row r="337" spans="1:68" ht="96.75" customHeight="1">
      <c r="A337" s="530"/>
      <c r="B337" s="531"/>
      <c r="C337" s="531"/>
      <c r="D337" s="515"/>
      <c r="E337" s="515"/>
      <c r="F337" s="515"/>
      <c r="G337" s="516"/>
      <c r="H337" s="520"/>
      <c r="I337" s="520"/>
      <c r="J337" s="491"/>
      <c r="K337" s="483"/>
      <c r="L337" s="516"/>
      <c r="M337" s="485"/>
      <c r="N337" s="516"/>
      <c r="O337" s="516"/>
      <c r="P337" s="519"/>
      <c r="Q337" s="514"/>
      <c r="R337" s="520"/>
      <c r="S337" s="482"/>
      <c r="T337" s="520"/>
      <c r="U337" s="482"/>
      <c r="V337" s="520"/>
      <c r="W337" s="482"/>
      <c r="X337" s="485"/>
      <c r="Y337" s="482"/>
      <c r="Z337" s="482"/>
      <c r="AA337" s="492"/>
      <c r="AB337" s="393">
        <v>5</v>
      </c>
      <c r="AC337" s="435" t="s">
        <v>904</v>
      </c>
      <c r="AD337" s="411" t="s">
        <v>322</v>
      </c>
      <c r="AE337" s="962" t="s">
        <v>905</v>
      </c>
      <c r="AF337" s="394" t="s">
        <v>269</v>
      </c>
      <c r="AG337" s="154" t="s">
        <v>270</v>
      </c>
      <c r="AH337" s="155">
        <v>0.1</v>
      </c>
      <c r="AI337" s="154" t="s">
        <v>97</v>
      </c>
      <c r="AJ337" s="155">
        <v>0.15</v>
      </c>
      <c r="AK337" s="156">
        <v>0.25</v>
      </c>
      <c r="AL337" s="157">
        <v>0.216</v>
      </c>
      <c r="AM337" s="157">
        <v>0.22500000000000003</v>
      </c>
      <c r="AN337" s="158" t="s">
        <v>98</v>
      </c>
      <c r="AO337" s="158" t="s">
        <v>99</v>
      </c>
      <c r="AP337" s="158" t="s">
        <v>100</v>
      </c>
      <c r="AQ337" s="520"/>
      <c r="AR337" s="491"/>
      <c r="AS337" s="491"/>
      <c r="AT337" s="492"/>
      <c r="AU337" s="491"/>
      <c r="AV337" s="491"/>
      <c r="AW337" s="492"/>
      <c r="AX337" s="492"/>
      <c r="AY337" s="492"/>
      <c r="AZ337" s="520"/>
      <c r="BA337" s="519"/>
      <c r="BB337" s="519"/>
      <c r="BC337" s="519"/>
      <c r="BD337" s="519"/>
      <c r="BE337" s="533"/>
      <c r="BF337" s="437"/>
      <c r="BG337" s="437"/>
      <c r="BH337" s="439"/>
      <c r="BI337" s="439"/>
      <c r="BJ337" s="439"/>
      <c r="BK337" s="456"/>
      <c r="BL337" s="439"/>
      <c r="BM337" s="437"/>
      <c r="BN337" s="437"/>
      <c r="BO337" s="437"/>
      <c r="BP337" s="35"/>
    </row>
    <row r="338" spans="1:68" ht="14.25" customHeight="1">
      <c r="A338" s="530"/>
      <c r="B338" s="531"/>
      <c r="C338" s="531"/>
      <c r="D338" s="515"/>
      <c r="E338" s="515"/>
      <c r="F338" s="515"/>
      <c r="G338" s="516"/>
      <c r="H338" s="520"/>
      <c r="I338" s="520"/>
      <c r="J338" s="491"/>
      <c r="K338" s="483"/>
      <c r="L338" s="516"/>
      <c r="M338" s="485"/>
      <c r="N338" s="516"/>
      <c r="O338" s="516"/>
      <c r="P338" s="519"/>
      <c r="Q338" s="514"/>
      <c r="R338" s="520"/>
      <c r="S338" s="482"/>
      <c r="T338" s="520"/>
      <c r="U338" s="482"/>
      <c r="V338" s="520"/>
      <c r="W338" s="482"/>
      <c r="X338" s="485"/>
      <c r="Y338" s="482"/>
      <c r="Z338" s="482"/>
      <c r="AA338" s="492"/>
      <c r="AB338" s="406"/>
      <c r="AC338" s="410"/>
      <c r="AD338" s="410"/>
      <c r="AE338" s="410"/>
      <c r="AF338" s="153"/>
      <c r="AG338" s="154"/>
      <c r="AH338" s="155"/>
      <c r="AI338" s="154"/>
      <c r="AJ338" s="155"/>
      <c r="AK338" s="156"/>
      <c r="AL338" s="157"/>
      <c r="AM338" s="157"/>
      <c r="AN338" s="158"/>
      <c r="AO338" s="158"/>
      <c r="AP338" s="158"/>
      <c r="AQ338" s="520"/>
      <c r="AR338" s="491"/>
      <c r="AS338" s="491"/>
      <c r="AT338" s="492"/>
      <c r="AU338" s="491"/>
      <c r="AV338" s="491"/>
      <c r="AW338" s="492"/>
      <c r="AX338" s="492"/>
      <c r="AY338" s="492"/>
      <c r="AZ338" s="520"/>
      <c r="BA338" s="519"/>
      <c r="BB338" s="519"/>
      <c r="BC338" s="519"/>
      <c r="BD338" s="519"/>
      <c r="BE338" s="533"/>
      <c r="BF338" s="437"/>
      <c r="BG338" s="437"/>
      <c r="BH338" s="439"/>
      <c r="BI338" s="439"/>
      <c r="BJ338" s="439"/>
      <c r="BK338" s="456"/>
      <c r="BL338" s="439"/>
      <c r="BM338" s="437"/>
      <c r="BN338" s="437"/>
      <c r="BO338" s="437"/>
      <c r="BP338" s="35"/>
    </row>
    <row r="339" spans="1:68" ht="15.75" customHeight="1">
      <c r="A339" s="530"/>
      <c r="B339" s="531"/>
      <c r="C339" s="531"/>
      <c r="D339" s="515"/>
      <c r="E339" s="515"/>
      <c r="F339" s="515"/>
      <c r="G339" s="516"/>
      <c r="H339" s="520"/>
      <c r="I339" s="520"/>
      <c r="J339" s="491"/>
      <c r="K339" s="483"/>
      <c r="L339" s="516"/>
      <c r="M339" s="485"/>
      <c r="N339" s="516"/>
      <c r="O339" s="516"/>
      <c r="P339" s="519"/>
      <c r="Q339" s="514"/>
      <c r="R339" s="520"/>
      <c r="S339" s="482"/>
      <c r="T339" s="520"/>
      <c r="U339" s="482"/>
      <c r="V339" s="520"/>
      <c r="W339" s="482"/>
      <c r="X339" s="485"/>
      <c r="Y339" s="482"/>
      <c r="Z339" s="482"/>
      <c r="AA339" s="492"/>
      <c r="AB339" s="407"/>
      <c r="AC339" s="380"/>
      <c r="AD339" s="380"/>
      <c r="AE339" s="380"/>
      <c r="AF339" s="394"/>
      <c r="AG339" s="154"/>
      <c r="AH339" s="155"/>
      <c r="AI339" s="154"/>
      <c r="AJ339" s="155"/>
      <c r="AK339" s="156"/>
      <c r="AL339" s="157"/>
      <c r="AM339" s="157"/>
      <c r="AN339" s="158"/>
      <c r="AO339" s="158"/>
      <c r="AP339" s="158"/>
      <c r="AQ339" s="520"/>
      <c r="AR339" s="491"/>
      <c r="AS339" s="491"/>
      <c r="AT339" s="492"/>
      <c r="AU339" s="491"/>
      <c r="AV339" s="491"/>
      <c r="AW339" s="492"/>
      <c r="AX339" s="492"/>
      <c r="AY339" s="492"/>
      <c r="AZ339" s="520"/>
      <c r="BA339" s="519"/>
      <c r="BB339" s="519"/>
      <c r="BC339" s="519"/>
      <c r="BD339" s="519"/>
      <c r="BE339" s="533"/>
      <c r="BF339" s="437"/>
      <c r="BG339" s="437"/>
      <c r="BH339" s="439"/>
      <c r="BI339" s="439"/>
      <c r="BJ339" s="439"/>
      <c r="BK339" s="456"/>
      <c r="BL339" s="439"/>
      <c r="BM339" s="437"/>
      <c r="BN339" s="437"/>
      <c r="BO339" s="437"/>
      <c r="BP339" s="35"/>
    </row>
    <row r="340" spans="1:68" ht="36.75" customHeight="1">
      <c r="A340" s="530"/>
      <c r="B340" s="531"/>
      <c r="C340" s="531"/>
      <c r="D340" s="515" t="s">
        <v>82</v>
      </c>
      <c r="E340" s="515" t="s">
        <v>875</v>
      </c>
      <c r="F340" s="515">
        <v>4</v>
      </c>
      <c r="G340" s="516" t="s">
        <v>913</v>
      </c>
      <c r="H340" s="520"/>
      <c r="I340" s="520"/>
      <c r="J340" s="502" t="s">
        <v>914</v>
      </c>
      <c r="K340" s="483" t="s">
        <v>180</v>
      </c>
      <c r="L340" s="516" t="s">
        <v>87</v>
      </c>
      <c r="M340" s="528" t="s">
        <v>915</v>
      </c>
      <c r="N340" s="516"/>
      <c r="O340" s="516"/>
      <c r="P340" s="519" t="s">
        <v>916</v>
      </c>
      <c r="Q340" s="518">
        <v>0.9</v>
      </c>
      <c r="R340" s="520" t="s">
        <v>350</v>
      </c>
      <c r="S340" s="482">
        <v>1</v>
      </c>
      <c r="T340" s="520"/>
      <c r="U340" s="482" t="s">
        <v>138</v>
      </c>
      <c r="V340" s="520" t="s">
        <v>125</v>
      </c>
      <c r="W340" s="482">
        <v>0.6</v>
      </c>
      <c r="X340" s="485" t="s">
        <v>125</v>
      </c>
      <c r="Y340" s="482">
        <v>0.6</v>
      </c>
      <c r="Z340" s="482" t="s">
        <v>892</v>
      </c>
      <c r="AA340" s="492" t="s">
        <v>103</v>
      </c>
      <c r="AB340" s="393">
        <v>1</v>
      </c>
      <c r="AC340" s="412" t="s">
        <v>917</v>
      </c>
      <c r="AD340" s="126" t="s">
        <v>918</v>
      </c>
      <c r="AE340" s="126" t="s">
        <v>919</v>
      </c>
      <c r="AF340" s="394" t="s">
        <v>95</v>
      </c>
      <c r="AG340" s="154" t="s">
        <v>96</v>
      </c>
      <c r="AH340" s="155">
        <v>0.25</v>
      </c>
      <c r="AI340" s="154" t="s">
        <v>97</v>
      </c>
      <c r="AJ340" s="155">
        <v>0.15</v>
      </c>
      <c r="AK340" s="156">
        <v>0.4</v>
      </c>
      <c r="AL340" s="157">
        <v>0.6</v>
      </c>
      <c r="AM340" s="157">
        <v>0.6</v>
      </c>
      <c r="AN340" s="158" t="s">
        <v>98</v>
      </c>
      <c r="AO340" s="158" t="s">
        <v>99</v>
      </c>
      <c r="AP340" s="158" t="s">
        <v>100</v>
      </c>
      <c r="AQ340" s="520" t="s">
        <v>920</v>
      </c>
      <c r="AR340" s="490">
        <v>1</v>
      </c>
      <c r="AS340" s="490">
        <v>0.6</v>
      </c>
      <c r="AT340" s="492" t="s">
        <v>90</v>
      </c>
      <c r="AU340" s="490">
        <v>0.6</v>
      </c>
      <c r="AV340" s="490">
        <v>0.6</v>
      </c>
      <c r="AW340" s="492" t="s">
        <v>125</v>
      </c>
      <c r="AX340" s="492" t="s">
        <v>103</v>
      </c>
      <c r="AY340" s="492" t="s">
        <v>125</v>
      </c>
      <c r="AZ340" s="520" t="s">
        <v>104</v>
      </c>
      <c r="BA340" s="516" t="s">
        <v>921</v>
      </c>
      <c r="BB340" s="516" t="s">
        <v>922</v>
      </c>
      <c r="BC340" s="516" t="s">
        <v>259</v>
      </c>
      <c r="BD340" s="516" t="s">
        <v>923</v>
      </c>
      <c r="BE340" s="524" t="s">
        <v>812</v>
      </c>
      <c r="BF340" s="437"/>
      <c r="BG340" s="439"/>
      <c r="BH340" s="439"/>
      <c r="BI340" s="439"/>
      <c r="BJ340" s="439"/>
      <c r="BK340" s="439"/>
      <c r="BL340" s="454"/>
      <c r="BM340" s="455"/>
      <c r="BN340" s="455"/>
      <c r="BO340" s="455"/>
      <c r="BP340" s="35"/>
    </row>
    <row r="341" spans="1:68" ht="69">
      <c r="A341" s="530"/>
      <c r="B341" s="531"/>
      <c r="C341" s="531"/>
      <c r="D341" s="515"/>
      <c r="E341" s="515"/>
      <c r="F341" s="515"/>
      <c r="G341" s="516"/>
      <c r="H341" s="520"/>
      <c r="I341" s="520"/>
      <c r="J341" s="503"/>
      <c r="K341" s="483"/>
      <c r="L341" s="516"/>
      <c r="M341" s="528"/>
      <c r="N341" s="516"/>
      <c r="O341" s="516"/>
      <c r="P341" s="519"/>
      <c r="Q341" s="518"/>
      <c r="R341" s="520"/>
      <c r="S341" s="482"/>
      <c r="T341" s="520"/>
      <c r="U341" s="482"/>
      <c r="V341" s="520"/>
      <c r="W341" s="482"/>
      <c r="X341" s="485"/>
      <c r="Y341" s="482"/>
      <c r="Z341" s="482"/>
      <c r="AA341" s="492"/>
      <c r="AB341" s="393">
        <v>2</v>
      </c>
      <c r="AC341" s="126" t="s">
        <v>924</v>
      </c>
      <c r="AD341" s="126" t="s">
        <v>322</v>
      </c>
      <c r="AE341" s="126" t="s">
        <v>919</v>
      </c>
      <c r="AF341" s="394" t="str">
        <f t="shared" ref="AF341:AF343" si="4">IF(OR(AG341="Preventivo",AG341="Detectivo"),"Probabilidad",IF(AG341="Correctivo","Impacto",""))</f>
        <v>Probabilidad</v>
      </c>
      <c r="AG341" s="154" t="s">
        <v>96</v>
      </c>
      <c r="AH341" s="155">
        <f t="shared" ref="AH341:AH343" si="5">IF(AG341="","",IF(AG341="Preventivo",25%,IF(AG341="Detectivo",15%,IF(AG341="Correctivo",10%))))</f>
        <v>0.25</v>
      </c>
      <c r="AI341" s="154" t="s">
        <v>97</v>
      </c>
      <c r="AJ341" s="155">
        <f t="shared" ref="AJ341:AJ343" si="6">IF(AI341="Automático",25%,IF(AI341="Manual",15%,""))</f>
        <v>0.15</v>
      </c>
      <c r="AK341" s="156">
        <f t="shared" ref="AK341:AK343" si="7">IF(OR(AH341="",AJ341=""),"",AH341+AJ341)</f>
        <v>0.4</v>
      </c>
      <c r="AL341" s="157">
        <f>IFERROR(IF(AND(AF340="Probabilidad",AF341="Probabilidad"),(AL340-(+AL340*AK341)),IF(AF341="Probabilidad",(S340-(+S340*AK341)),IF(AF341="Impacto",AL340,""))),"")</f>
        <v>0.36</v>
      </c>
      <c r="AM341" s="157">
        <f>IFERROR(IF(AND(AF340="Impacto",AF341="Impacto"),(AM340-(+AM340*AK341)),IF(AF341="Impacto",(Y340-(+Y340*AK341)),IF(AF341="Probabilidad",AM340,""))),"")</f>
        <v>0.6</v>
      </c>
      <c r="AN341" s="158" t="s">
        <v>98</v>
      </c>
      <c r="AO341" s="158" t="s">
        <v>99</v>
      </c>
      <c r="AP341" s="158" t="s">
        <v>100</v>
      </c>
      <c r="AQ341" s="520"/>
      <c r="AR341" s="491"/>
      <c r="AS341" s="491"/>
      <c r="AT341" s="492"/>
      <c r="AU341" s="491"/>
      <c r="AV341" s="491"/>
      <c r="AW341" s="492"/>
      <c r="AX341" s="492"/>
      <c r="AY341" s="492"/>
      <c r="AZ341" s="520"/>
      <c r="BA341" s="516"/>
      <c r="BB341" s="516"/>
      <c r="BC341" s="516"/>
      <c r="BD341" s="516"/>
      <c r="BE341" s="524"/>
      <c r="BF341" s="437"/>
      <c r="BG341" s="439"/>
      <c r="BH341" s="439"/>
      <c r="BI341" s="439"/>
      <c r="BJ341" s="439"/>
      <c r="BK341" s="439"/>
      <c r="BL341" s="439"/>
      <c r="BM341" s="437"/>
      <c r="BN341" s="437"/>
      <c r="BO341" s="437"/>
      <c r="BP341" s="35"/>
    </row>
    <row r="342" spans="1:68" ht="69">
      <c r="A342" s="530"/>
      <c r="B342" s="531"/>
      <c r="C342" s="531"/>
      <c r="D342" s="515"/>
      <c r="E342" s="515"/>
      <c r="F342" s="515"/>
      <c r="G342" s="516"/>
      <c r="H342" s="520"/>
      <c r="I342" s="520"/>
      <c r="J342" s="503"/>
      <c r="K342" s="483"/>
      <c r="L342" s="516"/>
      <c r="M342" s="528"/>
      <c r="N342" s="516"/>
      <c r="O342" s="516"/>
      <c r="P342" s="519"/>
      <c r="Q342" s="518"/>
      <c r="R342" s="520"/>
      <c r="S342" s="482"/>
      <c r="T342" s="520"/>
      <c r="U342" s="482"/>
      <c r="V342" s="520"/>
      <c r="W342" s="482"/>
      <c r="X342" s="485"/>
      <c r="Y342" s="482"/>
      <c r="Z342" s="482"/>
      <c r="AA342" s="492"/>
      <c r="AB342" s="151">
        <v>3</v>
      </c>
      <c r="AC342" s="387" t="s">
        <v>925</v>
      </c>
      <c r="AD342" s="387" t="s">
        <v>320</v>
      </c>
      <c r="AE342" s="387" t="s">
        <v>919</v>
      </c>
      <c r="AF342" s="235" t="str">
        <f t="shared" si="4"/>
        <v>Probabilidad</v>
      </c>
      <c r="AG342" s="236" t="s">
        <v>96</v>
      </c>
      <c r="AH342" s="265">
        <f t="shared" si="5"/>
        <v>0.25</v>
      </c>
      <c r="AI342" s="236" t="s">
        <v>97</v>
      </c>
      <c r="AJ342" s="265">
        <f t="shared" si="6"/>
        <v>0.15</v>
      </c>
      <c r="AK342" s="266">
        <f t="shared" si="7"/>
        <v>0.4</v>
      </c>
      <c r="AL342" s="267">
        <f>IFERROR(IF(AND(AF341="Probabilidad",AF342="Probabilidad"),(AL341-(+AL341*AK342)),IF(AND(AF341="Impacto",AF342="Probabilidad"),(AL340-(+AL340*AK342)),IF(AF342="Impacto",AL341,""))),"")</f>
        <v>0.216</v>
      </c>
      <c r="AM342" s="267">
        <f>IFERROR(IF(AND(AF341="Impacto",AF342="Impacto"),(AM341-(+AM341*AK342)),IF(AND(AF341="Probabilidad",AF342="Impacto"),(AM340-(+AM340*AK342)),IF(AF342="Probabilidad",AM341,""))),"")</f>
        <v>0.6</v>
      </c>
      <c r="AN342" s="268" t="s">
        <v>98</v>
      </c>
      <c r="AO342" s="268" t="s">
        <v>99</v>
      </c>
      <c r="AP342" s="268" t="s">
        <v>100</v>
      </c>
      <c r="AQ342" s="520"/>
      <c r="AR342" s="491"/>
      <c r="AS342" s="491"/>
      <c r="AT342" s="492"/>
      <c r="AU342" s="491"/>
      <c r="AV342" s="491"/>
      <c r="AW342" s="492"/>
      <c r="AX342" s="492"/>
      <c r="AY342" s="492"/>
      <c r="AZ342" s="520"/>
      <c r="BA342" s="516"/>
      <c r="BB342" s="516"/>
      <c r="BC342" s="516"/>
      <c r="BD342" s="516"/>
      <c r="BE342" s="524"/>
      <c r="BF342" s="437"/>
      <c r="BG342" s="439"/>
      <c r="BH342" s="439"/>
      <c r="BI342" s="439"/>
      <c r="BJ342" s="439"/>
      <c r="BK342" s="439"/>
      <c r="BL342" s="439"/>
      <c r="BM342" s="437"/>
      <c r="BN342" s="437"/>
      <c r="BO342" s="437"/>
      <c r="BP342" s="35"/>
    </row>
    <row r="343" spans="1:68" ht="69">
      <c r="A343" s="530"/>
      <c r="B343" s="531"/>
      <c r="C343" s="531"/>
      <c r="D343" s="515"/>
      <c r="E343" s="515"/>
      <c r="F343" s="515"/>
      <c r="G343" s="516"/>
      <c r="H343" s="520"/>
      <c r="I343" s="520"/>
      <c r="J343" s="503"/>
      <c r="K343" s="483"/>
      <c r="L343" s="516"/>
      <c r="M343" s="528"/>
      <c r="N343" s="516"/>
      <c r="O343" s="516"/>
      <c r="P343" s="519"/>
      <c r="Q343" s="518"/>
      <c r="R343" s="520"/>
      <c r="S343" s="482"/>
      <c r="T343" s="520"/>
      <c r="U343" s="482"/>
      <c r="V343" s="520"/>
      <c r="W343" s="482"/>
      <c r="X343" s="485"/>
      <c r="Y343" s="482"/>
      <c r="Z343" s="482"/>
      <c r="AA343" s="492"/>
      <c r="AB343" s="393">
        <v>4</v>
      </c>
      <c r="AC343" s="126" t="s">
        <v>926</v>
      </c>
      <c r="AD343" s="126" t="s">
        <v>320</v>
      </c>
      <c r="AE343" s="126" t="s">
        <v>919</v>
      </c>
      <c r="AF343" s="396" t="str">
        <f t="shared" si="4"/>
        <v>Probabilidad</v>
      </c>
      <c r="AG343" s="397" t="s">
        <v>231</v>
      </c>
      <c r="AH343" s="398">
        <f t="shared" si="5"/>
        <v>0.15</v>
      </c>
      <c r="AI343" s="397" t="s">
        <v>97</v>
      </c>
      <c r="AJ343" s="398">
        <f t="shared" si="6"/>
        <v>0.15</v>
      </c>
      <c r="AK343" s="399">
        <f t="shared" si="7"/>
        <v>0.3</v>
      </c>
      <c r="AL343" s="400">
        <f>IFERROR(IF(AND(AF342="Probabilidad",AF343="Probabilidad"),(AL342-(+AL342*AK343)),IF(AND(AF342="Impacto",AF343="Probabilidad"),(AL341-(+AL341*AK343)),IF(AF343="Impacto",AL342,""))),"")</f>
        <v>0.1512</v>
      </c>
      <c r="AM343" s="400">
        <f>IFERROR(IF(AND(AF342="Impacto",AF343="Impacto"),(AM342-(+AM342*AK343)),IF(AND(AF342="Probabilidad",AF343="Impacto"),(AM341-(+AM341*AK343)),IF(AF343="Probabilidad",AM342,""))),"")</f>
        <v>0.6</v>
      </c>
      <c r="AN343" s="401" t="s">
        <v>98</v>
      </c>
      <c r="AO343" s="401" t="s">
        <v>99</v>
      </c>
      <c r="AP343" s="401" t="s">
        <v>100</v>
      </c>
      <c r="AQ343" s="527"/>
      <c r="AR343" s="491"/>
      <c r="AS343" s="491"/>
      <c r="AT343" s="492"/>
      <c r="AU343" s="491"/>
      <c r="AV343" s="491"/>
      <c r="AW343" s="492"/>
      <c r="AX343" s="492"/>
      <c r="AY343" s="492"/>
      <c r="AZ343" s="520"/>
      <c r="BA343" s="516"/>
      <c r="BB343" s="516"/>
      <c r="BC343" s="516"/>
      <c r="BD343" s="516"/>
      <c r="BE343" s="524"/>
      <c r="BF343" s="437"/>
      <c r="BG343" s="439"/>
      <c r="BH343" s="439"/>
      <c r="BI343" s="439"/>
      <c r="BJ343" s="439"/>
      <c r="BK343" s="439"/>
      <c r="BL343" s="439"/>
      <c r="BM343" s="437"/>
      <c r="BN343" s="437"/>
      <c r="BO343" s="437"/>
      <c r="BP343" s="35"/>
    </row>
    <row r="344" spans="1:68">
      <c r="A344" s="530"/>
      <c r="B344" s="531"/>
      <c r="C344" s="531"/>
      <c r="D344" s="515"/>
      <c r="E344" s="515"/>
      <c r="F344" s="515"/>
      <c r="G344" s="516"/>
      <c r="H344" s="520"/>
      <c r="I344" s="520"/>
      <c r="J344" s="503"/>
      <c r="K344" s="483"/>
      <c r="L344" s="516"/>
      <c r="M344" s="528"/>
      <c r="N344" s="516"/>
      <c r="O344" s="516"/>
      <c r="P344" s="519"/>
      <c r="Q344" s="518"/>
      <c r="R344" s="520"/>
      <c r="S344" s="482"/>
      <c r="T344" s="520"/>
      <c r="U344" s="482"/>
      <c r="V344" s="520"/>
      <c r="W344" s="482"/>
      <c r="X344" s="485"/>
      <c r="Y344" s="482"/>
      <c r="Z344" s="482"/>
      <c r="AA344" s="492"/>
      <c r="AB344" s="393"/>
      <c r="AC344" s="126"/>
      <c r="AD344" s="126"/>
      <c r="AE344" s="126"/>
      <c r="AF344" s="396" t="s">
        <v>138</v>
      </c>
      <c r="AG344" s="397"/>
      <c r="AH344" s="398" t="s">
        <v>138</v>
      </c>
      <c r="AI344" s="397"/>
      <c r="AJ344" s="398" t="s">
        <v>138</v>
      </c>
      <c r="AK344" s="399" t="s">
        <v>138</v>
      </c>
      <c r="AL344" s="400" t="s">
        <v>138</v>
      </c>
      <c r="AM344" s="400" t="s">
        <v>138</v>
      </c>
      <c r="AN344" s="401"/>
      <c r="AO344" s="401"/>
      <c r="AP344" s="401"/>
      <c r="AQ344" s="527"/>
      <c r="AR344" s="491"/>
      <c r="AS344" s="491"/>
      <c r="AT344" s="492"/>
      <c r="AU344" s="491"/>
      <c r="AV344" s="491"/>
      <c r="AW344" s="492"/>
      <c r="AX344" s="492"/>
      <c r="AY344" s="492"/>
      <c r="AZ344" s="520"/>
      <c r="BA344" s="516"/>
      <c r="BB344" s="516"/>
      <c r="BC344" s="516"/>
      <c r="BD344" s="516"/>
      <c r="BE344" s="524"/>
      <c r="BF344" s="437"/>
      <c r="BG344" s="439"/>
      <c r="BH344" s="439"/>
      <c r="BI344" s="439"/>
      <c r="BJ344" s="439"/>
      <c r="BK344" s="439"/>
      <c r="BL344" s="439"/>
      <c r="BM344" s="437"/>
      <c r="BN344" s="437"/>
      <c r="BO344" s="437"/>
      <c r="BP344" s="35"/>
    </row>
    <row r="345" spans="1:68">
      <c r="A345" s="530"/>
      <c r="B345" s="531"/>
      <c r="C345" s="531"/>
      <c r="D345" s="515"/>
      <c r="E345" s="515"/>
      <c r="F345" s="515"/>
      <c r="G345" s="516"/>
      <c r="H345" s="520"/>
      <c r="I345" s="520"/>
      <c r="J345" s="504"/>
      <c r="K345" s="483"/>
      <c r="L345" s="516"/>
      <c r="M345" s="528"/>
      <c r="N345" s="516"/>
      <c r="O345" s="516"/>
      <c r="P345" s="519"/>
      <c r="Q345" s="518"/>
      <c r="R345" s="520"/>
      <c r="S345" s="482"/>
      <c r="T345" s="520"/>
      <c r="U345" s="482"/>
      <c r="V345" s="520"/>
      <c r="W345" s="482"/>
      <c r="X345" s="485"/>
      <c r="Y345" s="482"/>
      <c r="Z345" s="482"/>
      <c r="AA345" s="492"/>
      <c r="AB345" s="393"/>
      <c r="AC345" s="126"/>
      <c r="AD345" s="126"/>
      <c r="AE345" s="126"/>
      <c r="AF345" s="396" t="s">
        <v>138</v>
      </c>
      <c r="AG345" s="397"/>
      <c r="AH345" s="398" t="s">
        <v>138</v>
      </c>
      <c r="AI345" s="397"/>
      <c r="AJ345" s="398" t="s">
        <v>138</v>
      </c>
      <c r="AK345" s="399" t="s">
        <v>138</v>
      </c>
      <c r="AL345" s="400" t="s">
        <v>138</v>
      </c>
      <c r="AM345" s="400" t="s">
        <v>138</v>
      </c>
      <c r="AN345" s="401"/>
      <c r="AO345" s="401"/>
      <c r="AP345" s="401"/>
      <c r="AQ345" s="527"/>
      <c r="AR345" s="491"/>
      <c r="AS345" s="491"/>
      <c r="AT345" s="492"/>
      <c r="AU345" s="491"/>
      <c r="AV345" s="491"/>
      <c r="AW345" s="492"/>
      <c r="AX345" s="492"/>
      <c r="AY345" s="492"/>
      <c r="AZ345" s="520"/>
      <c r="BA345" s="516"/>
      <c r="BB345" s="516"/>
      <c r="BC345" s="516"/>
      <c r="BD345" s="516"/>
      <c r="BE345" s="524"/>
      <c r="BF345" s="437"/>
      <c r="BG345" s="439"/>
      <c r="BH345" s="439"/>
      <c r="BI345" s="439"/>
      <c r="BJ345" s="439"/>
      <c r="BK345" s="439"/>
      <c r="BL345" s="439"/>
      <c r="BM345" s="437"/>
      <c r="BN345" s="437"/>
      <c r="BO345" s="437"/>
      <c r="BP345" s="35"/>
    </row>
    <row r="346" spans="1:68" ht="66" customHeight="1">
      <c r="A346" s="530"/>
      <c r="B346" s="531"/>
      <c r="C346" s="531"/>
      <c r="D346" s="515" t="s">
        <v>82</v>
      </c>
      <c r="E346" s="515" t="s">
        <v>875</v>
      </c>
      <c r="F346" s="515">
        <v>5</v>
      </c>
      <c r="G346" s="516" t="s">
        <v>927</v>
      </c>
      <c r="H346" s="520"/>
      <c r="I346" s="520"/>
      <c r="J346" s="491" t="s">
        <v>928</v>
      </c>
      <c r="K346" s="483" t="s">
        <v>180</v>
      </c>
      <c r="L346" s="516" t="s">
        <v>87</v>
      </c>
      <c r="M346" s="492" t="s">
        <v>929</v>
      </c>
      <c r="N346" s="516"/>
      <c r="O346" s="516"/>
      <c r="P346" s="517" t="s">
        <v>930</v>
      </c>
      <c r="Q346" s="518">
        <v>0.98</v>
      </c>
      <c r="R346" s="520" t="s">
        <v>350</v>
      </c>
      <c r="S346" s="482">
        <v>1</v>
      </c>
      <c r="T346" s="520"/>
      <c r="U346" s="482" t="s">
        <v>138</v>
      </c>
      <c r="V346" s="520" t="s">
        <v>125</v>
      </c>
      <c r="W346" s="482">
        <v>0.6</v>
      </c>
      <c r="X346" s="485" t="s">
        <v>125</v>
      </c>
      <c r="Y346" s="482">
        <v>0.6</v>
      </c>
      <c r="Z346" s="482" t="s">
        <v>892</v>
      </c>
      <c r="AA346" s="492" t="s">
        <v>103</v>
      </c>
      <c r="AB346" s="393">
        <v>1</v>
      </c>
      <c r="AC346" s="377" t="s">
        <v>931</v>
      </c>
      <c r="AD346" s="413" t="s">
        <v>93</v>
      </c>
      <c r="AE346" s="126" t="s">
        <v>932</v>
      </c>
      <c r="AF346" s="396" t="str">
        <f t="shared" ref="AF346:AF350" si="8">IF(OR(AG346="Preventivo",AG346="Detectivo"),"Probabilidad",IF(AG346="Correctivo","Impacto",""))</f>
        <v>Probabilidad</v>
      </c>
      <c r="AG346" s="397" t="s">
        <v>96</v>
      </c>
      <c r="AH346" s="398">
        <f t="shared" ref="AH346:AH350" si="9">IF(AG346="","",IF(AG346="Preventivo",25%,IF(AG346="Detectivo",15%,IF(AG346="Correctivo",10%))))</f>
        <v>0.25</v>
      </c>
      <c r="AI346" s="397" t="s">
        <v>97</v>
      </c>
      <c r="AJ346" s="398">
        <f t="shared" ref="AJ346:AJ350" si="10">IF(AI346="Automático",25%,IF(AI346="Manual",15%,""))</f>
        <v>0.15</v>
      </c>
      <c r="AK346" s="399">
        <f t="shared" ref="AK346:AK350" si="11">IF(OR(AH346="",AJ346=""),"",AH346+AJ346)</f>
        <v>0.4</v>
      </c>
      <c r="AL346" s="400">
        <f>IFERROR(IF(AF346="Probabilidad",(S346-(+S346*AK346)),IF(AF346="Impacto",S346,"")),"")</f>
        <v>0.6</v>
      </c>
      <c r="AM346" s="400">
        <f>IFERROR(IF(AF346="Impacto",(Y346-(+Y346*AK346)),IF(AF346="Probabilidad",Y346,"")),"")</f>
        <v>0.6</v>
      </c>
      <c r="AN346" s="401" t="s">
        <v>98</v>
      </c>
      <c r="AO346" s="401" t="s">
        <v>99</v>
      </c>
      <c r="AP346" s="401" t="s">
        <v>100</v>
      </c>
      <c r="AQ346" s="527" t="s">
        <v>920</v>
      </c>
      <c r="AR346" s="490">
        <v>1</v>
      </c>
      <c r="AS346" s="490">
        <v>9.0719999999999995E-2</v>
      </c>
      <c r="AT346" s="492" t="s">
        <v>102</v>
      </c>
      <c r="AU346" s="490">
        <v>0.6</v>
      </c>
      <c r="AV346" s="490">
        <v>0.44999999999999996</v>
      </c>
      <c r="AW346" s="492" t="s">
        <v>125</v>
      </c>
      <c r="AX346" s="492" t="s">
        <v>103</v>
      </c>
      <c r="AY346" s="492" t="s">
        <v>125</v>
      </c>
      <c r="AZ346" s="520" t="s">
        <v>104</v>
      </c>
      <c r="BA346" s="516" t="s">
        <v>933</v>
      </c>
      <c r="BB346" s="516" t="s">
        <v>934</v>
      </c>
      <c r="BC346" s="516" t="s">
        <v>259</v>
      </c>
      <c r="BD346" s="516" t="s">
        <v>935</v>
      </c>
      <c r="BE346" s="524" t="s">
        <v>246</v>
      </c>
      <c r="BF346" s="437"/>
      <c r="BG346" s="437"/>
      <c r="BH346" s="439"/>
      <c r="BI346" s="439"/>
      <c r="BJ346" s="439"/>
      <c r="BK346" s="439"/>
      <c r="BL346" s="438"/>
      <c r="BM346" s="437"/>
      <c r="BN346" s="437"/>
      <c r="BO346" s="437"/>
      <c r="BP346" s="35"/>
    </row>
    <row r="347" spans="1:68" ht="84.75" customHeight="1">
      <c r="A347" s="530"/>
      <c r="B347" s="531"/>
      <c r="C347" s="531"/>
      <c r="D347" s="515"/>
      <c r="E347" s="515"/>
      <c r="F347" s="515"/>
      <c r="G347" s="516"/>
      <c r="H347" s="520"/>
      <c r="I347" s="520"/>
      <c r="J347" s="491"/>
      <c r="K347" s="483"/>
      <c r="L347" s="516"/>
      <c r="M347" s="492"/>
      <c r="N347" s="516"/>
      <c r="O347" s="516"/>
      <c r="P347" s="517"/>
      <c r="Q347" s="518"/>
      <c r="R347" s="520"/>
      <c r="S347" s="482"/>
      <c r="T347" s="520"/>
      <c r="U347" s="482"/>
      <c r="V347" s="520"/>
      <c r="W347" s="482"/>
      <c r="X347" s="485"/>
      <c r="Y347" s="482"/>
      <c r="Z347" s="482"/>
      <c r="AA347" s="492"/>
      <c r="AB347" s="393">
        <v>2</v>
      </c>
      <c r="AC347" s="126" t="s">
        <v>936</v>
      </c>
      <c r="AD347" s="413" t="s">
        <v>322</v>
      </c>
      <c r="AE347" s="126" t="s">
        <v>932</v>
      </c>
      <c r="AF347" s="396" t="str">
        <f t="shared" si="8"/>
        <v>Probabilidad</v>
      </c>
      <c r="AG347" s="397" t="s">
        <v>96</v>
      </c>
      <c r="AH347" s="398">
        <f t="shared" si="9"/>
        <v>0.25</v>
      </c>
      <c r="AI347" s="397" t="s">
        <v>97</v>
      </c>
      <c r="AJ347" s="398">
        <f t="shared" si="10"/>
        <v>0.15</v>
      </c>
      <c r="AK347" s="399">
        <f t="shared" si="11"/>
        <v>0.4</v>
      </c>
      <c r="AL347" s="400">
        <f>IFERROR(IF(AND(AF346="Probabilidad",AF347="Probabilidad"),(AL346-(+AL346*AK347)),IF(AF347="Probabilidad",(S346-(+S346*AK347)),IF(AF347="Impacto",AL346,""))),"")</f>
        <v>0.36</v>
      </c>
      <c r="AM347" s="400">
        <f>IFERROR(IF(AND(AF346="Impacto",AF347="Impacto"),(AM346-(+AM346*AK347)),IF(AF347="Impacto",(Y346-(+Y346*AK347)),IF(AF347="Probabilidad",AM346,""))),"")</f>
        <v>0.6</v>
      </c>
      <c r="AN347" s="401" t="s">
        <v>98</v>
      </c>
      <c r="AO347" s="401" t="s">
        <v>99</v>
      </c>
      <c r="AP347" s="401" t="s">
        <v>100</v>
      </c>
      <c r="AQ347" s="527"/>
      <c r="AR347" s="491"/>
      <c r="AS347" s="491"/>
      <c r="AT347" s="492"/>
      <c r="AU347" s="491"/>
      <c r="AV347" s="491"/>
      <c r="AW347" s="492"/>
      <c r="AX347" s="492"/>
      <c r="AY347" s="492"/>
      <c r="AZ347" s="520"/>
      <c r="BA347" s="516"/>
      <c r="BB347" s="516"/>
      <c r="BC347" s="516"/>
      <c r="BD347" s="516"/>
      <c r="BE347" s="524"/>
      <c r="BF347" s="437"/>
      <c r="BG347" s="437"/>
      <c r="BH347" s="439"/>
      <c r="BI347" s="439"/>
      <c r="BJ347" s="439"/>
      <c r="BK347" s="439"/>
      <c r="BL347" s="438"/>
      <c r="BM347" s="437"/>
      <c r="BN347" s="437"/>
      <c r="BO347" s="437"/>
      <c r="BP347" s="35"/>
    </row>
    <row r="348" spans="1:68" ht="84.75" customHeight="1">
      <c r="A348" s="530"/>
      <c r="B348" s="531"/>
      <c r="C348" s="531"/>
      <c r="D348" s="515"/>
      <c r="E348" s="515"/>
      <c r="F348" s="515"/>
      <c r="G348" s="516"/>
      <c r="H348" s="520"/>
      <c r="I348" s="520"/>
      <c r="J348" s="491"/>
      <c r="K348" s="483"/>
      <c r="L348" s="516"/>
      <c r="M348" s="492"/>
      <c r="N348" s="516"/>
      <c r="O348" s="516"/>
      <c r="P348" s="517"/>
      <c r="Q348" s="518"/>
      <c r="R348" s="520"/>
      <c r="S348" s="482"/>
      <c r="T348" s="520"/>
      <c r="U348" s="482"/>
      <c r="V348" s="520"/>
      <c r="W348" s="482"/>
      <c r="X348" s="485"/>
      <c r="Y348" s="482"/>
      <c r="Z348" s="482"/>
      <c r="AA348" s="492"/>
      <c r="AB348" s="393">
        <v>3</v>
      </c>
      <c r="AC348" s="377" t="s">
        <v>937</v>
      </c>
      <c r="AD348" s="413" t="s">
        <v>320</v>
      </c>
      <c r="AE348" s="126" t="s">
        <v>932</v>
      </c>
      <c r="AF348" s="396" t="str">
        <f t="shared" si="8"/>
        <v>Probabilidad</v>
      </c>
      <c r="AG348" s="397" t="s">
        <v>96</v>
      </c>
      <c r="AH348" s="398">
        <f t="shared" si="9"/>
        <v>0.25</v>
      </c>
      <c r="AI348" s="397" t="s">
        <v>97</v>
      </c>
      <c r="AJ348" s="398">
        <f t="shared" si="10"/>
        <v>0.15</v>
      </c>
      <c r="AK348" s="399">
        <f t="shared" si="11"/>
        <v>0.4</v>
      </c>
      <c r="AL348" s="400">
        <f>IFERROR(IF(AND(AF347="Probabilidad",AF348="Probabilidad"),(AL347-(+AL347*AK348)),IF(AND(AF347="Impacto",AF348="Probabilidad"),(AL346-(+AL346*AK348)),IF(AF348="Impacto",AL347,""))),"")</f>
        <v>0.216</v>
      </c>
      <c r="AM348" s="400">
        <f>IFERROR(IF(AND(AF347="Impacto",AF348="Impacto"),(AM347-(+AM347*AK348)),IF(AND(AF347="Probabilidad",AF348="Impacto"),(AM346-(+AM346*AK348)),IF(AF348="Probabilidad",AM347,""))),"")</f>
        <v>0.6</v>
      </c>
      <c r="AN348" s="401" t="s">
        <v>98</v>
      </c>
      <c r="AO348" s="401" t="s">
        <v>99</v>
      </c>
      <c r="AP348" s="401" t="s">
        <v>100</v>
      </c>
      <c r="AQ348" s="527"/>
      <c r="AR348" s="491"/>
      <c r="AS348" s="491"/>
      <c r="AT348" s="492"/>
      <c r="AU348" s="491"/>
      <c r="AV348" s="491"/>
      <c r="AW348" s="492"/>
      <c r="AX348" s="492"/>
      <c r="AY348" s="492"/>
      <c r="AZ348" s="520"/>
      <c r="BA348" s="516"/>
      <c r="BB348" s="516"/>
      <c r="BC348" s="516"/>
      <c r="BD348" s="516"/>
      <c r="BE348" s="524"/>
      <c r="BF348" s="437"/>
      <c r="BG348" s="437"/>
      <c r="BH348" s="439"/>
      <c r="BI348" s="439"/>
      <c r="BJ348" s="439"/>
      <c r="BK348" s="439"/>
      <c r="BL348" s="438"/>
      <c r="BM348" s="437"/>
      <c r="BN348" s="437"/>
      <c r="BO348" s="437"/>
      <c r="BP348" s="35"/>
    </row>
    <row r="349" spans="1:68" ht="84.75" customHeight="1">
      <c r="A349" s="530"/>
      <c r="B349" s="531"/>
      <c r="C349" s="531"/>
      <c r="D349" s="515"/>
      <c r="E349" s="515"/>
      <c r="F349" s="515"/>
      <c r="G349" s="516"/>
      <c r="H349" s="520"/>
      <c r="I349" s="520"/>
      <c r="J349" s="491"/>
      <c r="K349" s="483"/>
      <c r="L349" s="516"/>
      <c r="M349" s="492"/>
      <c r="N349" s="516"/>
      <c r="O349" s="516"/>
      <c r="P349" s="517"/>
      <c r="Q349" s="518"/>
      <c r="R349" s="520"/>
      <c r="S349" s="482"/>
      <c r="T349" s="520"/>
      <c r="U349" s="482"/>
      <c r="V349" s="520"/>
      <c r="W349" s="482"/>
      <c r="X349" s="485"/>
      <c r="Y349" s="482"/>
      <c r="Z349" s="482"/>
      <c r="AA349" s="492"/>
      <c r="AB349" s="151">
        <v>4</v>
      </c>
      <c r="AC349" s="99" t="s">
        <v>938</v>
      </c>
      <c r="AD349" s="378" t="s">
        <v>320</v>
      </c>
      <c r="AE349" s="99" t="s">
        <v>932</v>
      </c>
      <c r="AF349" s="102" t="str">
        <f t="shared" si="8"/>
        <v>Probabilidad</v>
      </c>
      <c r="AG349" s="103" t="s">
        <v>96</v>
      </c>
      <c r="AH349" s="403">
        <f t="shared" si="9"/>
        <v>0.25</v>
      </c>
      <c r="AI349" s="103" t="s">
        <v>97</v>
      </c>
      <c r="AJ349" s="403">
        <f t="shared" si="10"/>
        <v>0.15</v>
      </c>
      <c r="AK349" s="404">
        <f t="shared" si="11"/>
        <v>0.4</v>
      </c>
      <c r="AL349" s="395">
        <f>IFERROR(IF(AND(AF348="Probabilidad",AF349="Probabilidad"),(AL348-(+AL348*AK349)),IF(AND(AF348="Impacto",AF349="Probabilidad"),(AL347-(+AL347*AK349)),IF(AF349="Impacto",AL348,""))),"")</f>
        <v>0.12959999999999999</v>
      </c>
      <c r="AM349" s="395">
        <f>IFERROR(IF(AND(AF348="Impacto",AF349="Impacto"),(AM348-(+AM348*AK349)),IF(AND(AF348="Probabilidad",AF349="Impacto"),(AM347-(+AM347*AK349)),IF(AF349="Probabilidad",AM348,""))),"")</f>
        <v>0.6</v>
      </c>
      <c r="AN349" s="107" t="s">
        <v>98</v>
      </c>
      <c r="AO349" s="107" t="s">
        <v>99</v>
      </c>
      <c r="AP349" s="107" t="s">
        <v>100</v>
      </c>
      <c r="AQ349" s="520"/>
      <c r="AR349" s="491"/>
      <c r="AS349" s="491"/>
      <c r="AT349" s="492"/>
      <c r="AU349" s="491"/>
      <c r="AV349" s="491"/>
      <c r="AW349" s="492"/>
      <c r="AX349" s="492"/>
      <c r="AY349" s="492"/>
      <c r="AZ349" s="520"/>
      <c r="BA349" s="516"/>
      <c r="BB349" s="516"/>
      <c r="BC349" s="516"/>
      <c r="BD349" s="516"/>
      <c r="BE349" s="524"/>
      <c r="BF349" s="437"/>
      <c r="BG349" s="437"/>
      <c r="BH349" s="439"/>
      <c r="BI349" s="439"/>
      <c r="BJ349" s="439"/>
      <c r="BK349" s="439"/>
      <c r="BL349" s="438"/>
      <c r="BM349" s="437"/>
      <c r="BN349" s="437"/>
      <c r="BO349" s="437"/>
      <c r="BP349" s="35"/>
    </row>
    <row r="350" spans="1:68" ht="84.75" customHeight="1">
      <c r="A350" s="530"/>
      <c r="B350" s="531"/>
      <c r="C350" s="531"/>
      <c r="D350" s="515"/>
      <c r="E350" s="515"/>
      <c r="F350" s="515"/>
      <c r="G350" s="516"/>
      <c r="H350" s="520"/>
      <c r="I350" s="520"/>
      <c r="J350" s="491"/>
      <c r="K350" s="483"/>
      <c r="L350" s="516"/>
      <c r="M350" s="492"/>
      <c r="N350" s="516"/>
      <c r="O350" s="516"/>
      <c r="P350" s="517"/>
      <c r="Q350" s="518"/>
      <c r="R350" s="520"/>
      <c r="S350" s="482"/>
      <c r="T350" s="520"/>
      <c r="U350" s="482"/>
      <c r="V350" s="520"/>
      <c r="W350" s="482"/>
      <c r="X350" s="485"/>
      <c r="Y350" s="482"/>
      <c r="Z350" s="482"/>
      <c r="AA350" s="492"/>
      <c r="AB350" s="151">
        <v>5</v>
      </c>
      <c r="AC350" s="159" t="s">
        <v>939</v>
      </c>
      <c r="AD350" s="170" t="s">
        <v>320</v>
      </c>
      <c r="AE350" s="152" t="s">
        <v>932</v>
      </c>
      <c r="AF350" s="153" t="str">
        <f t="shared" si="8"/>
        <v>Probabilidad</v>
      </c>
      <c r="AG350" s="154" t="s">
        <v>231</v>
      </c>
      <c r="AH350" s="155">
        <f t="shared" si="9"/>
        <v>0.15</v>
      </c>
      <c r="AI350" s="154" t="s">
        <v>97</v>
      </c>
      <c r="AJ350" s="155">
        <f t="shared" si="10"/>
        <v>0.15</v>
      </c>
      <c r="AK350" s="156">
        <f t="shared" si="11"/>
        <v>0.3</v>
      </c>
      <c r="AL350" s="157">
        <f>IFERROR(IF(AND(AF349="Probabilidad",AF350="Probabilidad"),(AL349-(+AL349*AK350)),IF(AND(AF349="Impacto",AF350="Probabilidad"),(AL348-(+AL348*AK350)),IF(AF350="Impacto",AL349,""))),"")</f>
        <v>9.0719999999999995E-2</v>
      </c>
      <c r="AM350" s="157">
        <f>IFERROR(IF(AND(AF349="Impacto",AF350="Impacto"),(AM349-(+AM349*AK350)),IF(AND(AF349="Probabilidad",AF350="Impacto"),(AM348-(+AM348*AK350)),IF(AF350="Probabilidad",AM349,""))),"")</f>
        <v>0.6</v>
      </c>
      <c r="AN350" s="158" t="s">
        <v>98</v>
      </c>
      <c r="AO350" s="158" t="s">
        <v>99</v>
      </c>
      <c r="AP350" s="158" t="s">
        <v>100</v>
      </c>
      <c r="AQ350" s="520"/>
      <c r="AR350" s="491"/>
      <c r="AS350" s="491"/>
      <c r="AT350" s="492"/>
      <c r="AU350" s="491"/>
      <c r="AV350" s="491"/>
      <c r="AW350" s="492"/>
      <c r="AX350" s="492"/>
      <c r="AY350" s="492"/>
      <c r="AZ350" s="520"/>
      <c r="BA350" s="516"/>
      <c r="BB350" s="516"/>
      <c r="BC350" s="516"/>
      <c r="BD350" s="516"/>
      <c r="BE350" s="524"/>
      <c r="BF350" s="437"/>
      <c r="BG350" s="437"/>
      <c r="BH350" s="439"/>
      <c r="BI350" s="439"/>
      <c r="BJ350" s="439"/>
      <c r="BK350" s="439"/>
      <c r="BL350" s="438"/>
      <c r="BM350" s="437"/>
      <c r="BN350" s="437"/>
      <c r="BO350" s="437"/>
      <c r="BP350" s="35"/>
    </row>
    <row r="351" spans="1:68" ht="84.75" customHeight="1">
      <c r="A351" s="530"/>
      <c r="B351" s="531"/>
      <c r="C351" s="531"/>
      <c r="D351" s="515"/>
      <c r="E351" s="515"/>
      <c r="F351" s="515"/>
      <c r="G351" s="516"/>
      <c r="H351" s="520"/>
      <c r="I351" s="520"/>
      <c r="J351" s="491"/>
      <c r="K351" s="483"/>
      <c r="L351" s="516"/>
      <c r="M351" s="492"/>
      <c r="N351" s="516"/>
      <c r="O351" s="516"/>
      <c r="P351" s="517"/>
      <c r="Q351" s="518"/>
      <c r="R351" s="520"/>
      <c r="S351" s="482"/>
      <c r="T351" s="520"/>
      <c r="U351" s="482"/>
      <c r="V351" s="520"/>
      <c r="W351" s="482"/>
      <c r="X351" s="485"/>
      <c r="Y351" s="482"/>
      <c r="Z351" s="482"/>
      <c r="AA351" s="492"/>
      <c r="AB351" s="151">
        <v>6</v>
      </c>
      <c r="AC351" s="159" t="s">
        <v>940</v>
      </c>
      <c r="AD351" s="170" t="s">
        <v>320</v>
      </c>
      <c r="AE351" s="152" t="s">
        <v>932</v>
      </c>
      <c r="AF351" s="153" t="s">
        <v>269</v>
      </c>
      <c r="AG351" s="154" t="s">
        <v>270</v>
      </c>
      <c r="AH351" s="155">
        <v>0.1</v>
      </c>
      <c r="AI351" s="154" t="s">
        <v>97</v>
      </c>
      <c r="AJ351" s="155">
        <v>0.15</v>
      </c>
      <c r="AK351" s="156">
        <v>0.25</v>
      </c>
      <c r="AL351" s="157">
        <v>9.0719999999999995E-2</v>
      </c>
      <c r="AM351" s="157">
        <v>0.44999999999999996</v>
      </c>
      <c r="AN351" s="158" t="s">
        <v>98</v>
      </c>
      <c r="AO351" s="158" t="s">
        <v>99</v>
      </c>
      <c r="AP351" s="158" t="s">
        <v>100</v>
      </c>
      <c r="AQ351" s="520"/>
      <c r="AR351" s="491"/>
      <c r="AS351" s="491"/>
      <c r="AT351" s="492"/>
      <c r="AU351" s="491"/>
      <c r="AV351" s="491"/>
      <c r="AW351" s="492"/>
      <c r="AX351" s="492"/>
      <c r="AY351" s="492"/>
      <c r="AZ351" s="520"/>
      <c r="BA351" s="516"/>
      <c r="BB351" s="516"/>
      <c r="BC351" s="516"/>
      <c r="BD351" s="516"/>
      <c r="BE351" s="524"/>
      <c r="BF351" s="437"/>
      <c r="BG351" s="437"/>
      <c r="BH351" s="439"/>
      <c r="BI351" s="439"/>
      <c r="BJ351" s="439"/>
      <c r="BK351" s="439"/>
      <c r="BL351" s="438"/>
      <c r="BM351" s="437"/>
      <c r="BN351" s="437"/>
      <c r="BO351" s="437"/>
      <c r="BP351" s="35"/>
    </row>
    <row r="352" spans="1:68" ht="84.75" customHeight="1">
      <c r="A352" s="530"/>
      <c r="B352" s="531"/>
      <c r="C352" s="531"/>
      <c r="D352" s="532" t="s">
        <v>82</v>
      </c>
      <c r="E352" s="532" t="s">
        <v>875</v>
      </c>
      <c r="F352" s="532">
        <v>6</v>
      </c>
      <c r="G352" s="523" t="s">
        <v>941</v>
      </c>
      <c r="H352" s="520"/>
      <c r="I352" s="520"/>
      <c r="J352" s="491" t="s">
        <v>942</v>
      </c>
      <c r="K352" s="526" t="s">
        <v>86</v>
      </c>
      <c r="L352" s="516" t="s">
        <v>87</v>
      </c>
      <c r="M352" s="492" t="s">
        <v>943</v>
      </c>
      <c r="N352" s="516"/>
      <c r="O352" s="516"/>
      <c r="P352" s="523" t="s">
        <v>944</v>
      </c>
      <c r="Q352" s="522">
        <v>0.9</v>
      </c>
      <c r="R352" s="520" t="s">
        <v>124</v>
      </c>
      <c r="S352" s="482">
        <v>0.4</v>
      </c>
      <c r="T352" s="520"/>
      <c r="U352" s="482" t="s">
        <v>138</v>
      </c>
      <c r="V352" s="520" t="s">
        <v>125</v>
      </c>
      <c r="W352" s="482">
        <v>0.6</v>
      </c>
      <c r="X352" s="485" t="s">
        <v>125</v>
      </c>
      <c r="Y352" s="482">
        <v>0.6</v>
      </c>
      <c r="Z352" s="482" t="s">
        <v>238</v>
      </c>
      <c r="AA352" s="492" t="s">
        <v>125</v>
      </c>
      <c r="AB352" s="151">
        <v>1</v>
      </c>
      <c r="AC352" s="183" t="s">
        <v>945</v>
      </c>
      <c r="AD352" s="183" t="s">
        <v>93</v>
      </c>
      <c r="AE352" s="152" t="s">
        <v>946</v>
      </c>
      <c r="AF352" s="153" t="s">
        <v>95</v>
      </c>
      <c r="AG352" s="154" t="s">
        <v>96</v>
      </c>
      <c r="AH352" s="155">
        <v>0.25</v>
      </c>
      <c r="AI352" s="154" t="s">
        <v>97</v>
      </c>
      <c r="AJ352" s="155">
        <v>0.15</v>
      </c>
      <c r="AK352" s="156">
        <v>0.4</v>
      </c>
      <c r="AL352" s="157">
        <v>0.24</v>
      </c>
      <c r="AM352" s="157">
        <v>0.6</v>
      </c>
      <c r="AN352" s="158" t="s">
        <v>98</v>
      </c>
      <c r="AO352" s="158" t="s">
        <v>99</v>
      </c>
      <c r="AP352" s="158" t="s">
        <v>100</v>
      </c>
      <c r="AQ352" s="520" t="s">
        <v>947</v>
      </c>
      <c r="AR352" s="490">
        <v>0.4</v>
      </c>
      <c r="AS352" s="490">
        <v>0.11759999999999998</v>
      </c>
      <c r="AT352" s="492" t="s">
        <v>102</v>
      </c>
      <c r="AU352" s="490">
        <v>0.6</v>
      </c>
      <c r="AV352" s="490">
        <v>0.44999999999999996</v>
      </c>
      <c r="AW352" s="492" t="s">
        <v>125</v>
      </c>
      <c r="AX352" s="492" t="s">
        <v>125</v>
      </c>
      <c r="AY352" s="492" t="s">
        <v>125</v>
      </c>
      <c r="AZ352" s="520" t="s">
        <v>104</v>
      </c>
      <c r="BA352" s="516" t="s">
        <v>948</v>
      </c>
      <c r="BB352" s="516" t="s">
        <v>949</v>
      </c>
      <c r="BC352" s="516" t="s">
        <v>259</v>
      </c>
      <c r="BD352" s="516" t="s">
        <v>950</v>
      </c>
      <c r="BE352" s="524">
        <v>45657</v>
      </c>
      <c r="BF352" s="437"/>
      <c r="BG352" s="437"/>
      <c r="BH352" s="439"/>
      <c r="BI352" s="439"/>
      <c r="BJ352" s="439"/>
      <c r="BK352" s="439"/>
      <c r="BL352" s="439"/>
      <c r="BM352" s="437"/>
      <c r="BN352" s="437"/>
      <c r="BO352" s="437"/>
      <c r="BP352" s="35"/>
    </row>
    <row r="353" spans="1:68" ht="86.25" customHeight="1">
      <c r="A353" s="530"/>
      <c r="B353" s="531"/>
      <c r="C353" s="531"/>
      <c r="D353" s="532"/>
      <c r="E353" s="532"/>
      <c r="F353" s="532"/>
      <c r="G353" s="523"/>
      <c r="H353" s="520"/>
      <c r="I353" s="520"/>
      <c r="J353" s="491"/>
      <c r="K353" s="526"/>
      <c r="L353" s="516"/>
      <c r="M353" s="492"/>
      <c r="N353" s="516"/>
      <c r="O353" s="516"/>
      <c r="P353" s="523"/>
      <c r="Q353" s="523"/>
      <c r="R353" s="520"/>
      <c r="S353" s="482"/>
      <c r="T353" s="520"/>
      <c r="U353" s="482"/>
      <c r="V353" s="520"/>
      <c r="W353" s="482"/>
      <c r="X353" s="485"/>
      <c r="Y353" s="482"/>
      <c r="Z353" s="482"/>
      <c r="AA353" s="492"/>
      <c r="AB353" s="151">
        <v>2</v>
      </c>
      <c r="AC353" s="183" t="s">
        <v>951</v>
      </c>
      <c r="AD353" s="184" t="s">
        <v>93</v>
      </c>
      <c r="AE353" s="152" t="s">
        <v>946</v>
      </c>
      <c r="AF353" s="153" t="s">
        <v>269</v>
      </c>
      <c r="AG353" s="154" t="s">
        <v>270</v>
      </c>
      <c r="AH353" s="155">
        <v>0.1</v>
      </c>
      <c r="AI353" s="154" t="s">
        <v>97</v>
      </c>
      <c r="AJ353" s="155">
        <v>0.15</v>
      </c>
      <c r="AK353" s="156">
        <v>0.25</v>
      </c>
      <c r="AL353" s="157">
        <v>0.24</v>
      </c>
      <c r="AM353" s="157">
        <v>0.44999999999999996</v>
      </c>
      <c r="AN353" s="158" t="s">
        <v>98</v>
      </c>
      <c r="AO353" s="158" t="s">
        <v>99</v>
      </c>
      <c r="AP353" s="158" t="s">
        <v>100</v>
      </c>
      <c r="AQ353" s="520"/>
      <c r="AR353" s="491"/>
      <c r="AS353" s="491"/>
      <c r="AT353" s="492"/>
      <c r="AU353" s="491"/>
      <c r="AV353" s="491"/>
      <c r="AW353" s="492"/>
      <c r="AX353" s="492"/>
      <c r="AY353" s="492"/>
      <c r="AZ353" s="520"/>
      <c r="BA353" s="516"/>
      <c r="BB353" s="516"/>
      <c r="BC353" s="516"/>
      <c r="BD353" s="516"/>
      <c r="BE353" s="524"/>
      <c r="BF353" s="437"/>
      <c r="BG353" s="437"/>
      <c r="BH353" s="439"/>
      <c r="BI353" s="439"/>
      <c r="BJ353" s="439"/>
      <c r="BK353" s="439"/>
      <c r="BL353" s="439"/>
      <c r="BM353" s="437"/>
      <c r="BN353" s="437"/>
      <c r="BO353" s="437"/>
      <c r="BP353" s="35"/>
    </row>
    <row r="354" spans="1:68" ht="91.5" customHeight="1">
      <c r="A354" s="530"/>
      <c r="B354" s="531"/>
      <c r="C354" s="531"/>
      <c r="D354" s="532"/>
      <c r="E354" s="532"/>
      <c r="F354" s="532"/>
      <c r="G354" s="523"/>
      <c r="H354" s="520"/>
      <c r="I354" s="520"/>
      <c r="J354" s="491"/>
      <c r="K354" s="526"/>
      <c r="L354" s="516"/>
      <c r="M354" s="492"/>
      <c r="N354" s="516"/>
      <c r="O354" s="516"/>
      <c r="P354" s="523"/>
      <c r="Q354" s="523"/>
      <c r="R354" s="520"/>
      <c r="S354" s="482"/>
      <c r="T354" s="520"/>
      <c r="U354" s="482"/>
      <c r="V354" s="520"/>
      <c r="W354" s="482"/>
      <c r="X354" s="485"/>
      <c r="Y354" s="482"/>
      <c r="Z354" s="482"/>
      <c r="AA354" s="492"/>
      <c r="AB354" s="151">
        <v>3</v>
      </c>
      <c r="AC354" s="183" t="s">
        <v>952</v>
      </c>
      <c r="AD354" s="184" t="s">
        <v>322</v>
      </c>
      <c r="AE354" s="152" t="s">
        <v>946</v>
      </c>
      <c r="AF354" s="153" t="s">
        <v>95</v>
      </c>
      <c r="AG354" s="154" t="s">
        <v>231</v>
      </c>
      <c r="AH354" s="155">
        <v>0.15</v>
      </c>
      <c r="AI354" s="154" t="s">
        <v>97</v>
      </c>
      <c r="AJ354" s="155">
        <v>0.15</v>
      </c>
      <c r="AK354" s="156">
        <v>0.3</v>
      </c>
      <c r="AL354" s="157">
        <v>0.16799999999999998</v>
      </c>
      <c r="AM354" s="157">
        <v>0.44999999999999996</v>
      </c>
      <c r="AN354" s="158" t="s">
        <v>98</v>
      </c>
      <c r="AO354" s="158" t="s">
        <v>99</v>
      </c>
      <c r="AP354" s="158" t="s">
        <v>100</v>
      </c>
      <c r="AQ354" s="520"/>
      <c r="AR354" s="491"/>
      <c r="AS354" s="491"/>
      <c r="AT354" s="492"/>
      <c r="AU354" s="491"/>
      <c r="AV354" s="491"/>
      <c r="AW354" s="492"/>
      <c r="AX354" s="492"/>
      <c r="AY354" s="492"/>
      <c r="AZ354" s="520"/>
      <c r="BA354" s="516"/>
      <c r="BB354" s="516"/>
      <c r="BC354" s="516"/>
      <c r="BD354" s="516"/>
      <c r="BE354" s="524"/>
      <c r="BF354" s="437"/>
      <c r="BG354" s="437"/>
      <c r="BH354" s="439"/>
      <c r="BI354" s="439"/>
      <c r="BJ354" s="439"/>
      <c r="BK354" s="439"/>
      <c r="BL354" s="439"/>
      <c r="BM354" s="437"/>
      <c r="BN354" s="437"/>
      <c r="BO354" s="437"/>
      <c r="BP354" s="35"/>
    </row>
    <row r="355" spans="1:68" ht="91.5" customHeight="1">
      <c r="A355" s="530"/>
      <c r="B355" s="531"/>
      <c r="C355" s="531"/>
      <c r="D355" s="532"/>
      <c r="E355" s="532"/>
      <c r="F355" s="532"/>
      <c r="G355" s="523"/>
      <c r="H355" s="520"/>
      <c r="I355" s="520"/>
      <c r="J355" s="491"/>
      <c r="K355" s="526"/>
      <c r="L355" s="516"/>
      <c r="M355" s="492"/>
      <c r="N355" s="516"/>
      <c r="O355" s="516"/>
      <c r="P355" s="523"/>
      <c r="Q355" s="523"/>
      <c r="R355" s="520"/>
      <c r="S355" s="482"/>
      <c r="T355" s="520"/>
      <c r="U355" s="482"/>
      <c r="V355" s="520"/>
      <c r="W355" s="482"/>
      <c r="X355" s="485"/>
      <c r="Y355" s="482"/>
      <c r="Z355" s="482"/>
      <c r="AA355" s="492"/>
      <c r="AB355" s="151">
        <v>4</v>
      </c>
      <c r="AC355" s="183" t="s">
        <v>953</v>
      </c>
      <c r="AD355" s="183" t="s">
        <v>322</v>
      </c>
      <c r="AE355" s="152" t="s">
        <v>946</v>
      </c>
      <c r="AF355" s="153" t="s">
        <v>95</v>
      </c>
      <c r="AG355" s="154" t="s">
        <v>231</v>
      </c>
      <c r="AH355" s="155">
        <v>0.15</v>
      </c>
      <c r="AI355" s="154" t="s">
        <v>97</v>
      </c>
      <c r="AJ355" s="155">
        <v>0.15</v>
      </c>
      <c r="AK355" s="156">
        <v>0.3</v>
      </c>
      <c r="AL355" s="157">
        <v>0.11759999999999998</v>
      </c>
      <c r="AM355" s="157">
        <v>0.44999999999999996</v>
      </c>
      <c r="AN355" s="158" t="s">
        <v>98</v>
      </c>
      <c r="AO355" s="158" t="s">
        <v>99</v>
      </c>
      <c r="AP355" s="158" t="s">
        <v>100</v>
      </c>
      <c r="AQ355" s="520"/>
      <c r="AR355" s="491"/>
      <c r="AS355" s="491"/>
      <c r="AT355" s="492"/>
      <c r="AU355" s="491"/>
      <c r="AV355" s="491"/>
      <c r="AW355" s="492"/>
      <c r="AX355" s="492"/>
      <c r="AY355" s="492"/>
      <c r="AZ355" s="520"/>
      <c r="BA355" s="516"/>
      <c r="BB355" s="516"/>
      <c r="BC355" s="516"/>
      <c r="BD355" s="516"/>
      <c r="BE355" s="524"/>
      <c r="BF355" s="437"/>
      <c r="BG355" s="437"/>
      <c r="BH355" s="439"/>
      <c r="BI355" s="439"/>
      <c r="BJ355" s="439"/>
      <c r="BK355" s="439"/>
      <c r="BL355" s="439"/>
      <c r="BM355" s="437"/>
      <c r="BN355" s="437"/>
      <c r="BO355" s="437"/>
      <c r="BP355" s="35"/>
    </row>
    <row r="356" spans="1:68">
      <c r="A356" s="530"/>
      <c r="B356" s="531"/>
      <c r="C356" s="531"/>
      <c r="D356" s="532"/>
      <c r="E356" s="532"/>
      <c r="F356" s="532"/>
      <c r="G356" s="523"/>
      <c r="H356" s="520"/>
      <c r="I356" s="520"/>
      <c r="J356" s="491"/>
      <c r="K356" s="526"/>
      <c r="L356" s="516"/>
      <c r="M356" s="492"/>
      <c r="N356" s="516"/>
      <c r="O356" s="516"/>
      <c r="P356" s="523"/>
      <c r="Q356" s="523"/>
      <c r="R356" s="520"/>
      <c r="S356" s="482"/>
      <c r="T356" s="520"/>
      <c r="U356" s="482"/>
      <c r="V356" s="520"/>
      <c r="W356" s="482"/>
      <c r="X356" s="485"/>
      <c r="Y356" s="482"/>
      <c r="Z356" s="482"/>
      <c r="AA356" s="492"/>
      <c r="AB356" s="151"/>
      <c r="AC356" s="152"/>
      <c r="AD356" s="184"/>
      <c r="AE356" s="152"/>
      <c r="AF356" s="153"/>
      <c r="AG356" s="154"/>
      <c r="AH356" s="186" t="s">
        <v>138</v>
      </c>
      <c r="AI356" s="154"/>
      <c r="AJ356" s="186" t="s">
        <v>138</v>
      </c>
      <c r="AK356" s="156" t="s">
        <v>138</v>
      </c>
      <c r="AL356" s="157" t="s">
        <v>138</v>
      </c>
      <c r="AM356" s="157" t="s">
        <v>138</v>
      </c>
      <c r="AN356" s="158"/>
      <c r="AO356" s="158"/>
      <c r="AP356" s="158"/>
      <c r="AQ356" s="520"/>
      <c r="AR356" s="491"/>
      <c r="AS356" s="491"/>
      <c r="AT356" s="492"/>
      <c r="AU356" s="491"/>
      <c r="AV356" s="491"/>
      <c r="AW356" s="492"/>
      <c r="AX356" s="492"/>
      <c r="AY356" s="492"/>
      <c r="AZ356" s="520"/>
      <c r="BA356" s="516"/>
      <c r="BB356" s="516"/>
      <c r="BC356" s="516"/>
      <c r="BD356" s="516"/>
      <c r="BE356" s="524"/>
      <c r="BF356" s="437"/>
      <c r="BG356" s="437"/>
      <c r="BH356" s="439"/>
      <c r="BI356" s="439"/>
      <c r="BJ356" s="439"/>
      <c r="BK356" s="439"/>
      <c r="BL356" s="439"/>
      <c r="BM356" s="437"/>
      <c r="BN356" s="437"/>
      <c r="BO356" s="437"/>
      <c r="BP356" s="35"/>
    </row>
    <row r="357" spans="1:68">
      <c r="A357" s="530"/>
      <c r="B357" s="531"/>
      <c r="C357" s="531"/>
      <c r="D357" s="532"/>
      <c r="E357" s="532"/>
      <c r="F357" s="532"/>
      <c r="G357" s="523"/>
      <c r="H357" s="520"/>
      <c r="I357" s="520"/>
      <c r="J357" s="491"/>
      <c r="K357" s="526"/>
      <c r="L357" s="516"/>
      <c r="M357" s="492"/>
      <c r="N357" s="516"/>
      <c r="O357" s="516"/>
      <c r="P357" s="523"/>
      <c r="Q357" s="523"/>
      <c r="R357" s="520"/>
      <c r="S357" s="482"/>
      <c r="T357" s="520"/>
      <c r="U357" s="482"/>
      <c r="V357" s="520"/>
      <c r="W357" s="482"/>
      <c r="X357" s="485"/>
      <c r="Y357" s="482"/>
      <c r="Z357" s="482"/>
      <c r="AA357" s="492"/>
      <c r="AB357" s="151"/>
      <c r="AC357" s="187"/>
      <c r="AD357" s="183"/>
      <c r="AE357" s="152"/>
      <c r="AF357" s="153" t="s">
        <v>138</v>
      </c>
      <c r="AG357" s="154"/>
      <c r="AH357" s="155" t="s">
        <v>138</v>
      </c>
      <c r="AI357" s="154"/>
      <c r="AJ357" s="155" t="s">
        <v>138</v>
      </c>
      <c r="AK357" s="156" t="s">
        <v>138</v>
      </c>
      <c r="AL357" s="157" t="s">
        <v>138</v>
      </c>
      <c r="AM357" s="157" t="s">
        <v>138</v>
      </c>
      <c r="AN357" s="158"/>
      <c r="AO357" s="158"/>
      <c r="AP357" s="158"/>
      <c r="AQ357" s="520"/>
      <c r="AR357" s="491"/>
      <c r="AS357" s="491"/>
      <c r="AT357" s="492"/>
      <c r="AU357" s="491"/>
      <c r="AV357" s="491"/>
      <c r="AW357" s="492"/>
      <c r="AX357" s="492"/>
      <c r="AY357" s="492"/>
      <c r="AZ357" s="520"/>
      <c r="BA357" s="516"/>
      <c r="BB357" s="516"/>
      <c r="BC357" s="516"/>
      <c r="BD357" s="516"/>
      <c r="BE357" s="524"/>
      <c r="BF357" s="437"/>
      <c r="BG357" s="437"/>
      <c r="BH357" s="439"/>
      <c r="BI357" s="439"/>
      <c r="BJ357" s="439"/>
      <c r="BK357" s="439"/>
      <c r="BL357" s="439"/>
      <c r="BM357" s="437"/>
      <c r="BN357" s="437"/>
      <c r="BO357" s="437"/>
      <c r="BP357" s="35"/>
    </row>
    <row r="358" spans="1:68" ht="18.75">
      <c r="BF358" s="386"/>
    </row>
    <row r="359" spans="1:68">
      <c r="D359" s="72">
        <v>61</v>
      </c>
    </row>
  </sheetData>
  <sheetProtection selectLockedCells="1" selectUnlockedCells="1"/>
  <autoFilter ref="A8:BO358" xr:uid="{00000000-0009-0000-0000-00000000000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autoFilter>
  <mergeCells count="2972">
    <mergeCell ref="Q15:Q16"/>
    <mergeCell ref="U11:U14"/>
    <mergeCell ref="A1:G1"/>
    <mergeCell ref="I15:I16"/>
    <mergeCell ref="A6:G6"/>
    <mergeCell ref="J1:J4"/>
    <mergeCell ref="B4:G4"/>
    <mergeCell ref="A8:A10"/>
    <mergeCell ref="B8:B10"/>
    <mergeCell ref="C8:C10"/>
    <mergeCell ref="D8:Q8"/>
    <mergeCell ref="P9:Q9"/>
    <mergeCell ref="A11:A16"/>
    <mergeCell ref="B11:B16"/>
    <mergeCell ref="C11:C16"/>
    <mergeCell ref="D11:D14"/>
    <mergeCell ref="E11:E14"/>
    <mergeCell ref="F11:F14"/>
    <mergeCell ref="D10:F10"/>
    <mergeCell ref="K15:K16"/>
    <mergeCell ref="L15:L16"/>
    <mergeCell ref="D15:D16"/>
    <mergeCell ref="E15:E16"/>
    <mergeCell ref="F15:F16"/>
    <mergeCell ref="M11:M14"/>
    <mergeCell ref="G11:G14"/>
    <mergeCell ref="H11:H14"/>
    <mergeCell ref="I11:I14"/>
    <mergeCell ref="J11:J14"/>
    <mergeCell ref="K11:K14"/>
    <mergeCell ref="L11:L14"/>
    <mergeCell ref="O15:O16"/>
    <mergeCell ref="T10:U10"/>
    <mergeCell ref="P15:P16"/>
    <mergeCell ref="BM15:BM16"/>
    <mergeCell ref="BI15:BI16"/>
    <mergeCell ref="BK11:BK14"/>
    <mergeCell ref="G15:G16"/>
    <mergeCell ref="H15:H16"/>
    <mergeCell ref="BL11:BL14"/>
    <mergeCell ref="BA11:BA14"/>
    <mergeCell ref="BB11:BB14"/>
    <mergeCell ref="BC11:BC14"/>
    <mergeCell ref="BD11:BD14"/>
    <mergeCell ref="AY11:AY14"/>
    <mergeCell ref="AZ11:AZ14"/>
    <mergeCell ref="Z11:Z14"/>
    <mergeCell ref="AA11:AA14"/>
    <mergeCell ref="X11:X14"/>
    <mergeCell ref="Y11:Y14"/>
    <mergeCell ref="N11:N14"/>
    <mergeCell ref="O11:O14"/>
    <mergeCell ref="P11:P14"/>
    <mergeCell ref="R15:R16"/>
    <mergeCell ref="S15:S16"/>
    <mergeCell ref="T15:T16"/>
    <mergeCell ref="AX15:AX16"/>
    <mergeCell ref="AY15:AY16"/>
    <mergeCell ref="AZ15:AZ16"/>
    <mergeCell ref="BA15:BA16"/>
    <mergeCell ref="AQ11:AQ14"/>
    <mergeCell ref="AR11:AR14"/>
    <mergeCell ref="AS11:AS14"/>
    <mergeCell ref="BL15:BL16"/>
    <mergeCell ref="BH15:BH16"/>
    <mergeCell ref="AA15:AA16"/>
    <mergeCell ref="AT15:AT16"/>
    <mergeCell ref="AU15:AU16"/>
    <mergeCell ref="M15:M16"/>
    <mergeCell ref="N15:N16"/>
    <mergeCell ref="U15:U16"/>
    <mergeCell ref="AS15:AS16"/>
    <mergeCell ref="Q11:Q14"/>
    <mergeCell ref="AR15:AR16"/>
    <mergeCell ref="BF8:BO8"/>
    <mergeCell ref="R9:S9"/>
    <mergeCell ref="T9:Y9"/>
    <mergeCell ref="AB9:AE9"/>
    <mergeCell ref="AG9:AP9"/>
    <mergeCell ref="V10:W10"/>
    <mergeCell ref="X10:Y10"/>
    <mergeCell ref="R8:AA8"/>
    <mergeCell ref="AB8:AP8"/>
    <mergeCell ref="AQ8:AQ10"/>
    <mergeCell ref="AR8:AZ8"/>
    <mergeCell ref="BA8:BE9"/>
    <mergeCell ref="AG10:AH10"/>
    <mergeCell ref="AI10:AJ10"/>
    <mergeCell ref="AS10:AT10"/>
    <mergeCell ref="AV10:AW10"/>
    <mergeCell ref="AR9:AT9"/>
    <mergeCell ref="AU9:AW9"/>
    <mergeCell ref="BF9:BG9"/>
    <mergeCell ref="BH9:BK9"/>
    <mergeCell ref="BM9:BO9"/>
    <mergeCell ref="R10:S10"/>
    <mergeCell ref="AT11:AT14"/>
    <mergeCell ref="AU11:AU14"/>
    <mergeCell ref="AV11:AV14"/>
    <mergeCell ref="AW11:AW14"/>
    <mergeCell ref="AX11:AX14"/>
    <mergeCell ref="R11:R14"/>
    <mergeCell ref="S11:S14"/>
    <mergeCell ref="T11:T14"/>
    <mergeCell ref="V11:V14"/>
    <mergeCell ref="AV15:AV16"/>
    <mergeCell ref="AW15:AW16"/>
    <mergeCell ref="W15:W16"/>
    <mergeCell ref="X15:X16"/>
    <mergeCell ref="Y15:Y16"/>
    <mergeCell ref="Z15:Z16"/>
    <mergeCell ref="V15:V16"/>
    <mergeCell ref="W11:W14"/>
    <mergeCell ref="AQ15:AQ16"/>
    <mergeCell ref="D17:D22"/>
    <mergeCell ref="E17:E22"/>
    <mergeCell ref="F17:F22"/>
    <mergeCell ref="G17:G22"/>
    <mergeCell ref="H17:H22"/>
    <mergeCell ref="I17:I22"/>
    <mergeCell ref="BP11:BP14"/>
    <mergeCell ref="BQ11:BQ14"/>
    <mergeCell ref="BR11:BR14"/>
    <mergeCell ref="BP15:BP16"/>
    <mergeCell ref="BQ15:BQ16"/>
    <mergeCell ref="BR15:BR16"/>
    <mergeCell ref="BO15:BO16"/>
    <mergeCell ref="BB15:BB16"/>
    <mergeCell ref="BC15:BC16"/>
    <mergeCell ref="BD15:BD16"/>
    <mergeCell ref="BE15:BE16"/>
    <mergeCell ref="BF15:BF16"/>
    <mergeCell ref="BG15:BG16"/>
    <mergeCell ref="BM11:BM14"/>
    <mergeCell ref="BN11:BN14"/>
    <mergeCell ref="BO11:BO14"/>
    <mergeCell ref="BJ11:BJ14"/>
    <mergeCell ref="BN15:BN16"/>
    <mergeCell ref="BJ15:BJ16"/>
    <mergeCell ref="BK15:BK16"/>
    <mergeCell ref="J15:J16"/>
    <mergeCell ref="BE11:BE14"/>
    <mergeCell ref="BF11:BF14"/>
    <mergeCell ref="BG11:BG14"/>
    <mergeCell ref="BH11:BH14"/>
    <mergeCell ref="BI11:BI14"/>
    <mergeCell ref="S17:S22"/>
    <mergeCell ref="T17:T22"/>
    <mergeCell ref="U17:U22"/>
    <mergeCell ref="V17:V22"/>
    <mergeCell ref="W17:W22"/>
    <mergeCell ref="X17:X22"/>
    <mergeCell ref="Y17:Y22"/>
    <mergeCell ref="Z17:Z22"/>
    <mergeCell ref="AA17:AA22"/>
    <mergeCell ref="J17:J22"/>
    <mergeCell ref="K17:K22"/>
    <mergeCell ref="L17:L22"/>
    <mergeCell ref="M17:M22"/>
    <mergeCell ref="N17:N22"/>
    <mergeCell ref="O17:O22"/>
    <mergeCell ref="P17:P22"/>
    <mergeCell ref="Q17:Q22"/>
    <mergeCell ref="R17:R22"/>
    <mergeCell ref="BH17:BH22"/>
    <mergeCell ref="AQ17:AQ22"/>
    <mergeCell ref="AR17:AR22"/>
    <mergeCell ref="AS17:AS22"/>
    <mergeCell ref="AT17:AT22"/>
    <mergeCell ref="AU17:AU22"/>
    <mergeCell ref="AV17:AV22"/>
    <mergeCell ref="AW17:AW22"/>
    <mergeCell ref="AX17:AX22"/>
    <mergeCell ref="AY17:AY22"/>
    <mergeCell ref="U23:U28"/>
    <mergeCell ref="V23:V28"/>
    <mergeCell ref="W23:W28"/>
    <mergeCell ref="X23:X28"/>
    <mergeCell ref="Y23:Y28"/>
    <mergeCell ref="Z23:Z28"/>
    <mergeCell ref="AA23:AA28"/>
    <mergeCell ref="AQ23:AQ28"/>
    <mergeCell ref="AR23:AR28"/>
    <mergeCell ref="BI17:BI22"/>
    <mergeCell ref="BJ17:BJ22"/>
    <mergeCell ref="BK17:BK22"/>
    <mergeCell ref="BL17:BL22"/>
    <mergeCell ref="BM17:BM22"/>
    <mergeCell ref="BN17:BN22"/>
    <mergeCell ref="BO17:BO22"/>
    <mergeCell ref="D23:D28"/>
    <mergeCell ref="E23:E28"/>
    <mergeCell ref="F23:F28"/>
    <mergeCell ref="G23:G28"/>
    <mergeCell ref="H23:H28"/>
    <mergeCell ref="I23:I28"/>
    <mergeCell ref="J23:J28"/>
    <mergeCell ref="K23:K28"/>
    <mergeCell ref="L23:L28"/>
    <mergeCell ref="M23:M28"/>
    <mergeCell ref="N23:N28"/>
    <mergeCell ref="O23:O28"/>
    <mergeCell ref="P23:P28"/>
    <mergeCell ref="Q23:Q28"/>
    <mergeCell ref="R23:R28"/>
    <mergeCell ref="S23:S28"/>
    <mergeCell ref="T23:T28"/>
    <mergeCell ref="AZ17:AZ22"/>
    <mergeCell ref="BA17:BA22"/>
    <mergeCell ref="BB17:BB22"/>
    <mergeCell ref="BC17:BC22"/>
    <mergeCell ref="BD17:BD22"/>
    <mergeCell ref="BE17:BE22"/>
    <mergeCell ref="BF17:BF22"/>
    <mergeCell ref="BG17:BG22"/>
    <mergeCell ref="BO35:BO40"/>
    <mergeCell ref="BF35:BF40"/>
    <mergeCell ref="Q29:Q34"/>
    <mergeCell ref="R29:R34"/>
    <mergeCell ref="S29:S34"/>
    <mergeCell ref="T29:T34"/>
    <mergeCell ref="BB23:BB28"/>
    <mergeCell ref="BC23:BC28"/>
    <mergeCell ref="BD23:BD28"/>
    <mergeCell ref="BE23:BE28"/>
    <mergeCell ref="AS23:AS28"/>
    <mergeCell ref="AT23:AT28"/>
    <mergeCell ref="AU23:AU28"/>
    <mergeCell ref="AV23:AV28"/>
    <mergeCell ref="AW23:AW28"/>
    <mergeCell ref="AX23:AX28"/>
    <mergeCell ref="AY23:AY28"/>
    <mergeCell ref="AZ23:AZ28"/>
    <mergeCell ref="BA23:BA28"/>
    <mergeCell ref="W29:W34"/>
    <mergeCell ref="X29:X34"/>
    <mergeCell ref="Y29:Y34"/>
    <mergeCell ref="Z29:Z34"/>
    <mergeCell ref="AA29:AA34"/>
    <mergeCell ref="AQ29:AQ34"/>
    <mergeCell ref="AR29:AR34"/>
    <mergeCell ref="AS29:AS34"/>
    <mergeCell ref="AT29:AT34"/>
    <mergeCell ref="U29:U34"/>
    <mergeCell ref="BM29:BM34"/>
    <mergeCell ref="BN29:BN34"/>
    <mergeCell ref="BO29:BO34"/>
    <mergeCell ref="BD29:BD34"/>
    <mergeCell ref="BE29:BE34"/>
    <mergeCell ref="BF29:BF34"/>
    <mergeCell ref="BG29:BG34"/>
    <mergeCell ref="BH29:BH34"/>
    <mergeCell ref="BI29:BI34"/>
    <mergeCell ref="BJ29:BJ34"/>
    <mergeCell ref="BK29:BK34"/>
    <mergeCell ref="BL29:BL34"/>
    <mergeCell ref="AU29:AU34"/>
    <mergeCell ref="AV29:AV34"/>
    <mergeCell ref="AW29:AW34"/>
    <mergeCell ref="AX29:AX34"/>
    <mergeCell ref="AY29:AY34"/>
    <mergeCell ref="AZ29:AZ34"/>
    <mergeCell ref="BA29:BA34"/>
    <mergeCell ref="BB29:BB34"/>
    <mergeCell ref="BC29:BC34"/>
    <mergeCell ref="Y47:Y52"/>
    <mergeCell ref="Z47:Z52"/>
    <mergeCell ref="AA47:AA52"/>
    <mergeCell ref="AQ47:AQ52"/>
    <mergeCell ref="T41:T46"/>
    <mergeCell ref="BG35:BG40"/>
    <mergeCell ref="BH35:BH40"/>
    <mergeCell ref="BI35:BI40"/>
    <mergeCell ref="BJ35:BJ40"/>
    <mergeCell ref="BK35:BK40"/>
    <mergeCell ref="BL35:BL40"/>
    <mergeCell ref="BM35:BM40"/>
    <mergeCell ref="BN35:BN40"/>
    <mergeCell ref="AW35:AW40"/>
    <mergeCell ref="AX35:AX40"/>
    <mergeCell ref="AY35:AY40"/>
    <mergeCell ref="AZ35:AZ40"/>
    <mergeCell ref="BA35:BA40"/>
    <mergeCell ref="BB35:BB40"/>
    <mergeCell ref="BC35:BC40"/>
    <mergeCell ref="BD35:BD40"/>
    <mergeCell ref="BE35:BE40"/>
    <mergeCell ref="Y35:Y40"/>
    <mergeCell ref="Z35:Z40"/>
    <mergeCell ref="AA35:AA40"/>
    <mergeCell ref="AQ35:AQ40"/>
    <mergeCell ref="AR35:AR40"/>
    <mergeCell ref="AS35:AS40"/>
    <mergeCell ref="AT35:AT40"/>
    <mergeCell ref="AU35:AU40"/>
    <mergeCell ref="AV35:AV40"/>
    <mergeCell ref="BH41:BH46"/>
    <mergeCell ref="BI41:BI46"/>
    <mergeCell ref="AR41:AR46"/>
    <mergeCell ref="AS41:AS46"/>
    <mergeCell ref="AT41:AT46"/>
    <mergeCell ref="AU41:AU46"/>
    <mergeCell ref="AV41:AV46"/>
    <mergeCell ref="AW41:AW46"/>
    <mergeCell ref="AX41:AX46"/>
    <mergeCell ref="AY41:AY46"/>
    <mergeCell ref="AZ41:AZ46"/>
    <mergeCell ref="AX47:AX52"/>
    <mergeCell ref="AY47:AY52"/>
    <mergeCell ref="AZ47:AZ52"/>
    <mergeCell ref="BA47:BA52"/>
    <mergeCell ref="BB47:BB52"/>
    <mergeCell ref="AR47:AR52"/>
    <mergeCell ref="AS47:AS52"/>
    <mergeCell ref="BA41:BA46"/>
    <mergeCell ref="BB41:BB46"/>
    <mergeCell ref="BC41:BC46"/>
    <mergeCell ref="BD41:BD46"/>
    <mergeCell ref="BE41:BE46"/>
    <mergeCell ref="BF41:BF46"/>
    <mergeCell ref="BH47:BH52"/>
    <mergeCell ref="BI47:BI52"/>
    <mergeCell ref="X41:X46"/>
    <mergeCell ref="Y41:Y46"/>
    <mergeCell ref="Z41:Z46"/>
    <mergeCell ref="AA41:AA46"/>
    <mergeCell ref="AQ41:AQ46"/>
    <mergeCell ref="BJ41:BJ46"/>
    <mergeCell ref="BK41:BK46"/>
    <mergeCell ref="BL41:BL46"/>
    <mergeCell ref="BM41:BM46"/>
    <mergeCell ref="BN41:BN46"/>
    <mergeCell ref="BO41:BO46"/>
    <mergeCell ref="F53:F58"/>
    <mergeCell ref="G53:G58"/>
    <mergeCell ref="H53:H58"/>
    <mergeCell ref="I53:I58"/>
    <mergeCell ref="J53:J58"/>
    <mergeCell ref="K53:K58"/>
    <mergeCell ref="L53:L58"/>
    <mergeCell ref="M53:M58"/>
    <mergeCell ref="N53:N58"/>
    <mergeCell ref="O53:O58"/>
    <mergeCell ref="Q53:Q58"/>
    <mergeCell ref="R53:R58"/>
    <mergeCell ref="S53:S58"/>
    <mergeCell ref="T53:T58"/>
    <mergeCell ref="U53:U58"/>
    <mergeCell ref="V53:V58"/>
    <mergeCell ref="W53:W58"/>
    <mergeCell ref="BN53:BN58"/>
    <mergeCell ref="R41:R46"/>
    <mergeCell ref="S41:S46"/>
    <mergeCell ref="BG41:BG46"/>
    <mergeCell ref="Y53:Y58"/>
    <mergeCell ref="Z53:Z58"/>
    <mergeCell ref="AA53:AA58"/>
    <mergeCell ref="AQ53:AQ58"/>
    <mergeCell ref="AR53:AR58"/>
    <mergeCell ref="AS53:AS58"/>
    <mergeCell ref="AT53:AT58"/>
    <mergeCell ref="AU53:AU58"/>
    <mergeCell ref="BL53:BL58"/>
    <mergeCell ref="BM53:BM58"/>
    <mergeCell ref="AV53:AV58"/>
    <mergeCell ref="AW53:AW58"/>
    <mergeCell ref="AX53:AX58"/>
    <mergeCell ref="BC53:BC58"/>
    <mergeCell ref="BD53:BD58"/>
    <mergeCell ref="AY53:AY58"/>
    <mergeCell ref="AZ53:AZ58"/>
    <mergeCell ref="BA53:BA58"/>
    <mergeCell ref="BB53:BB58"/>
    <mergeCell ref="BJ47:BJ52"/>
    <mergeCell ref="BK47:BK52"/>
    <mergeCell ref="AT47:AT52"/>
    <mergeCell ref="AU47:AU52"/>
    <mergeCell ref="AV47:AV52"/>
    <mergeCell ref="AW47:AW52"/>
    <mergeCell ref="BO53:BO58"/>
    <mergeCell ref="BE53:BE58"/>
    <mergeCell ref="BF53:BF58"/>
    <mergeCell ref="BG53:BG58"/>
    <mergeCell ref="BH53:BH58"/>
    <mergeCell ref="BI53:BI58"/>
    <mergeCell ref="BJ53:BJ58"/>
    <mergeCell ref="BK53:BK58"/>
    <mergeCell ref="BO63:BO68"/>
    <mergeCell ref="AZ63:AZ68"/>
    <mergeCell ref="AY59:AY62"/>
    <mergeCell ref="AZ59:AZ62"/>
    <mergeCell ref="BA59:BA62"/>
    <mergeCell ref="BF63:BF68"/>
    <mergeCell ref="BG63:BG68"/>
    <mergeCell ref="AA69:AA74"/>
    <mergeCell ref="AQ69:AQ74"/>
    <mergeCell ref="AR69:AR74"/>
    <mergeCell ref="AS69:AS74"/>
    <mergeCell ref="AT69:AT74"/>
    <mergeCell ref="AV69:AV74"/>
    <mergeCell ref="AW69:AW74"/>
    <mergeCell ref="BL47:BL52"/>
    <mergeCell ref="BM47:BM52"/>
    <mergeCell ref="BN47:BN52"/>
    <mergeCell ref="BO69:BO74"/>
    <mergeCell ref="AX69:AX74"/>
    <mergeCell ref="AY69:AY74"/>
    <mergeCell ref="AZ69:AZ74"/>
    <mergeCell ref="BA69:BA74"/>
    <mergeCell ref="BB69:BB74"/>
    <mergeCell ref="BC69:BC74"/>
    <mergeCell ref="BD69:BD74"/>
    <mergeCell ref="BE69:BE74"/>
    <mergeCell ref="BF69:BF74"/>
    <mergeCell ref="BG69:BG74"/>
    <mergeCell ref="BH69:BH74"/>
    <mergeCell ref="BI69:BI74"/>
    <mergeCell ref="BJ69:BJ74"/>
    <mergeCell ref="BK69:BK74"/>
    <mergeCell ref="BL69:BL74"/>
    <mergeCell ref="BO47:BO52"/>
    <mergeCell ref="BC47:BC52"/>
    <mergeCell ref="BD47:BD52"/>
    <mergeCell ref="BE47:BE52"/>
    <mergeCell ref="BF47:BF52"/>
    <mergeCell ref="BG47:BG52"/>
    <mergeCell ref="BM69:BM74"/>
    <mergeCell ref="BN69:BN74"/>
    <mergeCell ref="H75:H80"/>
    <mergeCell ref="I75:I80"/>
    <mergeCell ref="J75:J80"/>
    <mergeCell ref="K75:K80"/>
    <mergeCell ref="L75:L80"/>
    <mergeCell ref="M75:M80"/>
    <mergeCell ref="N75:N80"/>
    <mergeCell ref="O75:O80"/>
    <mergeCell ref="P75:P80"/>
    <mergeCell ref="Q75:Q80"/>
    <mergeCell ref="R75:R80"/>
    <mergeCell ref="S75:S80"/>
    <mergeCell ref="T75:T80"/>
    <mergeCell ref="BB59:BB62"/>
    <mergeCell ref="BC59:BC62"/>
    <mergeCell ref="BD59:BD62"/>
    <mergeCell ref="BE59:BE62"/>
    <mergeCell ref="BA63:BA68"/>
    <mergeCell ref="BB63:BB68"/>
    <mergeCell ref="BC63:BC68"/>
    <mergeCell ref="BD63:BD68"/>
    <mergeCell ref="BE63:BE68"/>
    <mergeCell ref="Z69:Z74"/>
    <mergeCell ref="BI63:BI68"/>
    <mergeCell ref="AU69:AU74"/>
    <mergeCell ref="BJ63:BJ68"/>
    <mergeCell ref="BK63:BK68"/>
    <mergeCell ref="BL63:BL68"/>
    <mergeCell ref="BM63:BM68"/>
    <mergeCell ref="BN63:BN68"/>
    <mergeCell ref="BG85:BG90"/>
    <mergeCell ref="AW85:AW90"/>
    <mergeCell ref="BH85:BH90"/>
    <mergeCell ref="AA81:AA84"/>
    <mergeCell ref="AQ81:AQ84"/>
    <mergeCell ref="AR81:AR84"/>
    <mergeCell ref="AS81:AS84"/>
    <mergeCell ref="AT81:AT84"/>
    <mergeCell ref="BK75:BK80"/>
    <mergeCell ref="BL75:BL80"/>
    <mergeCell ref="BM75:BM80"/>
    <mergeCell ref="BN75:BN80"/>
    <mergeCell ref="BO75:BO80"/>
    <mergeCell ref="BB75:BB80"/>
    <mergeCell ref="BC75:BC80"/>
    <mergeCell ref="BD75:BD80"/>
    <mergeCell ref="BE75:BE80"/>
    <mergeCell ref="BF75:BF80"/>
    <mergeCell ref="BG75:BG80"/>
    <mergeCell ref="BH75:BH80"/>
    <mergeCell ref="BI75:BI80"/>
    <mergeCell ref="BJ75:BJ80"/>
    <mergeCell ref="AS75:AS80"/>
    <mergeCell ref="AT75:AT80"/>
    <mergeCell ref="AU75:AU80"/>
    <mergeCell ref="AV75:AV80"/>
    <mergeCell ref="AW75:AW80"/>
    <mergeCell ref="AX75:AX80"/>
    <mergeCell ref="AY75:AY80"/>
    <mergeCell ref="AZ75:AZ80"/>
    <mergeCell ref="BA75:BA80"/>
    <mergeCell ref="BI85:BI90"/>
    <mergeCell ref="BM81:BM84"/>
    <mergeCell ref="BN81:BN84"/>
    <mergeCell ref="BO81:BO84"/>
    <mergeCell ref="BD81:BD84"/>
    <mergeCell ref="BE81:BE84"/>
    <mergeCell ref="BF81:BF84"/>
    <mergeCell ref="BG81:BG84"/>
    <mergeCell ref="BH81:BH84"/>
    <mergeCell ref="BI81:BI84"/>
    <mergeCell ref="BJ81:BJ84"/>
    <mergeCell ref="BK81:BK84"/>
    <mergeCell ref="BL81:BL84"/>
    <mergeCell ref="AU81:AU84"/>
    <mergeCell ref="AV81:AV84"/>
    <mergeCell ref="AW81:AW84"/>
    <mergeCell ref="AX81:AX84"/>
    <mergeCell ref="AY81:AY84"/>
    <mergeCell ref="AZ81:AZ84"/>
    <mergeCell ref="BA81:BA84"/>
    <mergeCell ref="BB81:BB84"/>
    <mergeCell ref="BC81:BC84"/>
    <mergeCell ref="AZ85:AZ90"/>
    <mergeCell ref="BA85:BA90"/>
    <mergeCell ref="BB85:BB90"/>
    <mergeCell ref="BC85:BC90"/>
    <mergeCell ref="BD85:BD90"/>
    <mergeCell ref="BE85:BE90"/>
    <mergeCell ref="AY91:AY96"/>
    <mergeCell ref="AZ91:AZ96"/>
    <mergeCell ref="BA91:BA96"/>
    <mergeCell ref="BB91:BB96"/>
    <mergeCell ref="BC91:BC96"/>
    <mergeCell ref="BD91:BD96"/>
    <mergeCell ref="BE91:BE96"/>
    <mergeCell ref="BF91:BF96"/>
    <mergeCell ref="AQ91:AQ96"/>
    <mergeCell ref="AR91:AR96"/>
    <mergeCell ref="AS91:AS96"/>
    <mergeCell ref="AT91:AT96"/>
    <mergeCell ref="AU91:AU96"/>
    <mergeCell ref="AV91:AV96"/>
    <mergeCell ref="AW91:AW96"/>
    <mergeCell ref="AX91:AX96"/>
    <mergeCell ref="AQ85:AQ90"/>
    <mergeCell ref="AR85:AR90"/>
    <mergeCell ref="AS85:AS90"/>
    <mergeCell ref="AT85:AT90"/>
    <mergeCell ref="AU85:AU90"/>
    <mergeCell ref="AV85:AV90"/>
    <mergeCell ref="BF85:BF90"/>
    <mergeCell ref="AX85:AX90"/>
    <mergeCell ref="AY85:AY90"/>
    <mergeCell ref="AT98:AT103"/>
    <mergeCell ref="AU98:AU103"/>
    <mergeCell ref="AV98:AV103"/>
    <mergeCell ref="AW98:AW103"/>
    <mergeCell ref="AX98:AX103"/>
    <mergeCell ref="AY98:AY103"/>
    <mergeCell ref="AZ98:AZ103"/>
    <mergeCell ref="BA98:BA103"/>
    <mergeCell ref="BB98:BB103"/>
    <mergeCell ref="Y98:Y103"/>
    <mergeCell ref="Z98:Z103"/>
    <mergeCell ref="AA98:AA103"/>
    <mergeCell ref="AQ98:AQ103"/>
    <mergeCell ref="AR98:AR103"/>
    <mergeCell ref="AS98:AS103"/>
    <mergeCell ref="Z110:Z115"/>
    <mergeCell ref="AA110:AA115"/>
    <mergeCell ref="AQ110:AQ115"/>
    <mergeCell ref="AR110:AR115"/>
    <mergeCell ref="AS110:AS115"/>
    <mergeCell ref="AT110:AT115"/>
    <mergeCell ref="AU110:AU115"/>
    <mergeCell ref="AV110:AV115"/>
    <mergeCell ref="Z104:Z109"/>
    <mergeCell ref="AA104:AA109"/>
    <mergeCell ref="AQ104:AQ109"/>
    <mergeCell ref="AR104:AR109"/>
    <mergeCell ref="AS104:AS109"/>
    <mergeCell ref="AT104:AT109"/>
    <mergeCell ref="BE104:BE109"/>
    <mergeCell ref="AV104:AV109"/>
    <mergeCell ref="AW104:AW109"/>
    <mergeCell ref="AX104:AX109"/>
    <mergeCell ref="AY104:AY109"/>
    <mergeCell ref="AZ104:AZ109"/>
    <mergeCell ref="BA104:BA109"/>
    <mergeCell ref="BB104:BB109"/>
    <mergeCell ref="BC104:BC109"/>
    <mergeCell ref="BD104:BD109"/>
    <mergeCell ref="BJ110:BJ115"/>
    <mergeCell ref="BL110:BL115"/>
    <mergeCell ref="BK110:BK115"/>
    <mergeCell ref="AY116:AY121"/>
    <mergeCell ref="BE110:BE115"/>
    <mergeCell ref="BD116:BD121"/>
    <mergeCell ref="BE116:BE121"/>
    <mergeCell ref="J116:J121"/>
    <mergeCell ref="K116:K121"/>
    <mergeCell ref="L116:L121"/>
    <mergeCell ref="M116:M121"/>
    <mergeCell ref="Y116:Y121"/>
    <mergeCell ref="Z116:Z121"/>
    <mergeCell ref="BB122:BB127"/>
    <mergeCell ref="BC122:BC127"/>
    <mergeCell ref="BA122:BA127"/>
    <mergeCell ref="BO116:BO121"/>
    <mergeCell ref="BI116:BI121"/>
    <mergeCell ref="BJ116:BJ121"/>
    <mergeCell ref="BK116:BK121"/>
    <mergeCell ref="BL116:BL121"/>
    <mergeCell ref="BM116:BM121"/>
    <mergeCell ref="BF116:BF121"/>
    <mergeCell ref="BG116:BG121"/>
    <mergeCell ref="BH116:BH121"/>
    <mergeCell ref="AX110:AX115"/>
    <mergeCell ref="AY110:AY115"/>
    <mergeCell ref="AZ110:AZ115"/>
    <mergeCell ref="BA110:BA115"/>
    <mergeCell ref="BB110:BB115"/>
    <mergeCell ref="BC110:BC115"/>
    <mergeCell ref="BD110:BD115"/>
    <mergeCell ref="M110:M115"/>
    <mergeCell ref="BJ152:BJ157"/>
    <mergeCell ref="BK152:BK157"/>
    <mergeCell ref="AQ116:AQ121"/>
    <mergeCell ref="AR116:AR121"/>
    <mergeCell ref="AS116:AS121"/>
    <mergeCell ref="AT116:AT121"/>
    <mergeCell ref="AU116:AU121"/>
    <mergeCell ref="AV116:AV121"/>
    <mergeCell ref="AW116:AW121"/>
    <mergeCell ref="AX116:AX121"/>
    <mergeCell ref="AQ128:AQ133"/>
    <mergeCell ref="AR128:AR133"/>
    <mergeCell ref="X116:X121"/>
    <mergeCell ref="BF110:BF115"/>
    <mergeCell ref="BG110:BG115"/>
    <mergeCell ref="BH110:BH115"/>
    <mergeCell ref="BI110:BI115"/>
    <mergeCell ref="AW110:AW115"/>
    <mergeCell ref="AY134:AY139"/>
    <mergeCell ref="AZ134:AZ139"/>
    <mergeCell ref="BA134:BA139"/>
    <mergeCell ref="BB134:BB139"/>
    <mergeCell ref="AT140:AT145"/>
    <mergeCell ref="AV140:AV145"/>
    <mergeCell ref="AU134:AU139"/>
    <mergeCell ref="AV134:AV139"/>
    <mergeCell ref="BG134:BG139"/>
    <mergeCell ref="BC140:BC145"/>
    <mergeCell ref="AV146:AV151"/>
    <mergeCell ref="AU140:AU145"/>
    <mergeCell ref="BM134:BM139"/>
    <mergeCell ref="BH140:BH145"/>
    <mergeCell ref="BI140:BI145"/>
    <mergeCell ref="J122:J127"/>
    <mergeCell ref="K122:K127"/>
    <mergeCell ref="L122:L127"/>
    <mergeCell ref="BN122:BN127"/>
    <mergeCell ref="AW122:AW127"/>
    <mergeCell ref="AX122:AX127"/>
    <mergeCell ref="AY122:AY127"/>
    <mergeCell ref="BN134:BN139"/>
    <mergeCell ref="BK122:BK127"/>
    <mergeCell ref="BD140:BD145"/>
    <mergeCell ref="BE140:BE145"/>
    <mergeCell ref="BF140:BF145"/>
    <mergeCell ref="BF122:BF127"/>
    <mergeCell ref="BG122:BG127"/>
    <mergeCell ref="BH122:BH127"/>
    <mergeCell ref="BI122:BI127"/>
    <mergeCell ref="BJ122:BJ127"/>
    <mergeCell ref="BF134:BF139"/>
    <mergeCell ref="AS134:AS139"/>
    <mergeCell ref="BE134:BE139"/>
    <mergeCell ref="AS128:AS133"/>
    <mergeCell ref="AU128:AU133"/>
    <mergeCell ref="BE122:BE127"/>
    <mergeCell ref="BH134:BH139"/>
    <mergeCell ref="BI134:BI139"/>
    <mergeCell ref="BJ134:BJ139"/>
    <mergeCell ref="BC134:BC139"/>
    <mergeCell ref="BD134:BD139"/>
    <mergeCell ref="BK134:BK139"/>
    <mergeCell ref="BL134:BL139"/>
    <mergeCell ref="BM128:BM133"/>
    <mergeCell ref="AY140:AY145"/>
    <mergeCell ref="AW140:AW145"/>
    <mergeCell ref="AX140:AX145"/>
    <mergeCell ref="BD122:BD127"/>
    <mergeCell ref="M122:M127"/>
    <mergeCell ref="N122:N127"/>
    <mergeCell ref="AR134:AR139"/>
    <mergeCell ref="AR158:AR163"/>
    <mergeCell ref="AS158:AS163"/>
    <mergeCell ref="AT158:AT163"/>
    <mergeCell ref="AU158:AU163"/>
    <mergeCell ref="W128:W133"/>
    <mergeCell ref="X128:X133"/>
    <mergeCell ref="Y128:Y133"/>
    <mergeCell ref="Z128:Z133"/>
    <mergeCell ref="AA128:AA133"/>
    <mergeCell ref="U128:U133"/>
    <mergeCell ref="V128:V133"/>
    <mergeCell ref="U122:U127"/>
    <mergeCell ref="V122:V127"/>
    <mergeCell ref="W122:W127"/>
    <mergeCell ref="X122:X127"/>
    <mergeCell ref="Y122:Y127"/>
    <mergeCell ref="Z122:Z127"/>
    <mergeCell ref="U134:U139"/>
    <mergeCell ref="V134:V139"/>
    <mergeCell ref="W134:W139"/>
    <mergeCell ref="X134:X139"/>
    <mergeCell ref="Y134:Y139"/>
    <mergeCell ref="Z134:Z139"/>
    <mergeCell ref="AA134:AA139"/>
    <mergeCell ref="AR140:AR145"/>
    <mergeCell ref="O122:O127"/>
    <mergeCell ref="P122:P127"/>
    <mergeCell ref="Q122:Q127"/>
    <mergeCell ref="R122:R127"/>
    <mergeCell ref="BE146:BE151"/>
    <mergeCell ref="Z81:Z84"/>
    <mergeCell ref="Y75:Y80"/>
    <mergeCell ref="Z75:Z80"/>
    <mergeCell ref="N116:N121"/>
    <mergeCell ref="O116:O121"/>
    <mergeCell ref="P116:P121"/>
    <mergeCell ref="Q116:Q121"/>
    <mergeCell ref="R116:R121"/>
    <mergeCell ref="AW146:AW151"/>
    <mergeCell ref="AX146:AX151"/>
    <mergeCell ref="AY146:AY151"/>
    <mergeCell ref="S122:S127"/>
    <mergeCell ref="T122:T127"/>
    <mergeCell ref="AZ116:AZ121"/>
    <mergeCell ref="BA116:BA121"/>
    <mergeCell ref="BB116:BB121"/>
    <mergeCell ref="BC116:BC121"/>
    <mergeCell ref="AQ122:AQ127"/>
    <mergeCell ref="AR122:AR127"/>
    <mergeCell ref="AA116:AA121"/>
    <mergeCell ref="AV122:AV127"/>
    <mergeCell ref="AZ122:AZ127"/>
    <mergeCell ref="AQ134:AQ139"/>
    <mergeCell ref="AT134:AT139"/>
    <mergeCell ref="U85:U90"/>
    <mergeCell ref="AZ140:AZ145"/>
    <mergeCell ref="BA140:BA145"/>
    <mergeCell ref="BB140:BB145"/>
    <mergeCell ref="AS140:AS145"/>
    <mergeCell ref="AW134:AW139"/>
    <mergeCell ref="AX134:AX139"/>
    <mergeCell ref="X53:X58"/>
    <mergeCell ref="V47:V52"/>
    <mergeCell ref="W47:W52"/>
    <mergeCell ref="X47:X52"/>
    <mergeCell ref="V98:V103"/>
    <mergeCell ref="W98:W103"/>
    <mergeCell ref="X98:X103"/>
    <mergeCell ref="X81:X84"/>
    <mergeCell ref="J69:J74"/>
    <mergeCell ref="K69:K74"/>
    <mergeCell ref="L69:L74"/>
    <mergeCell ref="M69:M74"/>
    <mergeCell ref="N69:N74"/>
    <mergeCell ref="O69:O74"/>
    <mergeCell ref="P69:P74"/>
    <mergeCell ref="Q69:Q74"/>
    <mergeCell ref="K47:K52"/>
    <mergeCell ref="L47:L52"/>
    <mergeCell ref="M47:M52"/>
    <mergeCell ref="N47:N52"/>
    <mergeCell ref="O47:O52"/>
    <mergeCell ref="P47:P52"/>
    <mergeCell ref="Q47:Q52"/>
    <mergeCell ref="R47:R52"/>
    <mergeCell ref="S47:S52"/>
    <mergeCell ref="T47:T52"/>
    <mergeCell ref="U47:U52"/>
    <mergeCell ref="T69:T74"/>
    <mergeCell ref="U69:U74"/>
    <mergeCell ref="V69:V74"/>
    <mergeCell ref="W69:W74"/>
    <mergeCell ref="R69:R74"/>
    <mergeCell ref="X35:X40"/>
    <mergeCell ref="C17:C34"/>
    <mergeCell ref="B17:B34"/>
    <mergeCell ref="A17:A34"/>
    <mergeCell ref="D35:D40"/>
    <mergeCell ref="E35:E40"/>
    <mergeCell ref="F35:F40"/>
    <mergeCell ref="G35:G40"/>
    <mergeCell ref="H35:H40"/>
    <mergeCell ref="I35:I40"/>
    <mergeCell ref="J35:J40"/>
    <mergeCell ref="K35:K40"/>
    <mergeCell ref="L35:L40"/>
    <mergeCell ref="M35:M40"/>
    <mergeCell ref="N35:N40"/>
    <mergeCell ref="O35:O40"/>
    <mergeCell ref="P35:P40"/>
    <mergeCell ref="Q35:Q40"/>
    <mergeCell ref="R35:R40"/>
    <mergeCell ref="D29:D34"/>
    <mergeCell ref="E29:E34"/>
    <mergeCell ref="F29:F34"/>
    <mergeCell ref="G29:G34"/>
    <mergeCell ref="H29:H34"/>
    <mergeCell ref="I29:I34"/>
    <mergeCell ref="J29:J34"/>
    <mergeCell ref="K29:K34"/>
    <mergeCell ref="L29:L34"/>
    <mergeCell ref="M29:M34"/>
    <mergeCell ref="N29:N34"/>
    <mergeCell ref="O29:O34"/>
    <mergeCell ref="V29:V34"/>
    <mergeCell ref="P29:P34"/>
    <mergeCell ref="D41:D46"/>
    <mergeCell ref="E41:E46"/>
    <mergeCell ref="F41:F46"/>
    <mergeCell ref="G41:G46"/>
    <mergeCell ref="H41:H46"/>
    <mergeCell ref="I41:I46"/>
    <mergeCell ref="D81:D84"/>
    <mergeCell ref="E81:E84"/>
    <mergeCell ref="F81:F84"/>
    <mergeCell ref="G81:G84"/>
    <mergeCell ref="H81:H84"/>
    <mergeCell ref="I81:I84"/>
    <mergeCell ref="D116:D121"/>
    <mergeCell ref="E116:E121"/>
    <mergeCell ref="F116:F121"/>
    <mergeCell ref="G116:G121"/>
    <mergeCell ref="H116:H121"/>
    <mergeCell ref="I116:I121"/>
    <mergeCell ref="D63:D68"/>
    <mergeCell ref="E63:E68"/>
    <mergeCell ref="F63:F68"/>
    <mergeCell ref="G63:G68"/>
    <mergeCell ref="H63:H68"/>
    <mergeCell ref="I63:I68"/>
    <mergeCell ref="D69:D74"/>
    <mergeCell ref="E69:E74"/>
    <mergeCell ref="F69:F74"/>
    <mergeCell ref="G69:G74"/>
    <mergeCell ref="H69:H74"/>
    <mergeCell ref="I69:I74"/>
    <mergeCell ref="D53:D58"/>
    <mergeCell ref="S35:S40"/>
    <mergeCell ref="T35:T40"/>
    <mergeCell ref="U35:U40"/>
    <mergeCell ref="V35:V40"/>
    <mergeCell ref="W35:W40"/>
    <mergeCell ref="S116:S121"/>
    <mergeCell ref="T116:T121"/>
    <mergeCell ref="W81:W84"/>
    <mergeCell ref="U75:U80"/>
    <mergeCell ref="V75:V80"/>
    <mergeCell ref="W75:W80"/>
    <mergeCell ref="J63:J68"/>
    <mergeCell ref="K63:K68"/>
    <mergeCell ref="L63:L68"/>
    <mergeCell ref="M63:M68"/>
    <mergeCell ref="N63:N68"/>
    <mergeCell ref="O63:O68"/>
    <mergeCell ref="P63:P68"/>
    <mergeCell ref="Q63:Q68"/>
    <mergeCell ref="R63:R68"/>
    <mergeCell ref="R81:R84"/>
    <mergeCell ref="J41:J46"/>
    <mergeCell ref="S69:S74"/>
    <mergeCell ref="S81:S84"/>
    <mergeCell ref="T81:T84"/>
    <mergeCell ref="U81:U84"/>
    <mergeCell ref="U41:U46"/>
    <mergeCell ref="V41:V46"/>
    <mergeCell ref="W41:W46"/>
    <mergeCell ref="V81:V84"/>
    <mergeCell ref="S85:S90"/>
    <mergeCell ref="T85:T90"/>
    <mergeCell ref="A63:A80"/>
    <mergeCell ref="B63:B80"/>
    <mergeCell ref="C63:C80"/>
    <mergeCell ref="BH63:BH68"/>
    <mergeCell ref="AQ63:AQ68"/>
    <mergeCell ref="AR63:AR68"/>
    <mergeCell ref="AS63:AS68"/>
    <mergeCell ref="AT63:AT68"/>
    <mergeCell ref="AU63:AU68"/>
    <mergeCell ref="AV63:AV68"/>
    <mergeCell ref="AW63:AW68"/>
    <mergeCell ref="AX63:AX68"/>
    <mergeCell ref="AY63:AY68"/>
    <mergeCell ref="S63:S68"/>
    <mergeCell ref="T63:T68"/>
    <mergeCell ref="U63:U68"/>
    <mergeCell ref="V63:V68"/>
    <mergeCell ref="W63:W68"/>
    <mergeCell ref="X63:X68"/>
    <mergeCell ref="Y63:Y68"/>
    <mergeCell ref="Z63:Z68"/>
    <mergeCell ref="AA63:AA68"/>
    <mergeCell ref="X75:X80"/>
    <mergeCell ref="AA75:AA80"/>
    <mergeCell ref="AQ75:AQ80"/>
    <mergeCell ref="AR75:AR80"/>
    <mergeCell ref="X69:X74"/>
    <mergeCell ref="Y69:Y74"/>
    <mergeCell ref="D75:D80"/>
    <mergeCell ref="E75:E80"/>
    <mergeCell ref="F75:F80"/>
    <mergeCell ref="G75:G80"/>
    <mergeCell ref="W182:W187"/>
    <mergeCell ref="X182:X187"/>
    <mergeCell ref="U146:U151"/>
    <mergeCell ref="V146:V151"/>
    <mergeCell ref="W146:W151"/>
    <mergeCell ref="X146:X151"/>
    <mergeCell ref="Y146:Y151"/>
    <mergeCell ref="Z146:Z151"/>
    <mergeCell ref="AA146:AA151"/>
    <mergeCell ref="AQ146:AQ151"/>
    <mergeCell ref="AQ140:AQ145"/>
    <mergeCell ref="U152:U157"/>
    <mergeCell ref="V152:V157"/>
    <mergeCell ref="W152:W157"/>
    <mergeCell ref="W140:W145"/>
    <mergeCell ref="X140:X145"/>
    <mergeCell ref="Z158:Z163"/>
    <mergeCell ref="AA158:AA163"/>
    <mergeCell ref="U140:U145"/>
    <mergeCell ref="V140:V145"/>
    <mergeCell ref="U158:U163"/>
    <mergeCell ref="V158:V163"/>
    <mergeCell ref="V182:V187"/>
    <mergeCell ref="U176:U181"/>
    <mergeCell ref="Y140:Y145"/>
    <mergeCell ref="Z140:Z145"/>
    <mergeCell ref="Z170:Z175"/>
    <mergeCell ref="Z182:Z187"/>
    <mergeCell ref="Z152:Z157"/>
    <mergeCell ref="U182:U187"/>
    <mergeCell ref="AA140:AA145"/>
    <mergeCell ref="AV152:AV157"/>
    <mergeCell ref="AW152:AW157"/>
    <mergeCell ref="AX152:AX157"/>
    <mergeCell ref="AY152:AY157"/>
    <mergeCell ref="BA146:BA151"/>
    <mergeCell ref="BB146:BB151"/>
    <mergeCell ref="BC146:BC151"/>
    <mergeCell ref="BD146:BD151"/>
    <mergeCell ref="BD182:BD187"/>
    <mergeCell ref="AA182:AA187"/>
    <mergeCell ref="AR170:AR175"/>
    <mergeCell ref="AS170:AS175"/>
    <mergeCell ref="AY170:AY175"/>
    <mergeCell ref="AZ170:AZ175"/>
    <mergeCell ref="BA170:BA175"/>
    <mergeCell ref="BB170:BB175"/>
    <mergeCell ref="BC170:BC175"/>
    <mergeCell ref="BD170:BD175"/>
    <mergeCell ref="AZ176:AZ181"/>
    <mergeCell ref="AQ158:AQ163"/>
    <mergeCell ref="AT170:AT175"/>
    <mergeCell ref="AX158:AX163"/>
    <mergeCell ref="AY158:AY163"/>
    <mergeCell ref="AZ158:AZ163"/>
    <mergeCell ref="AA170:AA175"/>
    <mergeCell ref="AZ152:AZ157"/>
    <mergeCell ref="BA152:BA157"/>
    <mergeCell ref="BB152:BB157"/>
    <mergeCell ref="BC152:BC157"/>
    <mergeCell ref="AU170:AU175"/>
    <mergeCell ref="AV170:AV175"/>
    <mergeCell ref="AW170:AW175"/>
    <mergeCell ref="AX170:AX175"/>
    <mergeCell ref="AT176:AT181"/>
    <mergeCell ref="BC164:BC169"/>
    <mergeCell ref="BD164:BD169"/>
    <mergeCell ref="AZ182:AZ187"/>
    <mergeCell ref="BA176:BA181"/>
    <mergeCell ref="AU152:AU157"/>
    <mergeCell ref="AU194:AU199"/>
    <mergeCell ref="AW188:AW193"/>
    <mergeCell ref="AX188:AX193"/>
    <mergeCell ref="BC182:BC187"/>
    <mergeCell ref="BE152:BE157"/>
    <mergeCell ref="BE182:BE187"/>
    <mergeCell ref="AT182:AT187"/>
    <mergeCell ref="AU182:AU187"/>
    <mergeCell ref="AY182:AY187"/>
    <mergeCell ref="BB176:BB181"/>
    <mergeCell ref="BC176:BC181"/>
    <mergeCell ref="BD176:BD181"/>
    <mergeCell ref="BC188:BC193"/>
    <mergeCell ref="BA158:BA163"/>
    <mergeCell ref="BB158:BB163"/>
    <mergeCell ref="BC158:BC163"/>
    <mergeCell ref="BD158:BD163"/>
    <mergeCell ref="BD188:BD193"/>
    <mergeCell ref="AY188:AY193"/>
    <mergeCell ref="BE170:BE175"/>
    <mergeCell ref="BE158:BE163"/>
    <mergeCell ref="BE164:BE169"/>
    <mergeCell ref="BH225:BH230"/>
    <mergeCell ref="BG225:BG230"/>
    <mergeCell ref="BC218:BC223"/>
    <mergeCell ref="BD218:BD223"/>
    <mergeCell ref="AQ206:AQ211"/>
    <mergeCell ref="BE225:BE230"/>
    <mergeCell ref="AX218:AX223"/>
    <mergeCell ref="AY218:AY223"/>
    <mergeCell ref="AV182:AV187"/>
    <mergeCell ref="AW182:AW187"/>
    <mergeCell ref="AQ182:AQ187"/>
    <mergeCell ref="AR182:AR187"/>
    <mergeCell ref="AS182:AS187"/>
    <mergeCell ref="AQ170:AQ175"/>
    <mergeCell ref="BF188:BF193"/>
    <mergeCell ref="BG188:BG193"/>
    <mergeCell ref="BH188:BH193"/>
    <mergeCell ref="BE176:BE181"/>
    <mergeCell ref="AU176:AU181"/>
    <mergeCell ref="AV176:AV181"/>
    <mergeCell ref="AW176:AW181"/>
    <mergeCell ref="AX176:AX181"/>
    <mergeCell ref="AY176:AY181"/>
    <mergeCell ref="AS206:AS211"/>
    <mergeCell ref="AT206:AT211"/>
    <mergeCell ref="AU206:AU211"/>
    <mergeCell ref="AV206:AV211"/>
    <mergeCell ref="AW206:AW211"/>
    <mergeCell ref="AX206:AX211"/>
    <mergeCell ref="AU225:AU230"/>
    <mergeCell ref="BD200:BD205"/>
    <mergeCell ref="BE200:BE205"/>
    <mergeCell ref="BI225:BI230"/>
    <mergeCell ref="W218:W223"/>
    <mergeCell ref="X218:X223"/>
    <mergeCell ref="Y218:Y223"/>
    <mergeCell ref="AR212:AR217"/>
    <mergeCell ref="AQ218:AQ223"/>
    <mergeCell ref="AR218:AR223"/>
    <mergeCell ref="AS218:AS223"/>
    <mergeCell ref="AT218:AT223"/>
    <mergeCell ref="AU218:AU223"/>
    <mergeCell ref="AV218:AV223"/>
    <mergeCell ref="AW218:AW223"/>
    <mergeCell ref="BE212:BE217"/>
    <mergeCell ref="BE218:BE223"/>
    <mergeCell ref="AZ212:AZ217"/>
    <mergeCell ref="BA212:BA217"/>
    <mergeCell ref="P81:P84"/>
    <mergeCell ref="Q81:Q84"/>
    <mergeCell ref="V194:V199"/>
    <mergeCell ref="W194:W199"/>
    <mergeCell ref="X194:X199"/>
    <mergeCell ref="V200:V205"/>
    <mergeCell ref="AR200:AR205"/>
    <mergeCell ref="AS200:AS205"/>
    <mergeCell ref="X164:X169"/>
    <mergeCell ref="X176:X181"/>
    <mergeCell ref="Y188:Y193"/>
    <mergeCell ref="Y194:Y199"/>
    <mergeCell ref="Z194:Z199"/>
    <mergeCell ref="Y91:Y96"/>
    <mergeCell ref="Z91:Z96"/>
    <mergeCell ref="R85:R90"/>
    <mergeCell ref="BN231:BN236"/>
    <mergeCell ref="BO231:BO236"/>
    <mergeCell ref="AX231:AX236"/>
    <mergeCell ref="AY231:AY236"/>
    <mergeCell ref="AZ231:AZ236"/>
    <mergeCell ref="BA231:BA236"/>
    <mergeCell ref="BB231:BB236"/>
    <mergeCell ref="BC231:BC236"/>
    <mergeCell ref="BD231:BD236"/>
    <mergeCell ref="BE231:BE236"/>
    <mergeCell ref="BF231:BF236"/>
    <mergeCell ref="AX164:AX169"/>
    <mergeCell ref="AY164:AY169"/>
    <mergeCell ref="AZ164:AZ169"/>
    <mergeCell ref="AZ218:AZ223"/>
    <mergeCell ref="BA218:BA223"/>
    <mergeCell ref="BB218:BB223"/>
    <mergeCell ref="AX225:AX230"/>
    <mergeCell ref="AY225:AY230"/>
    <mergeCell ref="BE194:BE199"/>
    <mergeCell ref="AX182:AX187"/>
    <mergeCell ref="BA182:BA187"/>
    <mergeCell ref="BB182:BB187"/>
    <mergeCell ref="BE188:BE193"/>
    <mergeCell ref="BB200:BB205"/>
    <mergeCell ref="BC200:BC205"/>
    <mergeCell ref="BO225:BO230"/>
    <mergeCell ref="BF225:BF230"/>
    <mergeCell ref="BK225:BK230"/>
    <mergeCell ref="BL225:BL230"/>
    <mergeCell ref="BM206:BM211"/>
    <mergeCell ref="BN206:BN211"/>
    <mergeCell ref="V85:V90"/>
    <mergeCell ref="W85:W90"/>
    <mergeCell ref="AA91:AA96"/>
    <mergeCell ref="A81:A84"/>
    <mergeCell ref="B81:B84"/>
    <mergeCell ref="C81:C84"/>
    <mergeCell ref="D85:D90"/>
    <mergeCell ref="E85:E90"/>
    <mergeCell ref="F85:F90"/>
    <mergeCell ref="G85:G90"/>
    <mergeCell ref="H85:H90"/>
    <mergeCell ref="I85:I90"/>
    <mergeCell ref="J85:J90"/>
    <mergeCell ref="K85:K90"/>
    <mergeCell ref="L85:L90"/>
    <mergeCell ref="M85:M90"/>
    <mergeCell ref="N85:N90"/>
    <mergeCell ref="O85:O90"/>
    <mergeCell ref="P85:P90"/>
    <mergeCell ref="Q85:Q90"/>
    <mergeCell ref="J81:J84"/>
    <mergeCell ref="K81:K84"/>
    <mergeCell ref="L81:L84"/>
    <mergeCell ref="M81:M84"/>
    <mergeCell ref="N81:N84"/>
    <mergeCell ref="O81:O84"/>
    <mergeCell ref="X85:X90"/>
    <mergeCell ref="Y85:Y90"/>
    <mergeCell ref="Z85:Z90"/>
    <mergeCell ref="Y81:Y84"/>
    <mergeCell ref="AA85:AA90"/>
    <mergeCell ref="U104:U109"/>
    <mergeCell ref="V104:V109"/>
    <mergeCell ref="W104:W109"/>
    <mergeCell ref="X104:X109"/>
    <mergeCell ref="Y104:Y109"/>
    <mergeCell ref="AU104:AU109"/>
    <mergeCell ref="BC98:BC103"/>
    <mergeCell ref="BD98:BD103"/>
    <mergeCell ref="BE98:BE103"/>
    <mergeCell ref="BO91:BO96"/>
    <mergeCell ref="BO85:BO90"/>
    <mergeCell ref="D91:D96"/>
    <mergeCell ref="E91:E96"/>
    <mergeCell ref="F91:F96"/>
    <mergeCell ref="G91:G96"/>
    <mergeCell ref="H91:H96"/>
    <mergeCell ref="I91:I96"/>
    <mergeCell ref="J91:J96"/>
    <mergeCell ref="K91:K96"/>
    <mergeCell ref="L91:L96"/>
    <mergeCell ref="M91:M96"/>
    <mergeCell ref="N91:N96"/>
    <mergeCell ref="O91:O96"/>
    <mergeCell ref="P91:P96"/>
    <mergeCell ref="Q91:Q96"/>
    <mergeCell ref="R91:R96"/>
    <mergeCell ref="S91:S96"/>
    <mergeCell ref="T91:T96"/>
    <mergeCell ref="U91:U96"/>
    <mergeCell ref="V91:V96"/>
    <mergeCell ref="W91:W96"/>
    <mergeCell ref="X91:X96"/>
    <mergeCell ref="N110:N115"/>
    <mergeCell ref="O110:O115"/>
    <mergeCell ref="P110:P115"/>
    <mergeCell ref="Q110:Q115"/>
    <mergeCell ref="R110:R115"/>
    <mergeCell ref="S110:S115"/>
    <mergeCell ref="T110:T115"/>
    <mergeCell ref="D104:D109"/>
    <mergeCell ref="E104:E109"/>
    <mergeCell ref="F104:F109"/>
    <mergeCell ref="G104:G109"/>
    <mergeCell ref="H104:H109"/>
    <mergeCell ref="I104:I109"/>
    <mergeCell ref="J104:J109"/>
    <mergeCell ref="K104:K109"/>
    <mergeCell ref="L104:L109"/>
    <mergeCell ref="M104:M109"/>
    <mergeCell ref="N104:N109"/>
    <mergeCell ref="O104:O109"/>
    <mergeCell ref="P104:P109"/>
    <mergeCell ref="Q104:Q109"/>
    <mergeCell ref="R104:R109"/>
    <mergeCell ref="S104:S109"/>
    <mergeCell ref="T104:T109"/>
    <mergeCell ref="V110:V115"/>
    <mergeCell ref="W110:W115"/>
    <mergeCell ref="X110:X115"/>
    <mergeCell ref="Y110:Y115"/>
    <mergeCell ref="U116:U121"/>
    <mergeCell ref="AA122:AA127"/>
    <mergeCell ref="BO122:BO127"/>
    <mergeCell ref="BD128:BD133"/>
    <mergeCell ref="BE128:BE133"/>
    <mergeCell ref="BF128:BF133"/>
    <mergeCell ref="BG128:BG133"/>
    <mergeCell ref="BH128:BH133"/>
    <mergeCell ref="BI128:BI133"/>
    <mergeCell ref="BJ128:BJ133"/>
    <mergeCell ref="BK128:BK133"/>
    <mergeCell ref="BL128:BL133"/>
    <mergeCell ref="V116:V121"/>
    <mergeCell ref="W116:W121"/>
    <mergeCell ref="AT128:AT133"/>
    <mergeCell ref="AV128:AV133"/>
    <mergeCell ref="AW128:AW133"/>
    <mergeCell ref="AX128:AX133"/>
    <mergeCell ref="AY128:AY133"/>
    <mergeCell ref="AZ128:AZ133"/>
    <mergeCell ref="BA128:BA133"/>
    <mergeCell ref="BB128:BB133"/>
    <mergeCell ref="BC128:BC133"/>
    <mergeCell ref="AT122:AT127"/>
    <mergeCell ref="AU122:AU127"/>
    <mergeCell ref="AS122:AS127"/>
    <mergeCell ref="BL122:BL127"/>
    <mergeCell ref="BM122:BM127"/>
    <mergeCell ref="D128:D133"/>
    <mergeCell ref="E128:E133"/>
    <mergeCell ref="F128:F133"/>
    <mergeCell ref="G128:G133"/>
    <mergeCell ref="H128:H133"/>
    <mergeCell ref="I128:I133"/>
    <mergeCell ref="J128:J133"/>
    <mergeCell ref="K128:K133"/>
    <mergeCell ref="L128:L133"/>
    <mergeCell ref="M128:M133"/>
    <mergeCell ref="N128:N133"/>
    <mergeCell ref="O128:O133"/>
    <mergeCell ref="P128:P133"/>
    <mergeCell ref="Q128:Q133"/>
    <mergeCell ref="R128:R133"/>
    <mergeCell ref="S128:S133"/>
    <mergeCell ref="T128:T133"/>
    <mergeCell ref="D134:D139"/>
    <mergeCell ref="E134:E139"/>
    <mergeCell ref="F134:F139"/>
    <mergeCell ref="G134:G139"/>
    <mergeCell ref="H134:H139"/>
    <mergeCell ref="I134:I139"/>
    <mergeCell ref="J134:J139"/>
    <mergeCell ref="K134:K139"/>
    <mergeCell ref="L134:L139"/>
    <mergeCell ref="M134:M139"/>
    <mergeCell ref="N134:N139"/>
    <mergeCell ref="O134:O139"/>
    <mergeCell ref="P134:P139"/>
    <mergeCell ref="Q134:Q139"/>
    <mergeCell ref="R134:R139"/>
    <mergeCell ref="S134:S139"/>
    <mergeCell ref="T134:T139"/>
    <mergeCell ref="D140:D145"/>
    <mergeCell ref="E140:E145"/>
    <mergeCell ref="F140:F145"/>
    <mergeCell ref="G140:G145"/>
    <mergeCell ref="H140:H145"/>
    <mergeCell ref="I140:I145"/>
    <mergeCell ref="J140:J145"/>
    <mergeCell ref="K140:K145"/>
    <mergeCell ref="L140:L145"/>
    <mergeCell ref="M140:M145"/>
    <mergeCell ref="N140:N145"/>
    <mergeCell ref="O140:O145"/>
    <mergeCell ref="P140:P145"/>
    <mergeCell ref="Q140:Q145"/>
    <mergeCell ref="R140:R145"/>
    <mergeCell ref="S140:S145"/>
    <mergeCell ref="T140:T145"/>
    <mergeCell ref="D146:D151"/>
    <mergeCell ref="E146:E151"/>
    <mergeCell ref="F146:F151"/>
    <mergeCell ref="G146:G151"/>
    <mergeCell ref="H146:H151"/>
    <mergeCell ref="I146:I151"/>
    <mergeCell ref="J146:J151"/>
    <mergeCell ref="K146:K151"/>
    <mergeCell ref="L146:L151"/>
    <mergeCell ref="M146:M151"/>
    <mergeCell ref="N146:N151"/>
    <mergeCell ref="O146:O151"/>
    <mergeCell ref="P146:P151"/>
    <mergeCell ref="Q146:Q151"/>
    <mergeCell ref="R146:R151"/>
    <mergeCell ref="S146:S151"/>
    <mergeCell ref="T146:T151"/>
    <mergeCell ref="P152:P157"/>
    <mergeCell ref="Q152:Q157"/>
    <mergeCell ref="R152:R157"/>
    <mergeCell ref="S152:S157"/>
    <mergeCell ref="T152:T157"/>
    <mergeCell ref="J164:J169"/>
    <mergeCell ref="K164:K169"/>
    <mergeCell ref="AA152:AA157"/>
    <mergeCell ref="AQ152:AQ157"/>
    <mergeCell ref="AR152:AR157"/>
    <mergeCell ref="AS152:AS157"/>
    <mergeCell ref="AT152:AT157"/>
    <mergeCell ref="BF146:BF151"/>
    <mergeCell ref="BG146:BG151"/>
    <mergeCell ref="BH146:BH151"/>
    <mergeCell ref="AR146:AR151"/>
    <mergeCell ref="AS146:AS151"/>
    <mergeCell ref="AT146:AT151"/>
    <mergeCell ref="AU146:AU151"/>
    <mergeCell ref="AU164:AU169"/>
    <mergeCell ref="AV164:AV169"/>
    <mergeCell ref="AW164:AW169"/>
    <mergeCell ref="AZ146:AZ151"/>
    <mergeCell ref="O164:O169"/>
    <mergeCell ref="BD152:BD157"/>
    <mergeCell ref="R164:R169"/>
    <mergeCell ref="AV158:AV163"/>
    <mergeCell ref="AW158:AW163"/>
    <mergeCell ref="X152:X157"/>
    <mergeCell ref="Y152:Y157"/>
    <mergeCell ref="BA164:BA169"/>
    <mergeCell ref="BB164:BB169"/>
    <mergeCell ref="Y182:Y187"/>
    <mergeCell ref="BO152:BO157"/>
    <mergeCell ref="D158:D163"/>
    <mergeCell ref="E158:E163"/>
    <mergeCell ref="F158:F163"/>
    <mergeCell ref="G158:G163"/>
    <mergeCell ref="H158:H163"/>
    <mergeCell ref="I158:I163"/>
    <mergeCell ref="J158:J163"/>
    <mergeCell ref="K158:K163"/>
    <mergeCell ref="L158:L163"/>
    <mergeCell ref="M158:M163"/>
    <mergeCell ref="N158:N163"/>
    <mergeCell ref="O158:O163"/>
    <mergeCell ref="P158:P163"/>
    <mergeCell ref="Q158:Q163"/>
    <mergeCell ref="R158:R163"/>
    <mergeCell ref="S158:S163"/>
    <mergeCell ref="T158:T163"/>
    <mergeCell ref="W158:W163"/>
    <mergeCell ref="X158:X163"/>
    <mergeCell ref="Y158:Y163"/>
    <mergeCell ref="D152:D157"/>
    <mergeCell ref="E152:E157"/>
    <mergeCell ref="F152:F157"/>
    <mergeCell ref="G152:G157"/>
    <mergeCell ref="H152:H157"/>
    <mergeCell ref="I152:I157"/>
    <mergeCell ref="J152:J157"/>
    <mergeCell ref="D164:D169"/>
    <mergeCell ref="K152:K157"/>
    <mergeCell ref="L152:L157"/>
    <mergeCell ref="E164:E169"/>
    <mergeCell ref="F164:F169"/>
    <mergeCell ref="G164:G169"/>
    <mergeCell ref="H164:H169"/>
    <mergeCell ref="I164:I169"/>
    <mergeCell ref="S170:S175"/>
    <mergeCell ref="T170:T175"/>
    <mergeCell ref="U170:U175"/>
    <mergeCell ref="V170:V175"/>
    <mergeCell ref="W170:W175"/>
    <mergeCell ref="X170:X175"/>
    <mergeCell ref="Y170:Y175"/>
    <mergeCell ref="M164:M169"/>
    <mergeCell ref="N164:N169"/>
    <mergeCell ref="S164:S169"/>
    <mergeCell ref="T164:T169"/>
    <mergeCell ref="U164:U169"/>
    <mergeCell ref="V164:V169"/>
    <mergeCell ref="W164:W169"/>
    <mergeCell ref="A122:A163"/>
    <mergeCell ref="B122:B163"/>
    <mergeCell ref="C122:C163"/>
    <mergeCell ref="L164:L169"/>
    <mergeCell ref="AV225:AV230"/>
    <mergeCell ref="AW225:AW230"/>
    <mergeCell ref="BB212:BB217"/>
    <mergeCell ref="BC212:BC217"/>
    <mergeCell ref="BD212:BD217"/>
    <mergeCell ref="BG231:BG236"/>
    <mergeCell ref="U225:U230"/>
    <mergeCell ref="V225:V230"/>
    <mergeCell ref="W225:W230"/>
    <mergeCell ref="U231:U236"/>
    <mergeCell ref="V231:V236"/>
    <mergeCell ref="W231:W236"/>
    <mergeCell ref="J231:J236"/>
    <mergeCell ref="K231:K236"/>
    <mergeCell ref="L231:L236"/>
    <mergeCell ref="M231:M236"/>
    <mergeCell ref="N231:N236"/>
    <mergeCell ref="O231:O236"/>
    <mergeCell ref="P231:P236"/>
    <mergeCell ref="Q231:Q236"/>
    <mergeCell ref="R231:R236"/>
    <mergeCell ref="Y164:Y169"/>
    <mergeCell ref="Z164:Z169"/>
    <mergeCell ref="AA164:AA169"/>
    <mergeCell ref="AQ164:AQ169"/>
    <mergeCell ref="AR164:AR169"/>
    <mergeCell ref="AS164:AS169"/>
    <mergeCell ref="AT164:AT169"/>
    <mergeCell ref="T98:T103"/>
    <mergeCell ref="U98:U103"/>
    <mergeCell ref="A85:A97"/>
    <mergeCell ref="B85:B97"/>
    <mergeCell ref="C85:C97"/>
    <mergeCell ref="D98:D103"/>
    <mergeCell ref="E98:E103"/>
    <mergeCell ref="F98:F103"/>
    <mergeCell ref="G98:G103"/>
    <mergeCell ref="H98:H103"/>
    <mergeCell ref="I98:I103"/>
    <mergeCell ref="J98:J103"/>
    <mergeCell ref="K98:K103"/>
    <mergeCell ref="L98:L103"/>
    <mergeCell ref="M98:M103"/>
    <mergeCell ref="N98:N103"/>
    <mergeCell ref="O98:O103"/>
    <mergeCell ref="P98:P103"/>
    <mergeCell ref="Q98:Q103"/>
    <mergeCell ref="A98:A121"/>
    <mergeCell ref="B98:B121"/>
    <mergeCell ref="C98:C121"/>
    <mergeCell ref="U110:U115"/>
    <mergeCell ref="D110:D115"/>
    <mergeCell ref="E110:E115"/>
    <mergeCell ref="F110:F115"/>
    <mergeCell ref="G110:G115"/>
    <mergeCell ref="H110:H115"/>
    <mergeCell ref="I110:I115"/>
    <mergeCell ref="J110:J115"/>
    <mergeCell ref="K110:K115"/>
    <mergeCell ref="L110:L115"/>
    <mergeCell ref="A291:A320"/>
    <mergeCell ref="B291:B320"/>
    <mergeCell ref="C291:C320"/>
    <mergeCell ref="AX261:AX266"/>
    <mergeCell ref="AY261:AY266"/>
    <mergeCell ref="AZ261:AZ266"/>
    <mergeCell ref="BA261:BA266"/>
    <mergeCell ref="BB261:BB266"/>
    <mergeCell ref="BC261:BC266"/>
    <mergeCell ref="Z261:Z266"/>
    <mergeCell ref="AA261:AA266"/>
    <mergeCell ref="AQ261:AQ266"/>
    <mergeCell ref="AR261:AR266"/>
    <mergeCell ref="AS261:AS266"/>
    <mergeCell ref="AT261:AT266"/>
    <mergeCell ref="R98:R103"/>
    <mergeCell ref="S98:S103"/>
    <mergeCell ref="AV255:AV260"/>
    <mergeCell ref="AW255:AW260"/>
    <mergeCell ref="AX255:AX260"/>
    <mergeCell ref="AY255:AY260"/>
    <mergeCell ref="AZ255:AZ260"/>
    <mergeCell ref="BA255:BA260"/>
    <mergeCell ref="AT255:AT260"/>
    <mergeCell ref="AU255:AU260"/>
    <mergeCell ref="BC237:BC242"/>
    <mergeCell ref="Z237:Z242"/>
    <mergeCell ref="AA237:AA242"/>
    <mergeCell ref="AQ237:AQ242"/>
    <mergeCell ref="AR237:AR242"/>
    <mergeCell ref="AS237:AS242"/>
    <mergeCell ref="BC291:BC296"/>
    <mergeCell ref="AU273:AU278"/>
    <mergeCell ref="AV273:AV278"/>
    <mergeCell ref="AW273:AW278"/>
    <mergeCell ref="X279:X284"/>
    <mergeCell ref="Y279:Y284"/>
    <mergeCell ref="Z279:Z284"/>
    <mergeCell ref="AA279:AA284"/>
    <mergeCell ref="AQ279:AQ284"/>
    <mergeCell ref="AR279:AR284"/>
    <mergeCell ref="AS279:AS284"/>
    <mergeCell ref="W273:W278"/>
    <mergeCell ref="X273:X278"/>
    <mergeCell ref="Y273:Y278"/>
    <mergeCell ref="BB273:BB278"/>
    <mergeCell ref="BC273:BC278"/>
    <mergeCell ref="AU279:AU284"/>
    <mergeCell ref="AU267:AU272"/>
    <mergeCell ref="AV267:AV272"/>
    <mergeCell ref="AW267:AW272"/>
    <mergeCell ref="AX267:AX272"/>
    <mergeCell ref="AY267:AY272"/>
    <mergeCell ref="W267:W272"/>
    <mergeCell ref="X267:X272"/>
    <mergeCell ref="Y267:Y272"/>
    <mergeCell ref="Z267:Z272"/>
    <mergeCell ref="D122:D127"/>
    <mergeCell ref="E122:E127"/>
    <mergeCell ref="F122:F127"/>
    <mergeCell ref="G122:G127"/>
    <mergeCell ref="H122:H127"/>
    <mergeCell ref="I122:I127"/>
    <mergeCell ref="P164:P169"/>
    <mergeCell ref="Q164:Q169"/>
    <mergeCell ref="A164:A217"/>
    <mergeCell ref="B164:B217"/>
    <mergeCell ref="C164:C217"/>
    <mergeCell ref="D176:D181"/>
    <mergeCell ref="M152:M157"/>
    <mergeCell ref="N152:N157"/>
    <mergeCell ref="O152:O157"/>
    <mergeCell ref="W176:W181"/>
    <mergeCell ref="D170:D175"/>
    <mergeCell ref="E170:E175"/>
    <mergeCell ref="F170:F175"/>
    <mergeCell ref="G170:G175"/>
    <mergeCell ref="H170:H175"/>
    <mergeCell ref="I170:I175"/>
    <mergeCell ref="J170:J175"/>
    <mergeCell ref="K170:K175"/>
    <mergeCell ref="L170:L175"/>
    <mergeCell ref="M170:M175"/>
    <mergeCell ref="N170:N175"/>
    <mergeCell ref="O170:O175"/>
    <mergeCell ref="P170:P175"/>
    <mergeCell ref="Q170:Q175"/>
    <mergeCell ref="R170:R175"/>
    <mergeCell ref="V188:V193"/>
    <mergeCell ref="W188:W193"/>
    <mergeCell ref="AT194:AT199"/>
    <mergeCell ref="AV194:AV199"/>
    <mergeCell ref="AW194:AW199"/>
    <mergeCell ref="AX194:AX199"/>
    <mergeCell ref="AY194:AY199"/>
    <mergeCell ref="AZ194:AZ199"/>
    <mergeCell ref="BA194:BA199"/>
    <mergeCell ref="BB194:BB199"/>
    <mergeCell ref="BC194:BC199"/>
    <mergeCell ref="BD194:BD199"/>
    <mergeCell ref="AZ188:AZ193"/>
    <mergeCell ref="BA188:BA193"/>
    <mergeCell ref="BB188:BB193"/>
    <mergeCell ref="AT188:AT193"/>
    <mergeCell ref="AU188:AU193"/>
    <mergeCell ref="AV188:AV193"/>
    <mergeCell ref="Z188:Z193"/>
    <mergeCell ref="AA194:AA199"/>
    <mergeCell ref="AQ194:AQ199"/>
    <mergeCell ref="AR194:AR199"/>
    <mergeCell ref="AS194:AS199"/>
    <mergeCell ref="AR188:AR193"/>
    <mergeCell ref="AS188:AS193"/>
    <mergeCell ref="AA188:AA193"/>
    <mergeCell ref="AQ188:AQ193"/>
    <mergeCell ref="D182:D187"/>
    <mergeCell ref="E182:E187"/>
    <mergeCell ref="F182:F187"/>
    <mergeCell ref="G182:G187"/>
    <mergeCell ref="H182:H187"/>
    <mergeCell ref="I182:I187"/>
    <mergeCell ref="J182:J187"/>
    <mergeCell ref="K182:K187"/>
    <mergeCell ref="L182:L187"/>
    <mergeCell ref="M182:M187"/>
    <mergeCell ref="N182:N187"/>
    <mergeCell ref="O182:O187"/>
    <mergeCell ref="P182:P187"/>
    <mergeCell ref="Q182:Q187"/>
    <mergeCell ref="R182:R187"/>
    <mergeCell ref="S182:S187"/>
    <mergeCell ref="T182:T187"/>
    <mergeCell ref="P176:P181"/>
    <mergeCell ref="Q176:Q181"/>
    <mergeCell ref="E176:E181"/>
    <mergeCell ref="F176:F181"/>
    <mergeCell ref="G176:G181"/>
    <mergeCell ref="H176:H181"/>
    <mergeCell ref="I176:I181"/>
    <mergeCell ref="V176:V181"/>
    <mergeCell ref="J176:J181"/>
    <mergeCell ref="K176:K181"/>
    <mergeCell ref="L176:L181"/>
    <mergeCell ref="Y176:Y181"/>
    <mergeCell ref="Z176:Z181"/>
    <mergeCell ref="AA176:AA181"/>
    <mergeCell ref="AQ176:AQ181"/>
    <mergeCell ref="AR176:AR181"/>
    <mergeCell ref="AS176:AS181"/>
    <mergeCell ref="M176:M181"/>
    <mergeCell ref="N176:N181"/>
    <mergeCell ref="O176:O181"/>
    <mergeCell ref="U194:U199"/>
    <mergeCell ref="T194:T199"/>
    <mergeCell ref="R176:R181"/>
    <mergeCell ref="S176:S181"/>
    <mergeCell ref="T176:T181"/>
    <mergeCell ref="X188:X193"/>
    <mergeCell ref="T188:T193"/>
    <mergeCell ref="U188:U193"/>
    <mergeCell ref="D188:D193"/>
    <mergeCell ref="E188:E193"/>
    <mergeCell ref="F188:F193"/>
    <mergeCell ref="G188:G193"/>
    <mergeCell ref="H188:H193"/>
    <mergeCell ref="I188:I193"/>
    <mergeCell ref="J188:J193"/>
    <mergeCell ref="K188:K193"/>
    <mergeCell ref="L188:L193"/>
    <mergeCell ref="M188:M193"/>
    <mergeCell ref="N188:N193"/>
    <mergeCell ref="O188:O193"/>
    <mergeCell ref="P188:P193"/>
    <mergeCell ref="Q188:Q193"/>
    <mergeCell ref="R188:R193"/>
    <mergeCell ref="S188:S193"/>
    <mergeCell ref="D194:D199"/>
    <mergeCell ref="E194:E199"/>
    <mergeCell ref="F194:F199"/>
    <mergeCell ref="G194:G199"/>
    <mergeCell ref="H194:H199"/>
    <mergeCell ref="I194:I199"/>
    <mergeCell ref="J194:J199"/>
    <mergeCell ref="K194:K199"/>
    <mergeCell ref="L194:L199"/>
    <mergeCell ref="M194:M199"/>
    <mergeCell ref="N194:N199"/>
    <mergeCell ref="O194:O199"/>
    <mergeCell ref="P194:P199"/>
    <mergeCell ref="Q194:Q199"/>
    <mergeCell ref="R194:R199"/>
    <mergeCell ref="S194:S199"/>
    <mergeCell ref="U206:U211"/>
    <mergeCell ref="AX200:AX205"/>
    <mergeCell ref="AY200:AY205"/>
    <mergeCell ref="D200:D205"/>
    <mergeCell ref="E200:E205"/>
    <mergeCell ref="F200:F205"/>
    <mergeCell ref="G200:G205"/>
    <mergeCell ref="H200:H205"/>
    <mergeCell ref="I200:I205"/>
    <mergeCell ref="J200:J205"/>
    <mergeCell ref="K200:K205"/>
    <mergeCell ref="L200:L205"/>
    <mergeCell ref="M200:M205"/>
    <mergeCell ref="N200:N205"/>
    <mergeCell ref="O200:O205"/>
    <mergeCell ref="P200:P205"/>
    <mergeCell ref="Q200:Q205"/>
    <mergeCell ref="R200:R205"/>
    <mergeCell ref="S200:S205"/>
    <mergeCell ref="AT200:AT205"/>
    <mergeCell ref="T200:T205"/>
    <mergeCell ref="U200:U205"/>
    <mergeCell ref="D206:D211"/>
    <mergeCell ref="E206:E211"/>
    <mergeCell ref="F206:F211"/>
    <mergeCell ref="G206:G211"/>
    <mergeCell ref="H206:H211"/>
    <mergeCell ref="I206:I211"/>
    <mergeCell ref="J206:J211"/>
    <mergeCell ref="K206:K211"/>
    <mergeCell ref="L206:L211"/>
    <mergeCell ref="M206:M211"/>
    <mergeCell ref="N206:N211"/>
    <mergeCell ref="O206:O211"/>
    <mergeCell ref="P206:P211"/>
    <mergeCell ref="Q206:Q211"/>
    <mergeCell ref="R206:R211"/>
    <mergeCell ref="S206:S211"/>
    <mergeCell ref="T206:T211"/>
    <mergeCell ref="AZ200:AZ205"/>
    <mergeCell ref="BA200:BA205"/>
    <mergeCell ref="V206:V211"/>
    <mergeCell ref="W206:W211"/>
    <mergeCell ref="X206:X211"/>
    <mergeCell ref="AY206:AY211"/>
    <mergeCell ref="AZ206:AZ211"/>
    <mergeCell ref="AU200:AU205"/>
    <mergeCell ref="AV200:AV205"/>
    <mergeCell ref="AW200:AW205"/>
    <mergeCell ref="W200:W205"/>
    <mergeCell ref="X200:X205"/>
    <mergeCell ref="Y200:Y205"/>
    <mergeCell ref="Z200:Z205"/>
    <mergeCell ref="AA200:AA205"/>
    <mergeCell ref="AQ200:AQ205"/>
    <mergeCell ref="AR206:AR211"/>
    <mergeCell ref="AX212:AX217"/>
    <mergeCell ref="AY212:AY217"/>
    <mergeCell ref="Z231:Z236"/>
    <mergeCell ref="AA231:AA236"/>
    <mergeCell ref="AQ231:AQ236"/>
    <mergeCell ref="AR231:AR236"/>
    <mergeCell ref="AS231:AS236"/>
    <mergeCell ref="AS243:AS248"/>
    <mergeCell ref="R212:R217"/>
    <mergeCell ref="S212:S217"/>
    <mergeCell ref="T212:T217"/>
    <mergeCell ref="U212:U217"/>
    <mergeCell ref="R237:R242"/>
    <mergeCell ref="S237:S242"/>
    <mergeCell ref="T237:T242"/>
    <mergeCell ref="U237:U242"/>
    <mergeCell ref="AR243:AR248"/>
    <mergeCell ref="AW231:AW236"/>
    <mergeCell ref="Z225:Z230"/>
    <mergeCell ref="AA225:AA230"/>
    <mergeCell ref="AQ225:AQ230"/>
    <mergeCell ref="AR225:AR230"/>
    <mergeCell ref="AS225:AS230"/>
    <mergeCell ref="AT225:AT230"/>
    <mergeCell ref="Z218:Z223"/>
    <mergeCell ref="AA218:AA223"/>
    <mergeCell ref="BO237:BO242"/>
    <mergeCell ref="BD237:BD242"/>
    <mergeCell ref="AT249:AT254"/>
    <mergeCell ref="AU249:AU254"/>
    <mergeCell ref="AV249:AV254"/>
    <mergeCell ref="AW249:AW254"/>
    <mergeCell ref="AX249:AX254"/>
    <mergeCell ref="AY249:AY254"/>
    <mergeCell ref="AU237:AU242"/>
    <mergeCell ref="AQ249:AQ254"/>
    <mergeCell ref="AR249:AR254"/>
    <mergeCell ref="X249:X254"/>
    <mergeCell ref="Y249:Y254"/>
    <mergeCell ref="Z249:Z254"/>
    <mergeCell ref="AA249:AA254"/>
    <mergeCell ref="BA243:BA248"/>
    <mergeCell ref="BB243:BB248"/>
    <mergeCell ref="BO243:BO248"/>
    <mergeCell ref="BG249:BG254"/>
    <mergeCell ref="BH249:BH254"/>
    <mergeCell ref="BO249:BO254"/>
    <mergeCell ref="BI249:BI254"/>
    <mergeCell ref="BC249:BC254"/>
    <mergeCell ref="Y206:Y211"/>
    <mergeCell ref="Z206:Z211"/>
    <mergeCell ref="AA206:AA211"/>
    <mergeCell ref="V212:V217"/>
    <mergeCell ref="W212:W217"/>
    <mergeCell ref="BC206:BC211"/>
    <mergeCell ref="BD206:BD211"/>
    <mergeCell ref="BE206:BE211"/>
    <mergeCell ref="BA206:BA211"/>
    <mergeCell ref="BB206:BB211"/>
    <mergeCell ref="AA212:AA217"/>
    <mergeCell ref="AQ212:AQ217"/>
    <mergeCell ref="BD249:BD254"/>
    <mergeCell ref="BE249:BE254"/>
    <mergeCell ref="BF249:BF254"/>
    <mergeCell ref="AZ249:AZ254"/>
    <mergeCell ref="BA249:BA254"/>
    <mergeCell ref="BB249:BB254"/>
    <mergeCell ref="AS249:AS254"/>
    <mergeCell ref="AY243:AY248"/>
    <mergeCell ref="W249:W254"/>
    <mergeCell ref="AT243:AT248"/>
    <mergeCell ref="AU243:AU248"/>
    <mergeCell ref="AV243:AV248"/>
    <mergeCell ref="X212:X217"/>
    <mergeCell ref="Y212:Y217"/>
    <mergeCell ref="Z212:Z217"/>
    <mergeCell ref="AS212:AS217"/>
    <mergeCell ref="AT212:AT217"/>
    <mergeCell ref="AU212:AU217"/>
    <mergeCell ref="AV212:AV217"/>
    <mergeCell ref="AW212:AW217"/>
    <mergeCell ref="BJ249:BJ254"/>
    <mergeCell ref="BK249:BK254"/>
    <mergeCell ref="BL249:BL254"/>
    <mergeCell ref="BM249:BM254"/>
    <mergeCell ref="BN249:BN254"/>
    <mergeCell ref="BL267:BL272"/>
    <mergeCell ref="BK267:BK272"/>
    <mergeCell ref="BB237:BB242"/>
    <mergeCell ref="AZ225:AZ230"/>
    <mergeCell ref="BA225:BA230"/>
    <mergeCell ref="BB225:BB230"/>
    <mergeCell ref="BC225:BC230"/>
    <mergeCell ref="BD225:BD230"/>
    <mergeCell ref="Y225:Y230"/>
    <mergeCell ref="X231:X236"/>
    <mergeCell ref="Y231:Y236"/>
    <mergeCell ref="X225:X230"/>
    <mergeCell ref="BH231:BH236"/>
    <mergeCell ref="BI231:BI236"/>
    <mergeCell ref="BJ231:BJ236"/>
    <mergeCell ref="BM237:BM242"/>
    <mergeCell ref="BN237:BN242"/>
    <mergeCell ref="BJ225:BJ230"/>
    <mergeCell ref="BM225:BM230"/>
    <mergeCell ref="BN225:BN230"/>
    <mergeCell ref="BK231:BK236"/>
    <mergeCell ref="BL231:BL236"/>
    <mergeCell ref="BM231:BM236"/>
    <mergeCell ref="AT231:AT236"/>
    <mergeCell ref="AU231:AU236"/>
    <mergeCell ref="AV231:AV236"/>
    <mergeCell ref="Z255:Z260"/>
    <mergeCell ref="BM333:BM339"/>
    <mergeCell ref="AV309:AV314"/>
    <mergeCell ref="AY315:AY320"/>
    <mergeCell ref="AZ315:AZ320"/>
    <mergeCell ref="BA315:BA320"/>
    <mergeCell ref="BB315:BB320"/>
    <mergeCell ref="BC315:BC320"/>
    <mergeCell ref="BD315:BD320"/>
    <mergeCell ref="BE315:BE320"/>
    <mergeCell ref="BL327:BL332"/>
    <mergeCell ref="BM327:BM332"/>
    <mergeCell ref="BD333:BD339"/>
    <mergeCell ref="BG321:BG326"/>
    <mergeCell ref="BH321:BH326"/>
    <mergeCell ref="BI321:BI326"/>
    <mergeCell ref="AX333:AX339"/>
    <mergeCell ref="BB333:BB339"/>
    <mergeCell ref="BC333:BC339"/>
    <mergeCell ref="BK333:BK339"/>
    <mergeCell ref="BL333:BL339"/>
    <mergeCell ref="BM315:BM320"/>
    <mergeCell ref="AX309:AX314"/>
    <mergeCell ref="BM309:BM314"/>
    <mergeCell ref="BG327:BG332"/>
    <mergeCell ref="BH327:BH332"/>
    <mergeCell ref="BI327:BI332"/>
    <mergeCell ref="BJ327:BJ332"/>
    <mergeCell ref="BK327:BK332"/>
    <mergeCell ref="AV327:AV332"/>
    <mergeCell ref="AW327:AW332"/>
    <mergeCell ref="AX327:AX332"/>
    <mergeCell ref="AY327:AY332"/>
    <mergeCell ref="AZ327:AZ332"/>
    <mergeCell ref="BA327:BA332"/>
    <mergeCell ref="BB327:BB332"/>
    <mergeCell ref="BH340:BH345"/>
    <mergeCell ref="BA340:BA345"/>
    <mergeCell ref="BB340:BB345"/>
    <mergeCell ref="BG340:BG345"/>
    <mergeCell ref="BF333:BF339"/>
    <mergeCell ref="BG333:BG339"/>
    <mergeCell ref="BH333:BH339"/>
    <mergeCell ref="BI333:BI339"/>
    <mergeCell ref="BF340:BF345"/>
    <mergeCell ref="BM340:BM345"/>
    <mergeCell ref="BJ340:BJ345"/>
    <mergeCell ref="BK340:BK345"/>
    <mergeCell ref="D212:D217"/>
    <mergeCell ref="E212:E217"/>
    <mergeCell ref="F212:F217"/>
    <mergeCell ref="G212:G217"/>
    <mergeCell ref="H212:H217"/>
    <mergeCell ref="I212:I217"/>
    <mergeCell ref="J212:J217"/>
    <mergeCell ref="K212:K217"/>
    <mergeCell ref="L212:L217"/>
    <mergeCell ref="M212:M217"/>
    <mergeCell ref="N212:N217"/>
    <mergeCell ref="O212:O217"/>
    <mergeCell ref="P212:P217"/>
    <mergeCell ref="Q212:Q217"/>
    <mergeCell ref="V327:V332"/>
    <mergeCell ref="W327:W332"/>
    <mergeCell ref="U249:U254"/>
    <mergeCell ref="U255:U260"/>
    <mergeCell ref="U279:U284"/>
    <mergeCell ref="V279:V284"/>
    <mergeCell ref="H218:H223"/>
    <mergeCell ref="I218:I223"/>
    <mergeCell ref="J218:J223"/>
    <mergeCell ref="K218:K223"/>
    <mergeCell ref="L218:L223"/>
    <mergeCell ref="M218:M223"/>
    <mergeCell ref="N218:N223"/>
    <mergeCell ref="O218:O223"/>
    <mergeCell ref="P218:P223"/>
    <mergeCell ref="BJ333:BJ339"/>
    <mergeCell ref="AA327:AA332"/>
    <mergeCell ref="AQ327:AQ332"/>
    <mergeCell ref="AR327:AR332"/>
    <mergeCell ref="AS327:AS332"/>
    <mergeCell ref="BA321:BA326"/>
    <mergeCell ref="BB321:BB326"/>
    <mergeCell ref="BC321:BC326"/>
    <mergeCell ref="BD321:BD326"/>
    <mergeCell ref="BE321:BE326"/>
    <mergeCell ref="BF321:BF326"/>
    <mergeCell ref="BE340:BE345"/>
    <mergeCell ref="AS321:AS326"/>
    <mergeCell ref="AT327:AT332"/>
    <mergeCell ref="AS297:AS302"/>
    <mergeCell ref="AT297:AT302"/>
    <mergeCell ref="Y237:Y242"/>
    <mergeCell ref="Y243:Y248"/>
    <mergeCell ref="Z243:Z248"/>
    <mergeCell ref="AA243:AA248"/>
    <mergeCell ref="AQ243:AQ248"/>
    <mergeCell ref="AA321:AA326"/>
    <mergeCell ref="AQ321:AQ326"/>
    <mergeCell ref="BJ267:BJ272"/>
    <mergeCell ref="BJ279:BJ284"/>
    <mergeCell ref="BE333:BE339"/>
    <mergeCell ref="BG237:BG242"/>
    <mergeCell ref="AZ243:AZ248"/>
    <mergeCell ref="AW309:AW314"/>
    <mergeCell ref="AV340:AV345"/>
    <mergeCell ref="BC340:BC345"/>
    <mergeCell ref="BD340:BD345"/>
    <mergeCell ref="BI352:BI357"/>
    <mergeCell ref="AR352:AR357"/>
    <mergeCell ref="AS352:AS357"/>
    <mergeCell ref="AT352:AT357"/>
    <mergeCell ref="AU352:AU357"/>
    <mergeCell ref="AV352:AV357"/>
    <mergeCell ref="AW352:AW357"/>
    <mergeCell ref="BH352:BH357"/>
    <mergeCell ref="BC346:BC351"/>
    <mergeCell ref="BD346:BD351"/>
    <mergeCell ref="BI340:BI345"/>
    <mergeCell ref="AX346:AX351"/>
    <mergeCell ref="AY346:AY351"/>
    <mergeCell ref="AZ346:AZ351"/>
    <mergeCell ref="BA346:BA351"/>
    <mergeCell ref="BB346:BB351"/>
    <mergeCell ref="BA333:BA339"/>
    <mergeCell ref="BH267:BH272"/>
    <mergeCell ref="BI267:BI272"/>
    <mergeCell ref="A218:A224"/>
    <mergeCell ref="B218:B224"/>
    <mergeCell ref="C218:C224"/>
    <mergeCell ref="A225:A230"/>
    <mergeCell ref="B225:B230"/>
    <mergeCell ref="C225:C230"/>
    <mergeCell ref="D237:D242"/>
    <mergeCell ref="E237:E242"/>
    <mergeCell ref="F237:F242"/>
    <mergeCell ref="G237:G242"/>
    <mergeCell ref="H237:H242"/>
    <mergeCell ref="I237:I242"/>
    <mergeCell ref="J237:J242"/>
    <mergeCell ref="K237:K242"/>
    <mergeCell ref="M237:M242"/>
    <mergeCell ref="T218:T223"/>
    <mergeCell ref="D218:D223"/>
    <mergeCell ref="E218:E223"/>
    <mergeCell ref="F218:F223"/>
    <mergeCell ref="Q218:Q223"/>
    <mergeCell ref="P237:P242"/>
    <mergeCell ref="V249:V254"/>
    <mergeCell ref="BD261:BD266"/>
    <mergeCell ref="BE261:BE266"/>
    <mergeCell ref="X237:X242"/>
    <mergeCell ref="BB255:BB260"/>
    <mergeCell ref="BH243:BH248"/>
    <mergeCell ref="AA255:AA260"/>
    <mergeCell ref="AQ255:AQ260"/>
    <mergeCell ref="AR255:AR260"/>
    <mergeCell ref="G218:G223"/>
    <mergeCell ref="D231:D236"/>
    <mergeCell ref="U218:U223"/>
    <mergeCell ref="V218:V223"/>
    <mergeCell ref="R218:R223"/>
    <mergeCell ref="S218:S223"/>
    <mergeCell ref="BE285:BE290"/>
    <mergeCell ref="AU303:AU308"/>
    <mergeCell ref="AV303:AV308"/>
    <mergeCell ref="AW303:AW308"/>
    <mergeCell ref="AX303:AX308"/>
    <mergeCell ref="AY303:AY308"/>
    <mergeCell ref="AZ303:AZ308"/>
    <mergeCell ref="BA303:BA308"/>
    <mergeCell ref="BB303:BB308"/>
    <mergeCell ref="AT333:AT339"/>
    <mergeCell ref="AU315:AU320"/>
    <mergeCell ref="AY309:AY314"/>
    <mergeCell ref="AZ309:AZ314"/>
    <mergeCell ref="BC327:BC332"/>
    <mergeCell ref="BD327:BD332"/>
    <mergeCell ref="BE327:BE332"/>
    <mergeCell ref="AX273:AX278"/>
    <mergeCell ref="AY273:AY278"/>
    <mergeCell ref="BE279:BE284"/>
    <mergeCell ref="BD273:BD278"/>
    <mergeCell ref="BD279:BD284"/>
    <mergeCell ref="AX279:AX284"/>
    <mergeCell ref="AW315:AW320"/>
    <mergeCell ref="AX315:AX320"/>
    <mergeCell ref="AS255:AS260"/>
    <mergeCell ref="AU261:AU266"/>
    <mergeCell ref="N237:N242"/>
    <mergeCell ref="O237:O242"/>
    <mergeCell ref="L237:L242"/>
    <mergeCell ref="E231:E236"/>
    <mergeCell ref="F231:F236"/>
    <mergeCell ref="G231:G236"/>
    <mergeCell ref="H231:H236"/>
    <mergeCell ref="I231:I236"/>
    <mergeCell ref="S231:S236"/>
    <mergeCell ref="T231:T236"/>
    <mergeCell ref="D225:D230"/>
    <mergeCell ref="E225:E230"/>
    <mergeCell ref="F225:F230"/>
    <mergeCell ref="G225:G230"/>
    <mergeCell ref="H225:H230"/>
    <mergeCell ref="V237:V242"/>
    <mergeCell ref="Q237:Q242"/>
    <mergeCell ref="I225:I230"/>
    <mergeCell ref="J225:J230"/>
    <mergeCell ref="K225:K230"/>
    <mergeCell ref="L225:L230"/>
    <mergeCell ref="M225:M230"/>
    <mergeCell ref="N225:N230"/>
    <mergeCell ref="O225:O230"/>
    <mergeCell ref="P225:P230"/>
    <mergeCell ref="Q225:Q230"/>
    <mergeCell ref="R225:R230"/>
    <mergeCell ref="S225:S230"/>
    <mergeCell ref="T225:T230"/>
    <mergeCell ref="U243:U248"/>
    <mergeCell ref="V243:V248"/>
    <mergeCell ref="W243:W248"/>
    <mergeCell ref="X243:X248"/>
    <mergeCell ref="BD243:BD248"/>
    <mergeCell ref="BE243:BE248"/>
    <mergeCell ref="BF243:BF248"/>
    <mergeCell ref="BI243:BI248"/>
    <mergeCell ref="BJ243:BJ248"/>
    <mergeCell ref="BK243:BK248"/>
    <mergeCell ref="BL243:BL248"/>
    <mergeCell ref="BM243:BM248"/>
    <mergeCell ref="BN243:BN248"/>
    <mergeCell ref="AW243:AW248"/>
    <mergeCell ref="AX243:AX248"/>
    <mergeCell ref="BC243:BC248"/>
    <mergeCell ref="AT237:AT242"/>
    <mergeCell ref="BE237:BE242"/>
    <mergeCell ref="BF237:BF242"/>
    <mergeCell ref="BI237:BI242"/>
    <mergeCell ref="BJ237:BJ242"/>
    <mergeCell ref="BK237:BK242"/>
    <mergeCell ref="BL237:BL242"/>
    <mergeCell ref="AV237:AV242"/>
    <mergeCell ref="AW237:AW242"/>
    <mergeCell ref="BH237:BH242"/>
    <mergeCell ref="AX237:AX242"/>
    <mergeCell ref="AY237:AY242"/>
    <mergeCell ref="AZ237:AZ242"/>
    <mergeCell ref="BA237:BA242"/>
    <mergeCell ref="W237:W242"/>
    <mergeCell ref="BG243:BG248"/>
    <mergeCell ref="J249:J254"/>
    <mergeCell ref="K249:K254"/>
    <mergeCell ref="M249:M254"/>
    <mergeCell ref="N249:N254"/>
    <mergeCell ref="O249:O254"/>
    <mergeCell ref="P249:P254"/>
    <mergeCell ref="Q249:Q254"/>
    <mergeCell ref="R249:R254"/>
    <mergeCell ref="S249:S254"/>
    <mergeCell ref="T249:T254"/>
    <mergeCell ref="D243:D248"/>
    <mergeCell ref="E243:E248"/>
    <mergeCell ref="F243:F248"/>
    <mergeCell ref="G243:G248"/>
    <mergeCell ref="H243:H248"/>
    <mergeCell ref="I243:I248"/>
    <mergeCell ref="J243:J248"/>
    <mergeCell ref="K243:K248"/>
    <mergeCell ref="M243:M248"/>
    <mergeCell ref="N243:N248"/>
    <mergeCell ref="O243:O248"/>
    <mergeCell ref="P243:P248"/>
    <mergeCell ref="Q243:Q248"/>
    <mergeCell ref="R243:R248"/>
    <mergeCell ref="S243:S248"/>
    <mergeCell ref="T243:T248"/>
    <mergeCell ref="L243:L248"/>
    <mergeCell ref="L249:L254"/>
    <mergeCell ref="D249:D254"/>
    <mergeCell ref="E249:E254"/>
    <mergeCell ref="F249:F254"/>
    <mergeCell ref="G249:G254"/>
    <mergeCell ref="D255:D260"/>
    <mergeCell ref="E255:E260"/>
    <mergeCell ref="F255:F260"/>
    <mergeCell ref="G255:G260"/>
    <mergeCell ref="H255:H260"/>
    <mergeCell ref="I255:I260"/>
    <mergeCell ref="J255:J260"/>
    <mergeCell ref="K255:K260"/>
    <mergeCell ref="L255:L260"/>
    <mergeCell ref="M255:M260"/>
    <mergeCell ref="N255:N260"/>
    <mergeCell ref="O255:O260"/>
    <mergeCell ref="P255:P260"/>
    <mergeCell ref="Q255:Q260"/>
    <mergeCell ref="R255:R260"/>
    <mergeCell ref="S255:S260"/>
    <mergeCell ref="T255:T260"/>
    <mergeCell ref="H249:H254"/>
    <mergeCell ref="I249:I254"/>
    <mergeCell ref="BC255:BC260"/>
    <mergeCell ref="BD255:BD260"/>
    <mergeCell ref="BE255:BE260"/>
    <mergeCell ref="V255:V260"/>
    <mergeCell ref="W255:W260"/>
    <mergeCell ref="X255:X260"/>
    <mergeCell ref="Y255:Y260"/>
    <mergeCell ref="V261:V266"/>
    <mergeCell ref="W261:W266"/>
    <mergeCell ref="X261:X266"/>
    <mergeCell ref="Y261:Y266"/>
    <mergeCell ref="D261:D266"/>
    <mergeCell ref="E261:E266"/>
    <mergeCell ref="F261:F266"/>
    <mergeCell ref="G261:G266"/>
    <mergeCell ref="H261:H266"/>
    <mergeCell ref="I261:I266"/>
    <mergeCell ref="J261:J266"/>
    <mergeCell ref="K261:K266"/>
    <mergeCell ref="L261:L266"/>
    <mergeCell ref="M261:M266"/>
    <mergeCell ref="N261:N266"/>
    <mergeCell ref="O261:O266"/>
    <mergeCell ref="P261:P266"/>
    <mergeCell ref="Q261:Q266"/>
    <mergeCell ref="R261:R266"/>
    <mergeCell ref="S261:S266"/>
    <mergeCell ref="T261:T266"/>
    <mergeCell ref="AV261:AV266"/>
    <mergeCell ref="AW261:AW266"/>
    <mergeCell ref="T267:T272"/>
    <mergeCell ref="U267:U272"/>
    <mergeCell ref="AT267:AT272"/>
    <mergeCell ref="AZ267:AZ272"/>
    <mergeCell ref="BA267:BA272"/>
    <mergeCell ref="BB267:BB272"/>
    <mergeCell ref="BC267:BC272"/>
    <mergeCell ref="BD267:BD272"/>
    <mergeCell ref="BE267:BE272"/>
    <mergeCell ref="U273:U278"/>
    <mergeCell ref="V273:V278"/>
    <mergeCell ref="AA267:AA272"/>
    <mergeCell ref="AQ267:AQ272"/>
    <mergeCell ref="AR267:AR272"/>
    <mergeCell ref="AS267:AS272"/>
    <mergeCell ref="AT279:AT284"/>
    <mergeCell ref="AZ273:AZ278"/>
    <mergeCell ref="BA273:BA278"/>
    <mergeCell ref="BE273:BE278"/>
    <mergeCell ref="Z273:Z278"/>
    <mergeCell ref="AA273:AA278"/>
    <mergeCell ref="AQ273:AQ278"/>
    <mergeCell ref="AR273:AR278"/>
    <mergeCell ref="AS273:AS278"/>
    <mergeCell ref="AT273:AT278"/>
    <mergeCell ref="AZ279:AZ284"/>
    <mergeCell ref="BA279:BA284"/>
    <mergeCell ref="BB279:BB284"/>
    <mergeCell ref="BC279:BC284"/>
    <mergeCell ref="AV279:AV284"/>
    <mergeCell ref="AW279:AW284"/>
    <mergeCell ref="V267:V272"/>
    <mergeCell ref="D273:D278"/>
    <mergeCell ref="E273:E278"/>
    <mergeCell ref="F273:F278"/>
    <mergeCell ref="G273:G278"/>
    <mergeCell ref="H273:H278"/>
    <mergeCell ref="I273:I278"/>
    <mergeCell ref="J273:J278"/>
    <mergeCell ref="K273:K278"/>
    <mergeCell ref="L273:L278"/>
    <mergeCell ref="M273:M278"/>
    <mergeCell ref="N273:N278"/>
    <mergeCell ref="O273:O278"/>
    <mergeCell ref="P273:P278"/>
    <mergeCell ref="Q273:Q278"/>
    <mergeCell ref="R273:R278"/>
    <mergeCell ref="S273:S278"/>
    <mergeCell ref="T273:T278"/>
    <mergeCell ref="G279:G284"/>
    <mergeCell ref="H279:H284"/>
    <mergeCell ref="I279:I284"/>
    <mergeCell ref="J279:J284"/>
    <mergeCell ref="K279:K284"/>
    <mergeCell ref="L279:L284"/>
    <mergeCell ref="M279:M284"/>
    <mergeCell ref="N279:N284"/>
    <mergeCell ref="O279:O284"/>
    <mergeCell ref="P279:P284"/>
    <mergeCell ref="Q279:Q284"/>
    <mergeCell ref="R279:R284"/>
    <mergeCell ref="S279:S284"/>
    <mergeCell ref="T279:T284"/>
    <mergeCell ref="BB285:BB290"/>
    <mergeCell ref="BC285:BC290"/>
    <mergeCell ref="BD285:BD290"/>
    <mergeCell ref="AY279:AY284"/>
    <mergeCell ref="V285:V290"/>
    <mergeCell ref="W285:W290"/>
    <mergeCell ref="X285:X290"/>
    <mergeCell ref="Y285:Y290"/>
    <mergeCell ref="Z285:Z290"/>
    <mergeCell ref="AA285:AA290"/>
    <mergeCell ref="AQ285:AQ290"/>
    <mergeCell ref="AR285:AR290"/>
    <mergeCell ref="AS285:AS290"/>
    <mergeCell ref="W279:W284"/>
    <mergeCell ref="BO291:BO296"/>
    <mergeCell ref="AZ291:AZ296"/>
    <mergeCell ref="BA291:BA296"/>
    <mergeCell ref="AU291:AU296"/>
    <mergeCell ref="AV291:AV296"/>
    <mergeCell ref="AW291:AW296"/>
    <mergeCell ref="BB291:BB296"/>
    <mergeCell ref="BD291:BD296"/>
    <mergeCell ref="AT285:AT290"/>
    <mergeCell ref="AU285:AU290"/>
    <mergeCell ref="AV285:AV290"/>
    <mergeCell ref="AY285:AY290"/>
    <mergeCell ref="AZ285:AZ290"/>
    <mergeCell ref="BA285:BA290"/>
    <mergeCell ref="AW285:AW290"/>
    <mergeCell ref="J297:J302"/>
    <mergeCell ref="K297:K302"/>
    <mergeCell ref="L297:L302"/>
    <mergeCell ref="M297:M302"/>
    <mergeCell ref="Y297:Y302"/>
    <mergeCell ref="Z297:Z302"/>
    <mergeCell ref="AA297:AA302"/>
    <mergeCell ref="AQ297:AQ302"/>
    <mergeCell ref="AR297:AR302"/>
    <mergeCell ref="AX291:AX296"/>
    <mergeCell ref="AY291:AY296"/>
    <mergeCell ref="P291:P296"/>
    <mergeCell ref="Q291:Q296"/>
    <mergeCell ref="R291:R296"/>
    <mergeCell ref="U285:U290"/>
    <mergeCell ref="S291:S296"/>
    <mergeCell ref="T291:T296"/>
    <mergeCell ref="W291:W296"/>
    <mergeCell ref="X291:X296"/>
    <mergeCell ref="P285:P290"/>
    <mergeCell ref="Q285:Q290"/>
    <mergeCell ref="R285:R290"/>
    <mergeCell ref="S285:S290"/>
    <mergeCell ref="T285:T290"/>
    <mergeCell ref="Y291:Y296"/>
    <mergeCell ref="Z291:Z296"/>
    <mergeCell ref="AA291:AA296"/>
    <mergeCell ref="AQ291:AQ296"/>
    <mergeCell ref="AR291:AR296"/>
    <mergeCell ref="AS291:AS296"/>
    <mergeCell ref="AT291:AT296"/>
    <mergeCell ref="AX285:AX290"/>
    <mergeCell ref="BD297:BD302"/>
    <mergeCell ref="BE297:BE302"/>
    <mergeCell ref="AU297:AU302"/>
    <mergeCell ref="U297:U302"/>
    <mergeCell ref="V297:V302"/>
    <mergeCell ref="BC297:BC302"/>
    <mergeCell ref="AV297:AV302"/>
    <mergeCell ref="AW297:AW302"/>
    <mergeCell ref="AX297:AX302"/>
    <mergeCell ref="AY297:AY302"/>
    <mergeCell ref="AZ297:AZ302"/>
    <mergeCell ref="BA297:BA302"/>
    <mergeCell ref="W297:W302"/>
    <mergeCell ref="X297:X302"/>
    <mergeCell ref="BE291:BE296"/>
    <mergeCell ref="BO297:BO302"/>
    <mergeCell ref="D303:D308"/>
    <mergeCell ref="E303:E308"/>
    <mergeCell ref="F303:F308"/>
    <mergeCell ref="G303:G308"/>
    <mergeCell ref="H303:H308"/>
    <mergeCell ref="I303:I308"/>
    <mergeCell ref="J303:J308"/>
    <mergeCell ref="K303:K308"/>
    <mergeCell ref="L303:L308"/>
    <mergeCell ref="M303:M308"/>
    <mergeCell ref="N303:N308"/>
    <mergeCell ref="O303:O308"/>
    <mergeCell ref="P303:P308"/>
    <mergeCell ref="Q303:Q308"/>
    <mergeCell ref="R303:R308"/>
    <mergeCell ref="S303:S308"/>
    <mergeCell ref="T303:T308"/>
    <mergeCell ref="U303:U308"/>
    <mergeCell ref="V303:V308"/>
    <mergeCell ref="BD303:BD308"/>
    <mergeCell ref="BE303:BE308"/>
    <mergeCell ref="BO303:BO308"/>
    <mergeCell ref="G297:G302"/>
    <mergeCell ref="H297:H302"/>
    <mergeCell ref="I297:I302"/>
    <mergeCell ref="AA303:AA308"/>
    <mergeCell ref="AQ303:AQ308"/>
    <mergeCell ref="AR303:AR308"/>
    <mergeCell ref="AS303:AS308"/>
    <mergeCell ref="AT303:AT308"/>
    <mergeCell ref="BB297:BB302"/>
    <mergeCell ref="BO309:BO314"/>
    <mergeCell ref="D315:D320"/>
    <mergeCell ref="E315:E320"/>
    <mergeCell ref="F315:F320"/>
    <mergeCell ref="G315:G320"/>
    <mergeCell ref="H315:H320"/>
    <mergeCell ref="I315:I320"/>
    <mergeCell ref="J315:J320"/>
    <mergeCell ref="K315:K320"/>
    <mergeCell ref="L315:L320"/>
    <mergeCell ref="M315:M320"/>
    <mergeCell ref="N315:N320"/>
    <mergeCell ref="O315:O320"/>
    <mergeCell ref="P315:P320"/>
    <mergeCell ref="Q315:Q320"/>
    <mergeCell ref="R315:R320"/>
    <mergeCell ref="S315:S320"/>
    <mergeCell ref="T315:T320"/>
    <mergeCell ref="U315:U320"/>
    <mergeCell ref="D309:D314"/>
    <mergeCell ref="E309:E314"/>
    <mergeCell ref="F309:F314"/>
    <mergeCell ref="G309:G314"/>
    <mergeCell ref="H309:H314"/>
    <mergeCell ref="I309:I314"/>
    <mergeCell ref="J309:J314"/>
    <mergeCell ref="K309:K314"/>
    <mergeCell ref="L309:L314"/>
    <mergeCell ref="M309:M314"/>
    <mergeCell ref="N309:N314"/>
    <mergeCell ref="AU309:AU314"/>
    <mergeCell ref="AV315:AV320"/>
    <mergeCell ref="BO315:BO320"/>
    <mergeCell ref="D321:D326"/>
    <mergeCell ref="E321:E326"/>
    <mergeCell ref="F321:F326"/>
    <mergeCell ref="G321:G326"/>
    <mergeCell ref="H321:H326"/>
    <mergeCell ref="I321:I326"/>
    <mergeCell ref="J321:J326"/>
    <mergeCell ref="K321:K326"/>
    <mergeCell ref="L321:L326"/>
    <mergeCell ref="M321:M326"/>
    <mergeCell ref="N321:N326"/>
    <mergeCell ref="O321:O326"/>
    <mergeCell ref="P321:P326"/>
    <mergeCell ref="Q321:Q326"/>
    <mergeCell ref="R321:R326"/>
    <mergeCell ref="S321:S326"/>
    <mergeCell ref="T321:T326"/>
    <mergeCell ref="AT321:AT326"/>
    <mergeCell ref="AU321:AU326"/>
    <mergeCell ref="AV321:AV326"/>
    <mergeCell ref="AW321:AW326"/>
    <mergeCell ref="AX321:AX326"/>
    <mergeCell ref="Z321:Z326"/>
    <mergeCell ref="AA315:AA320"/>
    <mergeCell ref="AQ315:AQ320"/>
    <mergeCell ref="AR315:AR320"/>
    <mergeCell ref="AS315:AS320"/>
    <mergeCell ref="AT315:AT320"/>
    <mergeCell ref="AY321:AY326"/>
    <mergeCell ref="AZ321:AZ326"/>
    <mergeCell ref="AR321:AR326"/>
    <mergeCell ref="A321:A357"/>
    <mergeCell ref="B321:B357"/>
    <mergeCell ref="C321:C357"/>
    <mergeCell ref="BJ352:BJ357"/>
    <mergeCell ref="BK352:BK357"/>
    <mergeCell ref="BL352:BL357"/>
    <mergeCell ref="BM352:BM357"/>
    <mergeCell ref="BN352:BN357"/>
    <mergeCell ref="D352:D357"/>
    <mergeCell ref="E352:E357"/>
    <mergeCell ref="F352:F357"/>
    <mergeCell ref="G352:G357"/>
    <mergeCell ref="V315:V320"/>
    <mergeCell ref="W315:W320"/>
    <mergeCell ref="X315:X320"/>
    <mergeCell ref="Y315:Y320"/>
    <mergeCell ref="Z315:Z320"/>
    <mergeCell ref="U333:U339"/>
    <mergeCell ref="V333:V339"/>
    <mergeCell ref="W333:W339"/>
    <mergeCell ref="Y327:Y332"/>
    <mergeCell ref="Z327:Z332"/>
    <mergeCell ref="X352:X357"/>
    <mergeCell ref="Y352:Y357"/>
    <mergeCell ref="Z352:Z357"/>
    <mergeCell ref="AA352:AA357"/>
    <mergeCell ref="AQ352:AQ357"/>
    <mergeCell ref="Z340:Z345"/>
    <mergeCell ref="AA340:AA345"/>
    <mergeCell ref="AQ340:AQ345"/>
    <mergeCell ref="AR340:AR345"/>
    <mergeCell ref="AS340:AS345"/>
    <mergeCell ref="BO327:BO332"/>
    <mergeCell ref="BJ321:BJ326"/>
    <mergeCell ref="BK321:BK326"/>
    <mergeCell ref="BL321:BL326"/>
    <mergeCell ref="BM321:BM326"/>
    <mergeCell ref="BN321:BN326"/>
    <mergeCell ref="BO321:BO326"/>
    <mergeCell ref="D327:D332"/>
    <mergeCell ref="E327:E332"/>
    <mergeCell ref="F327:F332"/>
    <mergeCell ref="G327:G332"/>
    <mergeCell ref="H327:H332"/>
    <mergeCell ref="I327:I332"/>
    <mergeCell ref="J327:J332"/>
    <mergeCell ref="K327:K332"/>
    <mergeCell ref="L327:L332"/>
    <mergeCell ref="M327:M332"/>
    <mergeCell ref="N327:N332"/>
    <mergeCell ref="O327:O332"/>
    <mergeCell ref="P327:P332"/>
    <mergeCell ref="Q327:Q332"/>
    <mergeCell ref="R327:R332"/>
    <mergeCell ref="S327:S332"/>
    <mergeCell ref="T327:T332"/>
    <mergeCell ref="U327:U332"/>
    <mergeCell ref="AU327:AU332"/>
    <mergeCell ref="X327:X332"/>
    <mergeCell ref="U321:U326"/>
    <mergeCell ref="V321:V326"/>
    <mergeCell ref="W321:W326"/>
    <mergeCell ref="X321:X326"/>
    <mergeCell ref="Y321:Y326"/>
    <mergeCell ref="I333:I339"/>
    <mergeCell ref="J333:J339"/>
    <mergeCell ref="T333:T339"/>
    <mergeCell ref="X333:X339"/>
    <mergeCell ref="G333:G339"/>
    <mergeCell ref="K333:K339"/>
    <mergeCell ref="L333:L339"/>
    <mergeCell ref="M333:M339"/>
    <mergeCell ref="N333:N339"/>
    <mergeCell ref="O333:O339"/>
    <mergeCell ref="U291:U296"/>
    <mergeCell ref="V291:V296"/>
    <mergeCell ref="A231:A254"/>
    <mergeCell ref="B231:B254"/>
    <mergeCell ref="C231:C254"/>
    <mergeCell ref="D267:D272"/>
    <mergeCell ref="E267:E272"/>
    <mergeCell ref="F267:F272"/>
    <mergeCell ref="G267:G272"/>
    <mergeCell ref="H267:H272"/>
    <mergeCell ref="I267:I272"/>
    <mergeCell ref="J267:J272"/>
    <mergeCell ref="K267:K272"/>
    <mergeCell ref="L267:L272"/>
    <mergeCell ref="M267:M272"/>
    <mergeCell ref="N267:N272"/>
    <mergeCell ref="O267:O272"/>
    <mergeCell ref="P267:P272"/>
    <mergeCell ref="Q267:Q272"/>
    <mergeCell ref="A255:A290"/>
    <mergeCell ref="B255:B290"/>
    <mergeCell ref="C255:C290"/>
    <mergeCell ref="D291:D296"/>
    <mergeCell ref="E291:E296"/>
    <mergeCell ref="F291:F296"/>
    <mergeCell ref="G291:G296"/>
    <mergeCell ref="H291:H296"/>
    <mergeCell ref="I291:I296"/>
    <mergeCell ref="J291:J296"/>
    <mergeCell ref="K291:K296"/>
    <mergeCell ref="L291:L296"/>
    <mergeCell ref="M291:M296"/>
    <mergeCell ref="N291:N296"/>
    <mergeCell ref="O291:O296"/>
    <mergeCell ref="D297:D302"/>
    <mergeCell ref="E297:E302"/>
    <mergeCell ref="F297:F302"/>
    <mergeCell ref="S267:S272"/>
    <mergeCell ref="U261:U266"/>
    <mergeCell ref="D285:D290"/>
    <mergeCell ref="E285:E290"/>
    <mergeCell ref="F285:F290"/>
    <mergeCell ref="G285:G290"/>
    <mergeCell ref="H285:H290"/>
    <mergeCell ref="I285:I290"/>
    <mergeCell ref="J285:J290"/>
    <mergeCell ref="K285:K290"/>
    <mergeCell ref="L285:L290"/>
    <mergeCell ref="M285:M290"/>
    <mergeCell ref="N285:N290"/>
    <mergeCell ref="O285:O290"/>
    <mergeCell ref="D279:D284"/>
    <mergeCell ref="E279:E284"/>
    <mergeCell ref="F279:F284"/>
    <mergeCell ref="BO333:BO339"/>
    <mergeCell ref="D340:D345"/>
    <mergeCell ref="E340:E345"/>
    <mergeCell ref="F340:F345"/>
    <mergeCell ref="G340:G345"/>
    <mergeCell ref="H340:H345"/>
    <mergeCell ref="I340:I345"/>
    <mergeCell ref="J340:J345"/>
    <mergeCell ref="K340:K345"/>
    <mergeCell ref="L340:L345"/>
    <mergeCell ref="M340:M345"/>
    <mergeCell ref="N340:N345"/>
    <mergeCell ref="O340:O345"/>
    <mergeCell ref="P340:P345"/>
    <mergeCell ref="Q340:Q345"/>
    <mergeCell ref="R340:R345"/>
    <mergeCell ref="S340:S345"/>
    <mergeCell ref="T340:T345"/>
    <mergeCell ref="U340:U345"/>
    <mergeCell ref="V340:V345"/>
    <mergeCell ref="W340:W345"/>
    <mergeCell ref="X340:X345"/>
    <mergeCell ref="Y340:Y345"/>
    <mergeCell ref="P333:P339"/>
    <mergeCell ref="Q333:Q339"/>
    <mergeCell ref="R333:R339"/>
    <mergeCell ref="S333:S339"/>
    <mergeCell ref="BO340:BO345"/>
    <mergeCell ref="D333:D339"/>
    <mergeCell ref="E333:E339"/>
    <mergeCell ref="F333:F339"/>
    <mergeCell ref="H333:H339"/>
    <mergeCell ref="D346:D351"/>
    <mergeCell ref="E346:E351"/>
    <mergeCell ref="F346:F351"/>
    <mergeCell ref="G346:G351"/>
    <mergeCell ref="H346:H351"/>
    <mergeCell ref="I346:I351"/>
    <mergeCell ref="J346:J351"/>
    <mergeCell ref="K346:K351"/>
    <mergeCell ref="L346:L351"/>
    <mergeCell ref="M346:M351"/>
    <mergeCell ref="N346:N351"/>
    <mergeCell ref="O346:O351"/>
    <mergeCell ref="P346:P351"/>
    <mergeCell ref="Q346:Q351"/>
    <mergeCell ref="R346:R351"/>
    <mergeCell ref="S346:S351"/>
    <mergeCell ref="T346:T351"/>
    <mergeCell ref="H352:H357"/>
    <mergeCell ref="I352:I357"/>
    <mergeCell ref="BO352:BO357"/>
    <mergeCell ref="AX352:AX357"/>
    <mergeCell ref="AY352:AY357"/>
    <mergeCell ref="AZ352:AZ357"/>
    <mergeCell ref="BA352:BA357"/>
    <mergeCell ref="BB352:BB357"/>
    <mergeCell ref="BC352:BC357"/>
    <mergeCell ref="BD352:BD357"/>
    <mergeCell ref="BE352:BE357"/>
    <mergeCell ref="BH346:BH351"/>
    <mergeCell ref="BI346:BI351"/>
    <mergeCell ref="BJ346:BJ351"/>
    <mergeCell ref="BK346:BK351"/>
    <mergeCell ref="BL346:BL351"/>
    <mergeCell ref="BM346:BM351"/>
    <mergeCell ref="BN346:BN351"/>
    <mergeCell ref="BO346:BO351"/>
    <mergeCell ref="J352:J357"/>
    <mergeCell ref="AA346:AA351"/>
    <mergeCell ref="AQ346:AQ351"/>
    <mergeCell ref="AR346:AR351"/>
    <mergeCell ref="AS346:AS351"/>
    <mergeCell ref="AT346:AT351"/>
    <mergeCell ref="BG352:BG357"/>
    <mergeCell ref="BE346:BE351"/>
    <mergeCell ref="BG346:BG351"/>
    <mergeCell ref="M352:M357"/>
    <mergeCell ref="N352:N357"/>
    <mergeCell ref="O352:O357"/>
    <mergeCell ref="P352:P357"/>
    <mergeCell ref="R267:R272"/>
    <mergeCell ref="U309:U314"/>
    <mergeCell ref="O309:O314"/>
    <mergeCell ref="P309:P314"/>
    <mergeCell ref="K352:K357"/>
    <mergeCell ref="L352:L357"/>
    <mergeCell ref="T309:T314"/>
    <mergeCell ref="W309:W314"/>
    <mergeCell ref="X309:X314"/>
    <mergeCell ref="Y309:Y314"/>
    <mergeCell ref="Z309:Z314"/>
    <mergeCell ref="AA309:AA314"/>
    <mergeCell ref="BN340:BN345"/>
    <mergeCell ref="T352:T357"/>
    <mergeCell ref="U352:U357"/>
    <mergeCell ref="V352:V357"/>
    <mergeCell ref="W352:W357"/>
    <mergeCell ref="U346:U351"/>
    <mergeCell ref="V346:V351"/>
    <mergeCell ref="W346:W351"/>
    <mergeCell ref="X346:X351"/>
    <mergeCell ref="Y346:Y351"/>
    <mergeCell ref="Z346:Z351"/>
    <mergeCell ref="AY333:AY339"/>
    <mergeCell ref="AZ333:AZ339"/>
    <mergeCell ref="Y333:Y339"/>
    <mergeCell ref="Z333:Z339"/>
    <mergeCell ref="AA333:AA339"/>
    <mergeCell ref="AQ333:AQ339"/>
    <mergeCell ref="V309:V314"/>
    <mergeCell ref="AR333:AR339"/>
    <mergeCell ref="AS333:AS339"/>
    <mergeCell ref="Q352:Q357"/>
    <mergeCell ref="R352:R357"/>
    <mergeCell ref="S352:S357"/>
    <mergeCell ref="AV346:AV351"/>
    <mergeCell ref="AW346:AW351"/>
    <mergeCell ref="BF352:BF357"/>
    <mergeCell ref="N297:N302"/>
    <mergeCell ref="O297:O302"/>
    <mergeCell ref="P297:P302"/>
    <mergeCell ref="Q297:Q302"/>
    <mergeCell ref="R297:R302"/>
    <mergeCell ref="S297:S302"/>
    <mergeCell ref="T297:T302"/>
    <mergeCell ref="BC303:BC308"/>
    <mergeCell ref="W303:W308"/>
    <mergeCell ref="X303:X308"/>
    <mergeCell ref="Y303:Y308"/>
    <mergeCell ref="Z303:Z308"/>
    <mergeCell ref="BA309:BA314"/>
    <mergeCell ref="BB309:BB314"/>
    <mergeCell ref="BC309:BC314"/>
    <mergeCell ref="BD309:BD314"/>
    <mergeCell ref="BE309:BE314"/>
    <mergeCell ref="BF327:BF332"/>
    <mergeCell ref="BN333:BN339"/>
    <mergeCell ref="BN327:BN332"/>
    <mergeCell ref="AQ309:AQ314"/>
    <mergeCell ref="AR309:AR314"/>
    <mergeCell ref="AS309:AS314"/>
    <mergeCell ref="AT309:AT314"/>
    <mergeCell ref="AT340:AT345"/>
    <mergeCell ref="AU340:AU345"/>
    <mergeCell ref="AU346:AU351"/>
    <mergeCell ref="AW340:AW345"/>
    <mergeCell ref="AX340:AX345"/>
    <mergeCell ref="AY340:AY345"/>
    <mergeCell ref="AZ340:AZ345"/>
    <mergeCell ref="AU333:AU339"/>
    <mergeCell ref="AV333:AV339"/>
    <mergeCell ref="AW333:AW339"/>
    <mergeCell ref="Q309:Q314"/>
    <mergeCell ref="R309:R314"/>
    <mergeCell ref="S309:S314"/>
    <mergeCell ref="BF346:BF351"/>
    <mergeCell ref="BJ315:BJ320"/>
    <mergeCell ref="BI309:BI314"/>
    <mergeCell ref="BJ309:BJ314"/>
    <mergeCell ref="BK309:BK314"/>
    <mergeCell ref="BL309:BL314"/>
    <mergeCell ref="BF309:BF314"/>
    <mergeCell ref="BG309:BG314"/>
    <mergeCell ref="BH309:BH314"/>
    <mergeCell ref="BF315:BF320"/>
    <mergeCell ref="BG315:BG320"/>
    <mergeCell ref="BH315:BH320"/>
    <mergeCell ref="BL340:BL345"/>
    <mergeCell ref="A35:A62"/>
    <mergeCell ref="B35:B62"/>
    <mergeCell ref="C35:C62"/>
    <mergeCell ref="D59:D62"/>
    <mergeCell ref="E59:E62"/>
    <mergeCell ref="F59:F62"/>
    <mergeCell ref="G59:G62"/>
    <mergeCell ref="H59:H62"/>
    <mergeCell ref="I59:I62"/>
    <mergeCell ref="J59:J62"/>
    <mergeCell ref="K59:K62"/>
    <mergeCell ref="L59:L62"/>
    <mergeCell ref="M59:M62"/>
    <mergeCell ref="P59:P62"/>
    <mergeCell ref="Q59:Q62"/>
    <mergeCell ref="E53:E58"/>
    <mergeCell ref="K41:K46"/>
    <mergeCell ref="L41:L46"/>
    <mergeCell ref="M41:M46"/>
    <mergeCell ref="N41:N46"/>
    <mergeCell ref="O41:O46"/>
    <mergeCell ref="P41:P46"/>
    <mergeCell ref="Q41:Q46"/>
    <mergeCell ref="D47:D52"/>
    <mergeCell ref="E47:E52"/>
    <mergeCell ref="F47:F52"/>
    <mergeCell ref="G47:G52"/>
    <mergeCell ref="H47:H52"/>
    <mergeCell ref="I47:I52"/>
    <mergeCell ref="J47:J52"/>
    <mergeCell ref="P53:P58"/>
    <mergeCell ref="R59:R62"/>
    <mergeCell ref="S59:S62"/>
    <mergeCell ref="T59:T62"/>
    <mergeCell ref="U59:U62"/>
    <mergeCell ref="V59:V62"/>
    <mergeCell ref="W59:W62"/>
    <mergeCell ref="X59:X62"/>
    <mergeCell ref="Y59:Y62"/>
    <mergeCell ref="AA59:AA62"/>
    <mergeCell ref="AQ59:AQ62"/>
    <mergeCell ref="AR59:AR62"/>
    <mergeCell ref="AS59:AS62"/>
    <mergeCell ref="AT59:AT62"/>
    <mergeCell ref="AU59:AU62"/>
    <mergeCell ref="AV59:AV62"/>
    <mergeCell ref="AW59:AW62"/>
    <mergeCell ref="AX59:AX62"/>
    <mergeCell ref="BK91:BK96"/>
    <mergeCell ref="BL91:BL96"/>
    <mergeCell ref="BM91:BM96"/>
    <mergeCell ref="BG91:BG96"/>
    <mergeCell ref="BI98:BI103"/>
    <mergeCell ref="BJ98:BJ103"/>
    <mergeCell ref="BO104:BO109"/>
    <mergeCell ref="BN110:BN115"/>
    <mergeCell ref="BO110:BO115"/>
    <mergeCell ref="BM98:BM103"/>
    <mergeCell ref="BN98:BN103"/>
    <mergeCell ref="BO98:BO103"/>
    <mergeCell ref="BF98:BF103"/>
    <mergeCell ref="BK98:BK103"/>
    <mergeCell ref="BL98:BL103"/>
    <mergeCell ref="BH98:BH103"/>
    <mergeCell ref="BG98:BG103"/>
    <mergeCell ref="BN104:BN109"/>
    <mergeCell ref="BM110:BM115"/>
    <mergeCell ref="BN91:BN96"/>
    <mergeCell ref="BM104:BM109"/>
    <mergeCell ref="BI104:BI109"/>
    <mergeCell ref="BJ104:BJ109"/>
    <mergeCell ref="BK104:BK109"/>
    <mergeCell ref="BL104:BL109"/>
    <mergeCell ref="BF104:BF109"/>
    <mergeCell ref="BG104:BG109"/>
    <mergeCell ref="BH104:BH109"/>
    <mergeCell ref="BN200:BN205"/>
    <mergeCell ref="BN194:BN199"/>
    <mergeCell ref="BJ188:BJ193"/>
    <mergeCell ref="BO182:BO187"/>
    <mergeCell ref="BO23:BO28"/>
    <mergeCell ref="BN23:BN28"/>
    <mergeCell ref="BM23:BM28"/>
    <mergeCell ref="BI23:BI28"/>
    <mergeCell ref="BJ23:BJ28"/>
    <mergeCell ref="BK23:BK28"/>
    <mergeCell ref="BL23:BL28"/>
    <mergeCell ref="BF23:BF28"/>
    <mergeCell ref="BG23:BG28"/>
    <mergeCell ref="BH23:BH28"/>
    <mergeCell ref="BO59:BO62"/>
    <mergeCell ref="BJ85:BJ90"/>
    <mergeCell ref="BK85:BK90"/>
    <mergeCell ref="BL85:BL90"/>
    <mergeCell ref="BM85:BM90"/>
    <mergeCell ref="BN85:BN90"/>
    <mergeCell ref="BH91:BH96"/>
    <mergeCell ref="BF59:BF62"/>
    <mergeCell ref="BG59:BG62"/>
    <mergeCell ref="BH59:BH62"/>
    <mergeCell ref="BI59:BI62"/>
    <mergeCell ref="BJ59:BJ62"/>
    <mergeCell ref="BK59:BK62"/>
    <mergeCell ref="BL59:BL62"/>
    <mergeCell ref="BM59:BM62"/>
    <mergeCell ref="BN59:BN62"/>
    <mergeCell ref="BI91:BI96"/>
    <mergeCell ref="BJ91:BJ96"/>
    <mergeCell ref="BO128:BO133"/>
    <mergeCell ref="BG140:BG145"/>
    <mergeCell ref="BH158:BH163"/>
    <mergeCell ref="BI158:BI163"/>
    <mergeCell ref="BO134:BO139"/>
    <mergeCell ref="BN146:BN151"/>
    <mergeCell ref="BO158:BO163"/>
    <mergeCell ref="BO146:BO151"/>
    <mergeCell ref="BN140:BN145"/>
    <mergeCell ref="BO140:BO145"/>
    <mergeCell ref="BN128:BN133"/>
    <mergeCell ref="BI152:BI157"/>
    <mergeCell ref="BN158:BN163"/>
    <mergeCell ref="BJ158:BJ163"/>
    <mergeCell ref="BK158:BK163"/>
    <mergeCell ref="BL158:BL163"/>
    <mergeCell ref="BM158:BM163"/>
    <mergeCell ref="BL152:BL157"/>
    <mergeCell ref="BJ146:BJ151"/>
    <mergeCell ref="BK146:BK151"/>
    <mergeCell ref="BJ140:BJ145"/>
    <mergeCell ref="BM152:BM157"/>
    <mergeCell ref="BI146:BI151"/>
    <mergeCell ref="BL146:BL151"/>
    <mergeCell ref="BM146:BM151"/>
    <mergeCell ref="BH152:BH157"/>
    <mergeCell ref="BG158:BG163"/>
    <mergeCell ref="BK140:BK145"/>
    <mergeCell ref="BL140:BL145"/>
    <mergeCell ref="BM140:BM145"/>
    <mergeCell ref="BF152:BF157"/>
    <mergeCell ref="BG152:BG157"/>
    <mergeCell ref="BF158:BF163"/>
    <mergeCell ref="BN152:BN157"/>
    <mergeCell ref="BN116:BN121"/>
    <mergeCell ref="BI206:BI211"/>
    <mergeCell ref="BJ206:BJ211"/>
    <mergeCell ref="BM212:BM217"/>
    <mergeCell ref="BN212:BN217"/>
    <mergeCell ref="BO212:BO217"/>
    <mergeCell ref="BF212:BF217"/>
    <mergeCell ref="BG212:BG217"/>
    <mergeCell ref="BH212:BH217"/>
    <mergeCell ref="BI212:BI217"/>
    <mergeCell ref="BJ212:BJ217"/>
    <mergeCell ref="BK212:BK217"/>
    <mergeCell ref="BL212:BL217"/>
    <mergeCell ref="BO206:BO211"/>
    <mergeCell ref="BK206:BK211"/>
    <mergeCell ref="BL206:BL211"/>
    <mergeCell ref="BF206:BF211"/>
    <mergeCell ref="BG206:BG211"/>
    <mergeCell ref="BH206:BH211"/>
    <mergeCell ref="BH176:BH181"/>
    <mergeCell ref="BI176:BI181"/>
    <mergeCell ref="BJ176:BJ181"/>
    <mergeCell ref="BL176:BL181"/>
    <mergeCell ref="BK176:BK181"/>
    <mergeCell ref="BO200:BO205"/>
    <mergeCell ref="BF200:BF205"/>
    <mergeCell ref="BG200:BG205"/>
    <mergeCell ref="BH200:BH205"/>
    <mergeCell ref="BI200:BI205"/>
    <mergeCell ref="BJ200:BJ205"/>
    <mergeCell ref="BK200:BK205"/>
    <mergeCell ref="BL200:BL205"/>
    <mergeCell ref="BM170:BM175"/>
    <mergeCell ref="BI170:BI175"/>
    <mergeCell ref="BJ170:BJ175"/>
    <mergeCell ref="BK170:BK175"/>
    <mergeCell ref="BL170:BL175"/>
    <mergeCell ref="BF170:BF175"/>
    <mergeCell ref="BG170:BG175"/>
    <mergeCell ref="BH170:BH175"/>
    <mergeCell ref="BI164:BI169"/>
    <mergeCell ref="BJ164:BJ169"/>
    <mergeCell ref="BO194:BO199"/>
    <mergeCell ref="BI194:BI199"/>
    <mergeCell ref="BJ194:BJ199"/>
    <mergeCell ref="BK194:BK199"/>
    <mergeCell ref="BL194:BL199"/>
    <mergeCell ref="BM194:BM199"/>
    <mergeCell ref="BF194:BF199"/>
    <mergeCell ref="BG194:BG199"/>
    <mergeCell ref="BH194:BH199"/>
    <mergeCell ref="BI182:BI187"/>
    <mergeCell ref="BJ182:BJ187"/>
    <mergeCell ref="BK182:BK187"/>
    <mergeCell ref="BL182:BL187"/>
    <mergeCell ref="BM182:BM187"/>
    <mergeCell ref="BF182:BF187"/>
    <mergeCell ref="BG182:BG187"/>
    <mergeCell ref="BH182:BH187"/>
    <mergeCell ref="BM200:BM205"/>
    <mergeCell ref="BM218:BM223"/>
    <mergeCell ref="BN218:BN223"/>
    <mergeCell ref="BO218:BO223"/>
    <mergeCell ref="BF218:BF223"/>
    <mergeCell ref="BK218:BK223"/>
    <mergeCell ref="BL218:BL223"/>
    <mergeCell ref="BH218:BH223"/>
    <mergeCell ref="BG218:BG223"/>
    <mergeCell ref="BI218:BI223"/>
    <mergeCell ref="BJ218:BJ223"/>
    <mergeCell ref="BO170:BO175"/>
    <mergeCell ref="BN176:BN181"/>
    <mergeCell ref="BO176:BO181"/>
    <mergeCell ref="BM188:BM193"/>
    <mergeCell ref="BN188:BN193"/>
    <mergeCell ref="BO188:BO193"/>
    <mergeCell ref="BM164:BM169"/>
    <mergeCell ref="BN164:BN169"/>
    <mergeCell ref="BO164:BO169"/>
    <mergeCell ref="BF164:BF169"/>
    <mergeCell ref="BK164:BK169"/>
    <mergeCell ref="BL164:BL169"/>
    <mergeCell ref="BH164:BH169"/>
    <mergeCell ref="BG164:BG169"/>
    <mergeCell ref="BN170:BN175"/>
    <mergeCell ref="BM176:BM181"/>
    <mergeCell ref="BI188:BI193"/>
    <mergeCell ref="BN182:BN187"/>
    <mergeCell ref="BK188:BK193"/>
    <mergeCell ref="BL188:BL193"/>
    <mergeCell ref="BF176:BF181"/>
    <mergeCell ref="BG176:BG181"/>
    <mergeCell ref="BO261:BO266"/>
    <mergeCell ref="BN267:BN272"/>
    <mergeCell ref="BO267:BO272"/>
    <mergeCell ref="BM279:BM284"/>
    <mergeCell ref="BN279:BN284"/>
    <mergeCell ref="BO279:BO284"/>
    <mergeCell ref="BM255:BM260"/>
    <mergeCell ref="BN255:BN260"/>
    <mergeCell ref="BO255:BO260"/>
    <mergeCell ref="BF255:BF260"/>
    <mergeCell ref="BK255:BK260"/>
    <mergeCell ref="BL255:BL260"/>
    <mergeCell ref="BH255:BH260"/>
    <mergeCell ref="BG255:BG260"/>
    <mergeCell ref="BN261:BN266"/>
    <mergeCell ref="BM267:BM272"/>
    <mergeCell ref="BI279:BI284"/>
    <mergeCell ref="BN273:BN278"/>
    <mergeCell ref="BK279:BK284"/>
    <mergeCell ref="BL279:BL284"/>
    <mergeCell ref="BM261:BM266"/>
    <mergeCell ref="BI261:BI266"/>
    <mergeCell ref="BJ261:BJ266"/>
    <mergeCell ref="BK261:BK266"/>
    <mergeCell ref="BL261:BL266"/>
    <mergeCell ref="BF261:BF266"/>
    <mergeCell ref="BG261:BG266"/>
    <mergeCell ref="BH261:BH266"/>
    <mergeCell ref="BI255:BI260"/>
    <mergeCell ref="BJ255:BJ260"/>
    <mergeCell ref="BF267:BF272"/>
    <mergeCell ref="BG267:BG272"/>
    <mergeCell ref="BO273:BO278"/>
    <mergeCell ref="BI273:BI278"/>
    <mergeCell ref="BJ273:BJ278"/>
    <mergeCell ref="BK273:BK278"/>
    <mergeCell ref="BL273:BL278"/>
    <mergeCell ref="BM273:BM278"/>
    <mergeCell ref="BF273:BF278"/>
    <mergeCell ref="BG273:BG278"/>
    <mergeCell ref="BH273:BH278"/>
    <mergeCell ref="BO285:BO290"/>
    <mergeCell ref="BI285:BI290"/>
    <mergeCell ref="BJ285:BJ290"/>
    <mergeCell ref="BK285:BK290"/>
    <mergeCell ref="BL285:BL290"/>
    <mergeCell ref="BM285:BM290"/>
    <mergeCell ref="BF285:BF290"/>
    <mergeCell ref="BG285:BG290"/>
    <mergeCell ref="BH285:BH290"/>
    <mergeCell ref="BN285:BN290"/>
    <mergeCell ref="BF279:BF284"/>
    <mergeCell ref="BG279:BG284"/>
    <mergeCell ref="BH279:BH284"/>
    <mergeCell ref="BN315:BN320"/>
    <mergeCell ref="BM291:BM296"/>
    <mergeCell ref="BN291:BN296"/>
    <mergeCell ref="BF291:BF296"/>
    <mergeCell ref="BK291:BK296"/>
    <mergeCell ref="BL291:BL296"/>
    <mergeCell ref="BH291:BH296"/>
    <mergeCell ref="BG291:BG296"/>
    <mergeCell ref="BN297:BN302"/>
    <mergeCell ref="BM303:BM308"/>
    <mergeCell ref="BI315:BI320"/>
    <mergeCell ref="BN309:BN314"/>
    <mergeCell ref="BK315:BK320"/>
    <mergeCell ref="BL315:BL320"/>
    <mergeCell ref="BM297:BM302"/>
    <mergeCell ref="BI297:BI302"/>
    <mergeCell ref="BJ297:BJ302"/>
    <mergeCell ref="BL297:BL302"/>
    <mergeCell ref="BF297:BF302"/>
    <mergeCell ref="BG297:BG302"/>
    <mergeCell ref="BH297:BH302"/>
    <mergeCell ref="BI291:BI296"/>
    <mergeCell ref="BJ291:BJ296"/>
    <mergeCell ref="BF303:BF308"/>
    <mergeCell ref="BG303:BG308"/>
    <mergeCell ref="BH303:BH308"/>
    <mergeCell ref="BI303:BI308"/>
    <mergeCell ref="BJ303:BJ308"/>
    <mergeCell ref="BL303:BL308"/>
    <mergeCell ref="BK303:BK308"/>
    <mergeCell ref="BK297:BK302"/>
    <mergeCell ref="BN303:BN308"/>
  </mergeCells>
  <conditionalFormatting sqref="R11:R59 R63:R357">
    <cfRule type="cellIs" dxfId="163" priority="261" operator="equal">
      <formula>"Muy Alta"</formula>
    </cfRule>
    <cfRule type="cellIs" dxfId="162" priority="262" operator="equal">
      <formula>"Alta"</formula>
    </cfRule>
    <cfRule type="cellIs" dxfId="161" priority="263" operator="equal">
      <formula>"Media"</formula>
    </cfRule>
    <cfRule type="cellIs" dxfId="160" priority="264" operator="equal">
      <formula>"Baja"</formula>
    </cfRule>
    <cfRule type="cellIs" dxfId="159" priority="273" operator="equal">
      <formula>"Muy Baja"</formula>
    </cfRule>
  </conditionalFormatting>
  <conditionalFormatting sqref="T11:T58 T63:T357 V63:V357 X63:X357">
    <cfRule type="cellIs" dxfId="158" priority="256" operator="equal">
      <formula>"Catastrófico"</formula>
    </cfRule>
    <cfRule type="cellIs" dxfId="157" priority="257" operator="equal">
      <formula>"Mayor"</formula>
    </cfRule>
    <cfRule type="cellIs" dxfId="156" priority="258" operator="equal">
      <formula>"Moderado"</formula>
    </cfRule>
    <cfRule type="cellIs" dxfId="155" priority="259" operator="equal">
      <formula>"Menor"</formula>
    </cfRule>
    <cfRule type="cellIs" dxfId="154" priority="260" operator="equal">
      <formula>"Leve"</formula>
    </cfRule>
  </conditionalFormatting>
  <conditionalFormatting sqref="V11:V58">
    <cfRule type="cellIs" dxfId="153" priority="251" operator="equal">
      <formula>"Catastrófico"</formula>
    </cfRule>
    <cfRule type="cellIs" dxfId="152" priority="252" operator="equal">
      <formula>"Mayor"</formula>
    </cfRule>
    <cfRule type="cellIs" dxfId="151" priority="253" operator="equal">
      <formula>"Moderado"</formula>
    </cfRule>
    <cfRule type="cellIs" dxfId="150" priority="254" operator="equal">
      <formula>"Menor"</formula>
    </cfRule>
    <cfRule type="cellIs" dxfId="149" priority="255" operator="equal">
      <formula>"Leve"</formula>
    </cfRule>
  </conditionalFormatting>
  <conditionalFormatting sqref="X11:X58">
    <cfRule type="cellIs" dxfId="148" priority="245" operator="equal">
      <formula>"Catastrófico"</formula>
    </cfRule>
    <cfRule type="cellIs" dxfId="147" priority="247" operator="equal">
      <formula>"Mayor"</formula>
    </cfRule>
    <cfRule type="cellIs" dxfId="146" priority="248" operator="equal">
      <formula>"Moderado"</formula>
    </cfRule>
    <cfRule type="cellIs" dxfId="145" priority="249" operator="equal">
      <formula>"Menor"</formula>
    </cfRule>
    <cfRule type="cellIs" dxfId="144" priority="250" operator="equal">
      <formula>"Leve"</formula>
    </cfRule>
  </conditionalFormatting>
  <conditionalFormatting sqref="AA11:AA58 AA63:AA357">
    <cfRule type="cellIs" dxfId="143" priority="241" operator="equal">
      <formula>"Extremo"</formula>
    </cfRule>
    <cfRule type="cellIs" dxfId="142" priority="242" operator="equal">
      <formula>"Alto"</formula>
    </cfRule>
    <cfRule type="cellIs" dxfId="141" priority="243" operator="equal">
      <formula>"Moderado"</formula>
    </cfRule>
    <cfRule type="cellIs" dxfId="140" priority="244" operator="equal">
      <formula>"Bajo"</formula>
    </cfRule>
  </conditionalFormatting>
  <conditionalFormatting sqref="AT11:AT58 AT63:AT357">
    <cfRule type="cellIs" dxfId="139" priority="283" operator="equal">
      <formula>"Muy Baja"</formula>
    </cfRule>
    <cfRule type="cellIs" dxfId="138" priority="284" operator="equal">
      <formula>"Baja"</formula>
    </cfRule>
    <cfRule type="cellIs" dxfId="137" priority="285" operator="equal">
      <formula>"Media"</formula>
    </cfRule>
    <cfRule type="cellIs" dxfId="136" priority="286" operator="equal">
      <formula>"Alta"</formula>
    </cfRule>
    <cfRule type="cellIs" dxfId="135" priority="287" operator="equal">
      <formula>"Muy Alta"</formula>
    </cfRule>
  </conditionalFormatting>
  <conditionalFormatting sqref="AW11:AW58 AW63:AW357">
    <cfRule type="cellIs" dxfId="134" priority="278" operator="equal">
      <formula>"Leve"</formula>
    </cfRule>
    <cfRule type="cellIs" dxfId="133" priority="279" operator="equal">
      <formula>"Menor"</formula>
    </cfRule>
    <cfRule type="cellIs" dxfId="132" priority="281" operator="equal">
      <formula>"Mayor"</formula>
    </cfRule>
    <cfRule type="cellIs" dxfId="131" priority="282" operator="equal">
      <formula>"Catastrófico"</formula>
    </cfRule>
  </conditionalFormatting>
  <conditionalFormatting sqref="AW11:AY58 AW63:AY357">
    <cfRule type="cellIs" dxfId="130" priority="165" operator="equal">
      <formula>"Moderado"</formula>
    </cfRule>
  </conditionalFormatting>
  <conditionalFormatting sqref="AX11:AY58 AX63:AY357">
    <cfRule type="cellIs" dxfId="129" priority="163" operator="equal">
      <formula>"Extremo"</formula>
    </cfRule>
    <cfRule type="cellIs" dxfId="128" priority="164" operator="equal">
      <formula>"Alto"</formula>
    </cfRule>
    <cfRule type="cellIs" dxfId="127" priority="166" operator="equal">
      <formula>"Bajo"</formula>
    </cfRule>
  </conditionalFormatting>
  <conditionalFormatting sqref="T59">
    <cfRule type="cellIs" dxfId="126" priority="63" operator="equal">
      <formula>"Muy Alta"</formula>
    </cfRule>
    <cfRule type="cellIs" dxfId="125" priority="64" operator="equal">
      <formula>"Alta"</formula>
    </cfRule>
    <cfRule type="cellIs" dxfId="124" priority="65" operator="equal">
      <formula>"Media"</formula>
    </cfRule>
    <cfRule type="cellIs" dxfId="123" priority="66" operator="equal">
      <formula>"Baja"</formula>
    </cfRule>
    <cfRule type="cellIs" dxfId="122" priority="67" operator="equal">
      <formula>"Muy Baja"</formula>
    </cfRule>
  </conditionalFormatting>
  <conditionalFormatting sqref="U59">
    <cfRule type="cellIs" dxfId="121" priority="58" operator="equal">
      <formula>"Muy Alta"</formula>
    </cfRule>
    <cfRule type="cellIs" dxfId="120" priority="59" operator="equal">
      <formula>"Alta"</formula>
    </cfRule>
    <cfRule type="cellIs" dxfId="119" priority="60" operator="equal">
      <formula>"Media"</formula>
    </cfRule>
    <cfRule type="cellIs" dxfId="118" priority="61" operator="equal">
      <formula>"Baja"</formula>
    </cfRule>
    <cfRule type="cellIs" dxfId="117" priority="62" operator="equal">
      <formula>"Muy Baja"</formula>
    </cfRule>
  </conditionalFormatting>
  <conditionalFormatting sqref="V59:V62">
    <cfRule type="cellIs" dxfId="116" priority="28" operator="equal">
      <formula>"Catastrófico"</formula>
    </cfRule>
    <cfRule type="cellIs" dxfId="115" priority="29" operator="equal">
      <formula>"Mayor"</formula>
    </cfRule>
    <cfRule type="cellIs" dxfId="114" priority="30" operator="equal">
      <formula>"Moderado"</formula>
    </cfRule>
    <cfRule type="cellIs" dxfId="113" priority="31" operator="equal">
      <formula>"Menor"</formula>
    </cfRule>
    <cfRule type="cellIs" dxfId="112" priority="32" operator="equal">
      <formula>"Leve"</formula>
    </cfRule>
  </conditionalFormatting>
  <conditionalFormatting sqref="X59:X62">
    <cfRule type="cellIs" dxfId="111" priority="23" operator="equal">
      <formula>"Catastrófico"</formula>
    </cfRule>
    <cfRule type="cellIs" dxfId="110" priority="24" operator="equal">
      <formula>"Mayor"</formula>
    </cfRule>
    <cfRule type="cellIs" dxfId="109" priority="25" operator="equal">
      <formula>"Moderado"</formula>
    </cfRule>
    <cfRule type="cellIs" dxfId="108" priority="26" operator="equal">
      <formula>"Menor"</formula>
    </cfRule>
    <cfRule type="cellIs" dxfId="107" priority="27" operator="equal">
      <formula>"Leve"</formula>
    </cfRule>
  </conditionalFormatting>
  <conditionalFormatting sqref="AA59:AA62">
    <cfRule type="cellIs" dxfId="106" priority="19" operator="equal">
      <formula>"Extremo"</formula>
    </cfRule>
    <cfRule type="cellIs" dxfId="105" priority="20" operator="equal">
      <formula>"Alto"</formula>
    </cfRule>
    <cfRule type="cellIs" dxfId="104" priority="21" operator="equal">
      <formula>"Moderado"</formula>
    </cfRule>
    <cfRule type="cellIs" dxfId="103" priority="22" operator="equal">
      <formula>"Bajo"</formula>
    </cfRule>
  </conditionalFormatting>
  <conditionalFormatting sqref="AT59:AT62">
    <cfRule type="cellIs" dxfId="102" priority="14" operator="equal">
      <formula>"Muy Baja"</formula>
    </cfRule>
    <cfRule type="cellIs" dxfId="101" priority="15" operator="equal">
      <formula>"Baja"</formula>
    </cfRule>
    <cfRule type="cellIs" dxfId="100" priority="16" operator="equal">
      <formula>"Media"</formula>
    </cfRule>
    <cfRule type="cellIs" dxfId="99" priority="17" operator="equal">
      <formula>"Alta"</formula>
    </cfRule>
    <cfRule type="cellIs" dxfId="98" priority="18" operator="equal">
      <formula>"Muy Alta"</formula>
    </cfRule>
  </conditionalFormatting>
  <conditionalFormatting sqref="AW59:AW62">
    <cfRule type="cellIs" dxfId="97" priority="10" operator="equal">
      <formula>"Leve"</formula>
    </cfRule>
    <cfRule type="cellIs" dxfId="96" priority="11" operator="equal">
      <formula>"Menor"</formula>
    </cfRule>
    <cfRule type="cellIs" dxfId="95" priority="12" operator="equal">
      <formula>"Mayor"</formula>
    </cfRule>
    <cfRule type="cellIs" dxfId="94" priority="13" operator="equal">
      <formula>"Catastrófico"</formula>
    </cfRule>
  </conditionalFormatting>
  <conditionalFormatting sqref="AW59:AW62">
    <cfRule type="cellIs" dxfId="93" priority="9" operator="equal">
      <formula>"Moderado"</formula>
    </cfRule>
  </conditionalFormatting>
  <conditionalFormatting sqref="AX59:AX62">
    <cfRule type="cellIs" dxfId="92" priority="7" operator="equal">
      <formula>"Moderado"</formula>
    </cfRule>
  </conditionalFormatting>
  <conditionalFormatting sqref="AX59:AX62">
    <cfRule type="cellIs" dxfId="91" priority="5" operator="equal">
      <formula>"Extremo"</formula>
    </cfRule>
    <cfRule type="cellIs" dxfId="90" priority="6" operator="equal">
      <formula>"Alto"</formula>
    </cfRule>
    <cfRule type="cellIs" dxfId="89" priority="8" operator="equal">
      <formula>"Bajo"</formula>
    </cfRule>
  </conditionalFormatting>
  <conditionalFormatting sqref="AY59:AY62">
    <cfRule type="cellIs" dxfId="88" priority="3" operator="equal">
      <formula>"Moderado"</formula>
    </cfRule>
  </conditionalFormatting>
  <conditionalFormatting sqref="AY59:AY62">
    <cfRule type="cellIs" dxfId="87" priority="1" operator="equal">
      <formula>"Extremo"</formula>
    </cfRule>
    <cfRule type="cellIs" dxfId="86" priority="2" operator="equal">
      <formula>"Alto"</formula>
    </cfRule>
    <cfRule type="cellIs" dxfId="85" priority="4" operator="equal">
      <formula>"Bajo"</formula>
    </cfRule>
  </conditionalFormatting>
  <dataValidations count="3">
    <dataValidation type="list" allowBlank="1" showInputMessage="1" showErrorMessage="1" sqref="BG5:BG6" xr:uid="{00000000-0002-0000-0000-000000000000}">
      <formula1>"I TRIM, II TRIM, III TRIM, IV TRIM"</formula1>
    </dataValidation>
    <dataValidation type="list" allowBlank="1" showInputMessage="1" showErrorMessage="1" sqref="D11:D59 D63:D351" xr:uid="{00000000-0002-0000-0000-000002000000}">
      <formula1>"RG, RS, RF"</formula1>
    </dataValidation>
    <dataValidation type="list" allowBlank="1" showInputMessage="1" showErrorMessage="1" sqref="K11:K351" xr:uid="{00000000-0002-0000-0000-000001000000}">
      <formula1>"SI, NO"</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2">
        <x14:dataValidation type="list" allowBlank="1" showInputMessage="1" showErrorMessage="1" xr:uid="{00000000-0002-0000-0000-000003000000}">
          <x14:formula1>
            <xm:f>'D:\Contenedor\Users\jlinares\Desktop\Formulaciones\[MR_COM_2024_def.xlsb]Listas'!#REF!</xm:f>
          </x14:formula1>
          <xm:sqref>H11:I16 E11:E16 A11:A16 L11:L16 AZ11:AZ16</xm:sqref>
        </x14:dataValidation>
        <x14:dataValidation type="list" allowBlank="1" showInputMessage="1" showErrorMessage="1" xr:uid="{00000000-0002-0000-0000-000004000000}">
          <x14:formula1>
            <xm:f>'D:\Contenedor\Users\jlinares\Desktop\Formulaciones\[MR_COM_2024_def.xlsb]Tablas_GSF'!#REF!</xm:f>
          </x14:formula1>
          <xm:sqref>AG11:AG16 R11:R16 V11:V16 T11:T16 AI11:AI16 AN11:AP16</xm:sqref>
        </x14:dataValidation>
        <x14:dataValidation type="list" allowBlank="1" showInputMessage="1" showErrorMessage="1" xr:uid="{00000000-0002-0000-0000-000005000000}">
          <x14:formula1>
            <xm:f>'\\10.35.116.242\Fileserver\OAP\78_MIPG\78.5_Adm_Riesgos\2024\Formulaciones\[MR_DIE_2024_def.xlsb]Listas'!#REF!</xm:f>
          </x14:formula1>
          <xm:sqref>H17:I34 E17:E34 A17:A34 L17:L34 AZ17:AZ34</xm:sqref>
        </x14:dataValidation>
        <x14:dataValidation type="list" allowBlank="1" showInputMessage="1" showErrorMessage="1" xr:uid="{00000000-0002-0000-0000-000006000000}">
          <x14:formula1>
            <xm:f>'\\10.35.116.242\Fileserver\OAP\78_MIPG\78.5_Adm_Riesgos\2024\Formulaciones\[MR_DIE_2024_def.xlsb]Tablas_GSF'!#REF!</xm:f>
          </x14:formula1>
          <xm:sqref>AG17:AG34 R17:R34 V17:V34 T17:T34 AI17:AI34 AN17:AP34</xm:sqref>
        </x14:dataValidation>
        <x14:dataValidation type="list" allowBlank="1" showInputMessage="1" showErrorMessage="1" xr:uid="{00000000-0002-0000-0000-000007000000}">
          <x14:formula1>
            <xm:f>'\\10.35.116.242\Fileserver\OAP\78_MIPG\78.5_Adm_Riesgos\2024\Formulaciones\[MR_GCA_2024_def.xlsb]Listas'!#REF!</xm:f>
          </x14:formula1>
          <xm:sqref>E35:E59 AZ35:AZ62 A35 L35:L62 H35:I59</xm:sqref>
        </x14:dataValidation>
        <x14:dataValidation type="list" allowBlank="1" showInputMessage="1" showErrorMessage="1" xr:uid="{00000000-0002-0000-0000-000008000000}">
          <x14:formula1>
            <xm:f>'\\10.35.116.242\Fileserver\OAP\78_MIPG\78.5_Adm_Riesgos\2024\Formulaciones\[MR_GCA_2024_def.xlsb]Tablas_GSF'!#REF!</xm:f>
          </x14:formula1>
          <xm:sqref>AN35:AP58 AI35:AI58 T35:T62 V35:V62 X59:X62 R35:R59 AG35:AG58</xm:sqref>
        </x14:dataValidation>
        <x14:dataValidation type="list" allowBlank="1" showInputMessage="1" showErrorMessage="1" xr:uid="{00000000-0002-0000-0000-000009000000}">
          <x14:formula1>
            <xm:f>'\\10.35.116.242\Fileserver\OAP\78_MIPG\78.5_Adm_Riesgos\2024\Formulaciones\[MR_GCI_2024_def.xlsx]Listas'!#REF!</xm:f>
          </x14:formula1>
          <xm:sqref>A63 H63:I80 E63:E80 L63:L80 AZ63:AZ80</xm:sqref>
        </x14:dataValidation>
        <x14:dataValidation type="list" allowBlank="1" showInputMessage="1" showErrorMessage="1" xr:uid="{00000000-0002-0000-0000-00000B000000}">
          <x14:formula1>
            <xm:f>'\\10.35.116.242\Fileserver\OAP\78_MIPG\78.5_Adm_Riesgos\2024\Formulaciones\[MR_GCO_2024_def.xlsb]Listas'!#REF!</xm:f>
          </x14:formula1>
          <xm:sqref>H81:I84 E81:E84 A81 L81:L84 AZ81:AZ84</xm:sqref>
        </x14:dataValidation>
        <x14:dataValidation type="list" allowBlank="1" showInputMessage="1" showErrorMessage="1" xr:uid="{00000000-0002-0000-0000-00000C000000}">
          <x14:formula1>
            <xm:f>'\\10.35.116.242\Fileserver\OAP\78_MIPG\78.5_Adm_Riesgos\2024\Formulaciones\[MR_GCO_2024_def.xlsb]Tablas_GSF'!#REF!</xm:f>
          </x14:formula1>
          <xm:sqref>AG81:AG84 R81:R84 V81:V84 T81:T84 AI81:AI84 AN81:AP84</xm:sqref>
        </x14:dataValidation>
        <x14:dataValidation type="list" allowBlank="1" showInputMessage="1" showErrorMessage="1" xr:uid="{00000000-0002-0000-0000-00000D000000}">
          <x14:formula1>
            <xm:f>'\\10.35.116.242\Fileserver\OAP\78_MIPG\78.5_Adm_Riesgos\2024\Formulaciones\[MR_GDO_2024 _def.xlsb]Listas'!#REF!</xm:f>
          </x14:formula1>
          <xm:sqref>H85:I97 E85:E97 A85 L85:L97 AZ85:AZ97</xm:sqref>
        </x14:dataValidation>
        <x14:dataValidation type="list" allowBlank="1" showInputMessage="1" showErrorMessage="1" xr:uid="{00000000-0002-0000-0000-00000E000000}">
          <x14:formula1>
            <xm:f>'\\10.35.116.242\Fileserver\OAP\78_MIPG\78.5_Adm_Riesgos\2024\Formulaciones\[MR_GDO_2024 _def.xlsb]Tablas_GSF'!#REF!</xm:f>
          </x14:formula1>
          <xm:sqref>AG85:AG97 R85:R97 V85:V97 T85:T97 AI85:AI97 AN85:AP97</xm:sqref>
        </x14:dataValidation>
        <x14:dataValidation type="list" allowBlank="1" showInputMessage="1" showErrorMessage="1" xr:uid="{00000000-0002-0000-0000-00000F000000}">
          <x14:formula1>
            <xm:f>'\\10.35.116.242\Fileserver\OAP\78_MIPG\78.5_Adm_Riesgos\2024\Formulaciones\[MR_GDT_2024_def2.xlsb]Listas'!#REF!</xm:f>
          </x14:formula1>
          <xm:sqref>H98:I121 E98:E121 A98 L98:L121 AZ98:AZ121</xm:sqref>
        </x14:dataValidation>
        <x14:dataValidation type="list" allowBlank="1" showInputMessage="1" showErrorMessage="1" xr:uid="{00000000-0002-0000-0000-000010000000}">
          <x14:formula1>
            <xm:f>'\\10.35.116.242\Fileserver\OAP\78_MIPG\78.5_Adm_Riesgos\2024\Formulaciones\[MR_GDT_2024_def2.xlsb]Tablas_GSF'!#REF!</xm:f>
          </x14:formula1>
          <xm:sqref>AG98:AG121 R98:R121 V98:V121 T98:T121 AI98:AI121 AN98:AP121</xm:sqref>
        </x14:dataValidation>
        <x14:dataValidation type="list" allowBlank="1" showInputMessage="1" showErrorMessage="1" xr:uid="{00000000-0002-0000-0000-000011000000}">
          <x14:formula1>
            <xm:f>'\\10.35.116.242\Fileserver\OAP\78_MIPG\78.5_Adm_Riesgos\2024\Formulaciones\[MR_GFI_2024_def.xlsb]Listas'!#REF!</xm:f>
          </x14:formula1>
          <xm:sqref>H122:I163 E122:E163 A122 L122:L163 AZ122:AZ163</xm:sqref>
        </x14:dataValidation>
        <x14:dataValidation type="list" allowBlank="1" showInputMessage="1" showErrorMessage="1" xr:uid="{00000000-0002-0000-0000-000012000000}">
          <x14:formula1>
            <xm:f>'\\10.35.116.242\Fileserver\OAP\78_MIPG\78.5_Adm_Riesgos\2024\Formulaciones\[MR_GFI_2024_def.xlsb]Tablas_GSF'!#REF!</xm:f>
          </x14:formula1>
          <xm:sqref>AG122:AG163 R122:R163 V122:V163 T122:T163 AI122:AI163 AN122:AP163</xm:sqref>
        </x14:dataValidation>
        <x14:dataValidation type="list" allowBlank="1" showInputMessage="1" showErrorMessage="1" xr:uid="{00000000-0002-0000-0000-000013000000}">
          <x14:formula1>
            <xm:f>'\\10.35.116.242\Fileserver\OAP\78_MIPG\78.5_Adm_Riesgos\2024\Formulaciones\[MR_GIG_2024_def.xlsb]Listas'!#REF!</xm:f>
          </x14:formula1>
          <xm:sqref>H164:I217 E164:E217 A164 L164:L217 AZ164:AZ217 L231:L236</xm:sqref>
        </x14:dataValidation>
        <x14:dataValidation type="list" allowBlank="1" showInputMessage="1" showErrorMessage="1" xr:uid="{00000000-0002-0000-0000-000014000000}">
          <x14:formula1>
            <xm:f>'\\10.35.116.242\Fileserver\OAP\78_MIPG\78.5_Adm_Riesgos\2024\Formulaciones\[MR_GIG_2024_def.xlsb]Tablas_GSF'!#REF!</xm:f>
          </x14:formula1>
          <xm:sqref>AG164:AG217 R164:R217 T164:T217 V164:V217 AI164:AI217 AN164:AP217</xm:sqref>
        </x14:dataValidation>
        <x14:dataValidation type="list" allowBlank="1" showInputMessage="1" showErrorMessage="1" xr:uid="{00000000-0002-0000-0000-000015000000}">
          <x14:formula1>
            <xm:f>'\\10.35.116.242\Fileserver\OAP\78_MIPG\78.5_Adm_Riesgos\2024\Formulaciones\[MR_GJU_2024_def.xlsb]Listas'!#REF!</xm:f>
          </x14:formula1>
          <xm:sqref>H218:I224 E218:E224 A218 L218:L224 AZ218:AZ224</xm:sqref>
        </x14:dataValidation>
        <x14:dataValidation type="list" allowBlank="1" showInputMessage="1" showErrorMessage="1" xr:uid="{00000000-0002-0000-0000-000016000000}">
          <x14:formula1>
            <xm:f>'\\10.35.116.242\Fileserver\OAP\78_MIPG\78.5_Adm_Riesgos\2024\Formulaciones\[MR_GJU_2024_def.xlsb]Tablas_GSF'!#REF!</xm:f>
          </x14:formula1>
          <xm:sqref>AG218:AG224 R218:R224 V218:V224 T218:T224 AI218:AI224 AN218:AP224</xm:sqref>
        </x14:dataValidation>
        <x14:dataValidation type="list" allowBlank="1" showInputMessage="1" showErrorMessage="1" xr:uid="{00000000-0002-0000-0000-000017000000}">
          <x14:formula1>
            <xm:f>'\\10.35.116.242\Fileserver\OAP\78_MIPG\78.5_Adm_Riesgos\2024\Formulaciones\[MR_GPS_2024_def2.xlsb]Listas'!#REF!</xm:f>
          </x14:formula1>
          <xm:sqref>H225:I230 E225:E230 A225:A230 L225:L230 AZ225:AZ230</xm:sqref>
        </x14:dataValidation>
        <x14:dataValidation type="list" allowBlank="1" showInputMessage="1" showErrorMessage="1" xr:uid="{00000000-0002-0000-0000-000018000000}">
          <x14:formula1>
            <xm:f>'\\10.35.116.242\Fileserver\OAP\78_MIPG\78.5_Adm_Riesgos\2024\Formulaciones\[MR_GPS_2024_def2.xlsb]Tablas_GSF'!#REF!</xm:f>
          </x14:formula1>
          <xm:sqref>AG225:AG230 R225:R230 V225:V230 T225:T230 AI225:AI230 AN225:AP230</xm:sqref>
        </x14:dataValidation>
        <x14:dataValidation type="list" allowBlank="1" showInputMessage="1" showErrorMessage="1" xr:uid="{00000000-0002-0000-0000-000019000000}">
          <x14:formula1>
            <xm:f>'\\10.35.116.242\Fileserver\OAP\78_MIPG\78.5_Adm_Riesgos\2024\Formulaciones\[MR_GSA_2024_def.xlsb]Listas'!#REF!</xm:f>
          </x14:formula1>
          <xm:sqref>H231:I254 E231:E254 A231 AZ231:AZ254 L237:L254</xm:sqref>
        </x14:dataValidation>
        <x14:dataValidation type="list" allowBlank="1" showInputMessage="1" showErrorMessage="1" xr:uid="{00000000-0002-0000-0000-00001A000000}">
          <x14:formula1>
            <xm:f>'\\10.35.116.242\Fileserver\OAP\78_MIPG\78.5_Adm_Riesgos\2024\Formulaciones\[MR_GSA_2024_def.xlsb]Tablas_GSF'!#REF!</xm:f>
          </x14:formula1>
          <xm:sqref>AG231:AG254 R231:R254 V231:V254 T231:T254 AI231:AI254 AN231:AP254</xm:sqref>
        </x14:dataValidation>
        <x14:dataValidation type="list" allowBlank="1" showInputMessage="1" showErrorMessage="1" xr:uid="{00000000-0002-0000-0000-00001B000000}">
          <x14:formula1>
            <xm:f>'\\10.35.116.242\Fileserver\OAP\78_MIPG\78.5_Adm_Riesgos\2024\Formulaciones\[MR_GSC_2024_def.xlsb]Listas'!#REF!</xm:f>
          </x14:formula1>
          <xm:sqref>H255:I290 E255:E290 A255 L255:L290 AZ255:AZ290</xm:sqref>
        </x14:dataValidation>
        <x14:dataValidation type="list" allowBlank="1" showInputMessage="1" showErrorMessage="1" xr:uid="{00000000-0002-0000-0000-00001C000000}">
          <x14:formula1>
            <xm:f>'\\10.35.116.242\Fileserver\OAP\78_MIPG\78.5_Adm_Riesgos\2024\Formulaciones\[MR_GSC_2024_def.xlsb]Tablas_GSF'!#REF!</xm:f>
          </x14:formula1>
          <xm:sqref>AG255:AG290 R255:R290 V255:V290 T255:T290 AI255:AI290 AN255:AP290</xm:sqref>
        </x14:dataValidation>
        <x14:dataValidation type="list" allowBlank="1" showInputMessage="1" showErrorMessage="1" xr:uid="{00000000-0002-0000-0000-00001D000000}">
          <x14:formula1>
            <xm:f>'\\10.35.116.242\Fileserver\OAP\78_MIPG\78.5_Adm_Riesgos\2024\Formulaciones\[MR_GTH_2024_def.xlsb]Listas'!#REF!</xm:f>
          </x14:formula1>
          <xm:sqref>H291:I320 E291:E320 A291 L291:L320 AZ291:AZ320</xm:sqref>
        </x14:dataValidation>
        <x14:dataValidation type="list" allowBlank="1" showInputMessage="1" showErrorMessage="1" xr:uid="{00000000-0002-0000-0000-00001E000000}">
          <x14:formula1>
            <xm:f>'\\10.35.116.242\Fileserver\OAP\78_MIPG\78.5_Adm_Riesgos\2024\Formulaciones\[MR_GTH_2024_def.xlsb]Tablas_GSF'!#REF!</xm:f>
          </x14:formula1>
          <xm:sqref>AG291:AG320 R291:R320 V291:V320 T291:T320 AI291:AI320 AN291:AP320</xm:sqref>
        </x14:dataValidation>
        <x14:dataValidation type="list" allowBlank="1" showInputMessage="1" showErrorMessage="1" xr:uid="{00000000-0002-0000-0000-00001F000000}">
          <x14:formula1>
            <xm:f>'\\10.35.116.242\Fileserver\OAP\78_MIPG\78.5_Adm_Riesgos\2024\Formulaciones\[MR_PCE_2024_def.xlsb]Listas'!#REF!</xm:f>
          </x14:formula1>
          <xm:sqref>E321:E351 H321:I357 L321:L357 AZ321:AZ357</xm:sqref>
        </x14:dataValidation>
        <x14:dataValidation type="list" allowBlank="1" showInputMessage="1" showErrorMessage="1" xr:uid="{00000000-0002-0000-0000-000020000000}">
          <x14:formula1>
            <xm:f>'\\10.35.116.242\Fileserver\OAP\78_MIPG\78.5_Adm_Riesgos\2024\Formulaciones\[MR_PCE_2024_def.xlsb]Tablas_GSF'!#REF!</xm:f>
          </x14:formula1>
          <xm:sqref>AG351:AG357 R321:R357 V321:V357 T321:T357 AI351:AI357 AN321:AP340 AG321:AG340 AN351:AP357 AI344:AI345 AG344:AG345 AN344:AP345 AI321:AI340</xm:sqref>
        </x14:dataValidation>
        <x14:dataValidation type="list" allowBlank="1" showInputMessage="1" showErrorMessage="1" xr:uid="{00000000-0002-0000-0000-000021000000}">
          <x14:formula1>
            <xm:f>'D:\Contenedor\Users\jlinares\OneDrive - Unidad Administrativa Especial De Catastro Distrital (1)\FileServer_OAP\78_MIPG\78.5_Adm_Riesgos\2024\Formulaciones\[MR_GCA_2024_version2_def_px institucional 2-2024.xlsb]Tablas_GSF'!#REF!</xm:f>
          </x14:formula1>
          <xm:sqref>AG59:AG62 AI59:AI62 AN59:AP62</xm:sqref>
        </x14:dataValidation>
        <x14:dataValidation type="list" allowBlank="1" showInputMessage="1" showErrorMessage="1" xr:uid="{00000000-0002-0000-0000-000022000000}">
          <x14:formula1>
            <xm:f>'https://catastrobogotacol-my.sharepoint.com/personal/oficina_asesora_planeacion_catastrobogota_gov_co/Documents/FileServer_OAP/78_MIPG/78.5_Adm_Riesgos/2024/MR_Institucional/[MR_PCE_2024_V2.xlsb]Tablas_GSF'!#REF!</xm:f>
          </x14:formula1>
          <xm:sqref>AG341:AG343 AG346:AG350 AI341:AI343 AI346:AI350 AN341:AP343 AN346:AP350</xm:sqref>
        </x14:dataValidation>
        <x14:dataValidation type="list" allowBlank="1" showInputMessage="1" showErrorMessage="1" xr:uid="{00000000-0002-0000-0000-00000A000000}">
          <x14:formula1>
            <xm:f>'\\10.35.116.242\Fileserver\OAP\78_MIPG\78.5_Adm_Riesgos\2024\Formulaciones\[MR_GCI_2024_def.xlsx]Tablas_GSF'!#REF!</xm:f>
          </x14:formula1>
          <xm:sqref>AG63:AG80 R63:R80 V63:V80 T63:T80 AI63:AI80 AN63:AP80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308"/>
  <sheetViews>
    <sheetView showGridLines="0" zoomScale="41" zoomScaleNormal="41" zoomScaleSheetLayoutView="100" workbookViewId="0">
      <selection sqref="A1:G1"/>
    </sheetView>
  </sheetViews>
  <sheetFormatPr defaultColWidth="11.42578125" defaultRowHeight="15"/>
  <cols>
    <col min="1" max="1" width="21" style="1" customWidth="1"/>
    <col min="2" max="2" width="37.28515625" style="1" customWidth="1"/>
    <col min="3" max="3" width="16.7109375" style="1" customWidth="1"/>
    <col min="4" max="4" width="36.85546875" style="1" customWidth="1"/>
    <col min="5" max="5" width="44.85546875" style="1" customWidth="1"/>
    <col min="6" max="6" width="38.140625" style="1" customWidth="1"/>
    <col min="7" max="7" width="22.7109375" style="1" customWidth="1"/>
    <col min="8" max="8" width="136.42578125" style="1" customWidth="1"/>
    <col min="9" max="17" width="23.28515625" style="1" customWidth="1"/>
    <col min="18" max="19" width="36.7109375" style="1" customWidth="1"/>
    <col min="20" max="20" width="20.42578125" style="1" customWidth="1"/>
    <col min="21" max="21" width="37.42578125" style="1" customWidth="1"/>
    <col min="22" max="22" width="20.42578125" style="1" customWidth="1"/>
    <col min="23" max="23" width="69.140625" style="1" customWidth="1"/>
    <col min="24" max="24" width="90.140625" style="1" customWidth="1"/>
    <col min="25" max="28" width="11.42578125" style="1"/>
    <col min="29" max="29" width="15" style="1" customWidth="1"/>
    <col min="30" max="30" width="18.42578125" style="1" customWidth="1"/>
    <col min="31" max="31" width="20.140625" style="1" customWidth="1"/>
    <col min="32" max="16384" width="11.42578125" style="1"/>
  </cols>
  <sheetData>
    <row r="1" spans="1:31" ht="31.5" customHeight="1">
      <c r="A1" s="661" t="s">
        <v>0</v>
      </c>
      <c r="B1" s="661"/>
      <c r="C1" s="661"/>
      <c r="D1" s="661"/>
      <c r="E1" s="661"/>
      <c r="F1" s="661"/>
      <c r="G1" s="647"/>
    </row>
    <row r="2" spans="1:31" ht="18" customHeight="1"/>
    <row r="3" spans="1:31" ht="26.25" customHeight="1">
      <c r="A3" s="662" t="s">
        <v>954</v>
      </c>
      <c r="B3" s="663"/>
      <c r="C3" s="663"/>
      <c r="D3" s="663"/>
      <c r="E3" s="663"/>
      <c r="F3" s="663"/>
      <c r="G3" s="663"/>
      <c r="H3" s="111"/>
    </row>
    <row r="5" spans="1:31">
      <c r="A5" s="671" t="s">
        <v>955</v>
      </c>
      <c r="B5" s="672"/>
      <c r="C5" s="672"/>
      <c r="D5" s="672"/>
      <c r="E5" s="672"/>
      <c r="F5" s="672"/>
      <c r="G5" s="672"/>
      <c r="H5" s="672"/>
      <c r="I5" s="669" t="s">
        <v>956</v>
      </c>
      <c r="J5" s="669"/>
      <c r="K5" s="669"/>
      <c r="L5" s="669"/>
      <c r="M5" s="669"/>
      <c r="N5" s="669"/>
      <c r="O5" s="669"/>
      <c r="P5" s="669"/>
      <c r="Q5" s="669"/>
      <c r="R5" s="665" t="s">
        <v>16</v>
      </c>
      <c r="S5" s="665"/>
      <c r="T5" s="665"/>
      <c r="U5" s="665"/>
      <c r="V5" s="666"/>
      <c r="W5" s="664" t="s">
        <v>17</v>
      </c>
      <c r="X5" s="664"/>
      <c r="Y5" s="664"/>
      <c r="Z5" s="664"/>
      <c r="AA5" s="664"/>
      <c r="AB5" s="664"/>
      <c r="AC5" s="634" t="s">
        <v>26</v>
      </c>
      <c r="AD5" s="635"/>
      <c r="AE5" s="635"/>
    </row>
    <row r="6" spans="1:31" ht="45.75" customHeight="1">
      <c r="A6" s="673"/>
      <c r="B6" s="674"/>
      <c r="C6" s="674"/>
      <c r="D6" s="674"/>
      <c r="E6" s="674"/>
      <c r="F6" s="674"/>
      <c r="G6" s="674"/>
      <c r="H6" s="674"/>
      <c r="I6" s="670"/>
      <c r="J6" s="670"/>
      <c r="K6" s="670"/>
      <c r="L6" s="670"/>
      <c r="M6" s="670"/>
      <c r="N6" s="670"/>
      <c r="O6" s="670"/>
      <c r="P6" s="670"/>
      <c r="Q6" s="670"/>
      <c r="R6" s="667"/>
      <c r="S6" s="667"/>
      <c r="T6" s="667"/>
      <c r="U6" s="667"/>
      <c r="V6" s="668"/>
      <c r="W6" s="677" t="s">
        <v>23</v>
      </c>
      <c r="X6" s="678"/>
      <c r="Y6" s="679" t="s">
        <v>957</v>
      </c>
      <c r="Z6" s="679"/>
      <c r="AA6" s="679"/>
      <c r="AB6" s="679"/>
      <c r="AC6" s="612" t="s">
        <v>958</v>
      </c>
      <c r="AD6" s="612" t="s">
        <v>77</v>
      </c>
      <c r="AE6" s="612" t="s">
        <v>78</v>
      </c>
    </row>
    <row r="7" spans="1:31" s="3" customFormat="1" ht="125.25" customHeight="1">
      <c r="A7" s="188" t="s">
        <v>8</v>
      </c>
      <c r="B7" s="189" t="s">
        <v>10</v>
      </c>
      <c r="C7" s="188" t="s">
        <v>959</v>
      </c>
      <c r="D7" s="188" t="s">
        <v>960</v>
      </c>
      <c r="E7" s="190" t="s">
        <v>961</v>
      </c>
      <c r="F7" s="190" t="s">
        <v>962</v>
      </c>
      <c r="G7" s="190" t="s">
        <v>963</v>
      </c>
      <c r="H7" s="190" t="s">
        <v>964</v>
      </c>
      <c r="I7" s="191" t="s">
        <v>39</v>
      </c>
      <c r="J7" s="191" t="s">
        <v>965</v>
      </c>
      <c r="K7" s="192" t="s">
        <v>966</v>
      </c>
      <c r="L7" s="192" t="s">
        <v>967</v>
      </c>
      <c r="M7" s="192" t="s">
        <v>968</v>
      </c>
      <c r="N7" s="191" t="s">
        <v>969</v>
      </c>
      <c r="O7" s="191" t="s">
        <v>970</v>
      </c>
      <c r="P7" s="192" t="s">
        <v>971</v>
      </c>
      <c r="Q7" s="192" t="s">
        <v>972</v>
      </c>
      <c r="R7" s="193" t="s">
        <v>973</v>
      </c>
      <c r="S7" s="193" t="s">
        <v>65</v>
      </c>
      <c r="T7" s="193" t="s">
        <v>66</v>
      </c>
      <c r="U7" s="194" t="s">
        <v>67</v>
      </c>
      <c r="V7" s="193" t="s">
        <v>68</v>
      </c>
      <c r="W7" s="195" t="s">
        <v>69</v>
      </c>
      <c r="X7" s="195" t="s">
        <v>70</v>
      </c>
      <c r="Y7" s="2" t="s">
        <v>71</v>
      </c>
      <c r="Z7" s="2" t="s">
        <v>72</v>
      </c>
      <c r="AA7" s="2" t="s">
        <v>73</v>
      </c>
      <c r="AB7" s="2" t="s">
        <v>74</v>
      </c>
      <c r="AC7" s="613"/>
      <c r="AD7" s="613"/>
      <c r="AE7" s="613"/>
    </row>
    <row r="8" spans="1:31" ht="297" customHeight="1">
      <c r="A8" s="196" t="s">
        <v>79</v>
      </c>
      <c r="B8" s="197" t="s">
        <v>81</v>
      </c>
      <c r="C8" s="196" t="s">
        <v>974</v>
      </c>
      <c r="D8" s="198" t="s">
        <v>975</v>
      </c>
      <c r="E8" s="199" t="s">
        <v>976</v>
      </c>
      <c r="F8" s="199" t="s">
        <v>977</v>
      </c>
      <c r="G8" s="197" t="s">
        <v>978</v>
      </c>
      <c r="H8" s="197" t="s">
        <v>979</v>
      </c>
      <c r="I8" s="197" t="s">
        <v>980</v>
      </c>
      <c r="J8" s="197" t="s">
        <v>981</v>
      </c>
      <c r="K8" s="200" t="s">
        <v>982</v>
      </c>
      <c r="L8" s="199" t="s">
        <v>983</v>
      </c>
      <c r="M8" s="199" t="s">
        <v>984</v>
      </c>
      <c r="N8" s="197" t="s">
        <v>980</v>
      </c>
      <c r="O8" s="197" t="str">
        <f>J8</f>
        <v>MAYOR</v>
      </c>
      <c r="P8" s="200" t="s">
        <v>982</v>
      </c>
      <c r="Q8" s="152" t="s">
        <v>104</v>
      </c>
      <c r="R8" s="152" t="s">
        <v>985</v>
      </c>
      <c r="S8" s="152" t="s">
        <v>986</v>
      </c>
      <c r="T8" s="152" t="s">
        <v>987</v>
      </c>
      <c r="U8" s="152" t="s">
        <v>988</v>
      </c>
      <c r="V8" s="179" t="s">
        <v>989</v>
      </c>
      <c r="W8" s="207"/>
      <c r="X8" s="207"/>
      <c r="Y8" s="421"/>
      <c r="Z8" s="421"/>
      <c r="AA8" s="422"/>
      <c r="AB8" s="417"/>
      <c r="AC8" s="126"/>
      <c r="AD8" s="417"/>
      <c r="AE8" s="417"/>
    </row>
    <row r="9" spans="1:31" ht="212.25" customHeight="1">
      <c r="A9" s="529" t="s">
        <v>193</v>
      </c>
      <c r="B9" s="516" t="s">
        <v>195</v>
      </c>
      <c r="C9" s="201" t="s">
        <v>990</v>
      </c>
      <c r="D9" s="202" t="s">
        <v>991</v>
      </c>
      <c r="E9" s="152" t="s">
        <v>992</v>
      </c>
      <c r="F9" s="152" t="s">
        <v>993</v>
      </c>
      <c r="G9" s="152" t="s">
        <v>994</v>
      </c>
      <c r="H9" s="152" t="s">
        <v>995</v>
      </c>
      <c r="I9" s="203" t="s">
        <v>996</v>
      </c>
      <c r="J9" s="203" t="s">
        <v>981</v>
      </c>
      <c r="K9" s="204" t="s">
        <v>982</v>
      </c>
      <c r="L9" s="152" t="s">
        <v>997</v>
      </c>
      <c r="M9" s="203" t="s">
        <v>984</v>
      </c>
      <c r="N9" s="203" t="s">
        <v>980</v>
      </c>
      <c r="O9" s="203" t="s">
        <v>981</v>
      </c>
      <c r="P9" s="204" t="s">
        <v>982</v>
      </c>
      <c r="Q9" s="152" t="s">
        <v>104</v>
      </c>
      <c r="R9" s="152" t="s">
        <v>998</v>
      </c>
      <c r="S9" s="152" t="s">
        <v>999</v>
      </c>
      <c r="T9" s="152" t="s">
        <v>226</v>
      </c>
      <c r="U9" s="152" t="s">
        <v>1000</v>
      </c>
      <c r="V9" s="152" t="s">
        <v>169</v>
      </c>
      <c r="W9" s="166"/>
      <c r="X9" s="166"/>
      <c r="Y9" s="159"/>
      <c r="Z9" s="159"/>
      <c r="AA9" s="419"/>
      <c r="AB9" s="416"/>
      <c r="AC9" s="377"/>
      <c r="AD9" s="416"/>
      <c r="AE9" s="416"/>
    </row>
    <row r="10" spans="1:31" ht="129" customHeight="1">
      <c r="A10" s="529"/>
      <c r="B10" s="516"/>
      <c r="C10" s="201" t="s">
        <v>1001</v>
      </c>
      <c r="D10" s="202" t="s">
        <v>1002</v>
      </c>
      <c r="E10" s="152" t="s">
        <v>1003</v>
      </c>
      <c r="F10" s="152" t="s">
        <v>1004</v>
      </c>
      <c r="G10" s="152" t="s">
        <v>1005</v>
      </c>
      <c r="H10" s="152" t="s">
        <v>1006</v>
      </c>
      <c r="I10" s="203" t="s">
        <v>980</v>
      </c>
      <c r="J10" s="203" t="s">
        <v>981</v>
      </c>
      <c r="K10" s="204" t="s">
        <v>982</v>
      </c>
      <c r="L10" s="152" t="s">
        <v>1007</v>
      </c>
      <c r="M10" s="203" t="s">
        <v>984</v>
      </c>
      <c r="N10" s="203" t="s">
        <v>980</v>
      </c>
      <c r="O10" s="203" t="s">
        <v>981</v>
      </c>
      <c r="P10" s="204" t="s">
        <v>982</v>
      </c>
      <c r="Q10" s="152" t="s">
        <v>104</v>
      </c>
      <c r="R10" s="152" t="s">
        <v>1008</v>
      </c>
      <c r="S10" s="152" t="s">
        <v>1009</v>
      </c>
      <c r="T10" s="152" t="s">
        <v>226</v>
      </c>
      <c r="U10" s="152" t="s">
        <v>1010</v>
      </c>
      <c r="V10" s="152" t="s">
        <v>246</v>
      </c>
      <c r="W10" s="166"/>
      <c r="X10" s="166"/>
      <c r="Y10" s="269"/>
      <c r="Z10" s="269"/>
      <c r="AA10" s="419"/>
      <c r="AB10" s="416"/>
      <c r="AC10" s="377"/>
      <c r="AD10" s="416"/>
      <c r="AE10" s="416"/>
    </row>
    <row r="11" spans="1:31" ht="282" customHeight="1">
      <c r="A11" s="529"/>
      <c r="B11" s="516"/>
      <c r="C11" s="201" t="s">
        <v>1011</v>
      </c>
      <c r="D11" s="202" t="s">
        <v>1012</v>
      </c>
      <c r="E11" s="152" t="s">
        <v>1013</v>
      </c>
      <c r="F11" s="152" t="s">
        <v>1014</v>
      </c>
      <c r="G11" s="152" t="s">
        <v>1015</v>
      </c>
      <c r="H11" s="152" t="s">
        <v>1016</v>
      </c>
      <c r="I11" s="203" t="s">
        <v>980</v>
      </c>
      <c r="J11" s="203" t="s">
        <v>981</v>
      </c>
      <c r="K11" s="204" t="s">
        <v>982</v>
      </c>
      <c r="L11" s="152" t="s">
        <v>997</v>
      </c>
      <c r="M11" s="203" t="s">
        <v>984</v>
      </c>
      <c r="N11" s="203" t="s">
        <v>980</v>
      </c>
      <c r="O11" s="203" t="s">
        <v>981</v>
      </c>
      <c r="P11" s="204" t="s">
        <v>982</v>
      </c>
      <c r="Q11" s="152" t="s">
        <v>104</v>
      </c>
      <c r="R11" s="152" t="s">
        <v>1017</v>
      </c>
      <c r="S11" s="152" t="s">
        <v>258</v>
      </c>
      <c r="T11" s="152" t="s">
        <v>259</v>
      </c>
      <c r="U11" s="152" t="s">
        <v>1018</v>
      </c>
      <c r="V11" s="152" t="s">
        <v>169</v>
      </c>
      <c r="W11" s="427"/>
      <c r="X11" s="166"/>
      <c r="Y11" s="159"/>
      <c r="Z11" s="159"/>
      <c r="AA11" s="419"/>
      <c r="AB11" s="416"/>
      <c r="AC11" s="377"/>
      <c r="AD11" s="416"/>
      <c r="AE11" s="416"/>
    </row>
    <row r="12" spans="1:31" ht="401.25" customHeight="1">
      <c r="A12" s="202" t="s">
        <v>677</v>
      </c>
      <c r="B12" s="152" t="s">
        <v>678</v>
      </c>
      <c r="C12" s="202" t="s">
        <v>1019</v>
      </c>
      <c r="D12" s="202" t="s">
        <v>1020</v>
      </c>
      <c r="E12" s="152" t="s">
        <v>1021</v>
      </c>
      <c r="F12" s="152" t="s">
        <v>1022</v>
      </c>
      <c r="G12" s="152" t="s">
        <v>1023</v>
      </c>
      <c r="H12" s="152" t="s">
        <v>1024</v>
      </c>
      <c r="I12" s="152" t="s">
        <v>980</v>
      </c>
      <c r="J12" s="152" t="s">
        <v>981</v>
      </c>
      <c r="K12" s="205" t="s">
        <v>982</v>
      </c>
      <c r="L12" s="152" t="s">
        <v>1025</v>
      </c>
      <c r="M12" s="152" t="s">
        <v>1026</v>
      </c>
      <c r="N12" s="152" t="s">
        <v>980</v>
      </c>
      <c r="O12" s="152" t="s">
        <v>981</v>
      </c>
      <c r="P12" s="205" t="s">
        <v>982</v>
      </c>
      <c r="Q12" s="152" t="s">
        <v>104</v>
      </c>
      <c r="R12" s="159" t="s">
        <v>1027</v>
      </c>
      <c r="S12" s="159" t="s">
        <v>1028</v>
      </c>
      <c r="T12" s="159" t="s">
        <v>259</v>
      </c>
      <c r="U12" s="159" t="s">
        <v>1029</v>
      </c>
      <c r="V12" s="206" t="s">
        <v>812</v>
      </c>
      <c r="W12" s="385"/>
      <c r="X12" s="426"/>
      <c r="Y12" s="152"/>
      <c r="Z12" s="152"/>
      <c r="AA12" s="422"/>
      <c r="AB12" s="417"/>
      <c r="AC12" s="126"/>
      <c r="AD12" s="417"/>
      <c r="AE12" s="417"/>
    </row>
    <row r="13" spans="1:31" ht="183">
      <c r="A13" s="202" t="s">
        <v>543</v>
      </c>
      <c r="B13" s="152" t="s">
        <v>544</v>
      </c>
      <c r="C13" s="202" t="s">
        <v>1030</v>
      </c>
      <c r="D13" s="202" t="s">
        <v>1031</v>
      </c>
      <c r="E13" s="152" t="s">
        <v>1032</v>
      </c>
      <c r="F13" s="152" t="s">
        <v>1033</v>
      </c>
      <c r="G13" s="152" t="s">
        <v>1034</v>
      </c>
      <c r="H13" s="152" t="s">
        <v>1035</v>
      </c>
      <c r="I13" s="152" t="s">
        <v>980</v>
      </c>
      <c r="J13" s="152" t="s">
        <v>981</v>
      </c>
      <c r="K13" s="205" t="s">
        <v>982</v>
      </c>
      <c r="L13" s="152" t="s">
        <v>1036</v>
      </c>
      <c r="M13" s="152" t="s">
        <v>984</v>
      </c>
      <c r="N13" s="152" t="s">
        <v>980</v>
      </c>
      <c r="O13" s="152" t="s">
        <v>981</v>
      </c>
      <c r="P13" s="205" t="s">
        <v>982</v>
      </c>
      <c r="Q13" s="152" t="s">
        <v>104</v>
      </c>
      <c r="R13" s="152" t="s">
        <v>1037</v>
      </c>
      <c r="S13" s="152" t="s">
        <v>1038</v>
      </c>
      <c r="T13" s="152" t="s">
        <v>1039</v>
      </c>
      <c r="U13" s="152" t="s">
        <v>1040</v>
      </c>
      <c r="V13" s="179">
        <v>45657</v>
      </c>
      <c r="W13" s="210"/>
      <c r="X13" s="210"/>
      <c r="Y13" s="384"/>
      <c r="Z13" s="384"/>
      <c r="AA13" s="420"/>
      <c r="AB13" s="418"/>
      <c r="AC13" s="126"/>
      <c r="AD13" s="417"/>
      <c r="AE13" s="417"/>
    </row>
    <row r="14" spans="1:31" ht="331.5" customHeight="1">
      <c r="A14" s="202" t="s">
        <v>391</v>
      </c>
      <c r="B14" s="152" t="s">
        <v>1041</v>
      </c>
      <c r="C14" s="202" t="s">
        <v>1042</v>
      </c>
      <c r="D14" s="202" t="s">
        <v>1043</v>
      </c>
      <c r="E14" s="152" t="s">
        <v>1044</v>
      </c>
      <c r="F14" s="152" t="s">
        <v>1045</v>
      </c>
      <c r="G14" s="152" t="s">
        <v>1046</v>
      </c>
      <c r="H14" s="152" t="s">
        <v>1047</v>
      </c>
      <c r="I14" s="152" t="s">
        <v>980</v>
      </c>
      <c r="J14" s="152" t="s">
        <v>981</v>
      </c>
      <c r="K14" s="205" t="s">
        <v>982</v>
      </c>
      <c r="L14" s="152" t="s">
        <v>1048</v>
      </c>
      <c r="M14" s="152" t="s">
        <v>984</v>
      </c>
      <c r="N14" s="152" t="s">
        <v>980</v>
      </c>
      <c r="O14" s="152" t="s">
        <v>981</v>
      </c>
      <c r="P14" s="205" t="s">
        <v>982</v>
      </c>
      <c r="Q14" s="152" t="s">
        <v>104</v>
      </c>
      <c r="R14" s="152" t="s">
        <v>1049</v>
      </c>
      <c r="S14" s="152" t="s">
        <v>1050</v>
      </c>
      <c r="T14" s="152" t="s">
        <v>1051</v>
      </c>
      <c r="U14" s="152" t="s">
        <v>1052</v>
      </c>
      <c r="V14" s="179">
        <v>45657</v>
      </c>
      <c r="W14" s="385"/>
      <c r="X14" s="261"/>
      <c r="Y14" s="180"/>
      <c r="Z14" s="180"/>
      <c r="AA14" s="381"/>
      <c r="AB14" s="371"/>
      <c r="AC14" s="126"/>
      <c r="AD14" s="417"/>
      <c r="AE14" s="417"/>
    </row>
    <row r="15" spans="1:31" ht="224.25" customHeight="1">
      <c r="A15" s="202" t="s">
        <v>873</v>
      </c>
      <c r="B15" s="152" t="s">
        <v>1053</v>
      </c>
      <c r="C15" s="202" t="s">
        <v>1054</v>
      </c>
      <c r="D15" s="202" t="s">
        <v>1055</v>
      </c>
      <c r="E15" s="152" t="s">
        <v>1056</v>
      </c>
      <c r="F15" s="152" t="s">
        <v>1057</v>
      </c>
      <c r="G15" s="152" t="s">
        <v>1058</v>
      </c>
      <c r="H15" s="152" t="s">
        <v>1059</v>
      </c>
      <c r="I15" s="152" t="s">
        <v>980</v>
      </c>
      <c r="J15" s="152" t="s">
        <v>1026</v>
      </c>
      <c r="K15" s="209" t="s">
        <v>1026</v>
      </c>
      <c r="L15" s="152" t="s">
        <v>1060</v>
      </c>
      <c r="M15" s="152" t="s">
        <v>1026</v>
      </c>
      <c r="N15" s="152" t="s">
        <v>980</v>
      </c>
      <c r="O15" s="152" t="s">
        <v>1026</v>
      </c>
      <c r="P15" s="209" t="s">
        <v>1026</v>
      </c>
      <c r="Q15" s="152" t="s">
        <v>104</v>
      </c>
      <c r="R15" s="436" t="s">
        <v>1061</v>
      </c>
      <c r="S15" s="436" t="s">
        <v>1062</v>
      </c>
      <c r="T15" s="185" t="s">
        <v>1063</v>
      </c>
      <c r="U15" s="185" t="s">
        <v>1064</v>
      </c>
      <c r="V15" s="376" t="s">
        <v>1065</v>
      </c>
      <c r="W15" s="207"/>
      <c r="X15" s="210"/>
      <c r="Y15" s="152"/>
      <c r="Z15" s="152"/>
      <c r="AA15" s="422"/>
      <c r="AB15" s="417"/>
      <c r="AC15" s="126"/>
      <c r="AD15" s="417"/>
      <c r="AE15" s="417"/>
    </row>
    <row r="16" spans="1:31" ht="152.25">
      <c r="A16" s="529" t="s">
        <v>445</v>
      </c>
      <c r="B16" s="516" t="s">
        <v>446</v>
      </c>
      <c r="C16" s="202" t="s">
        <v>1066</v>
      </c>
      <c r="D16" s="202" t="s">
        <v>1067</v>
      </c>
      <c r="E16" s="152" t="s">
        <v>1068</v>
      </c>
      <c r="F16" s="152" t="s">
        <v>1069</v>
      </c>
      <c r="G16" s="152" t="s">
        <v>1070</v>
      </c>
      <c r="H16" s="152" t="s">
        <v>1071</v>
      </c>
      <c r="I16" s="152" t="s">
        <v>980</v>
      </c>
      <c r="J16" s="152" t="s">
        <v>981</v>
      </c>
      <c r="K16" s="205" t="s">
        <v>982</v>
      </c>
      <c r="L16" s="152" t="s">
        <v>1072</v>
      </c>
      <c r="M16" s="152" t="s">
        <v>984</v>
      </c>
      <c r="N16" s="152" t="s">
        <v>980</v>
      </c>
      <c r="O16" s="152" t="s">
        <v>981</v>
      </c>
      <c r="P16" s="205" t="s">
        <v>982</v>
      </c>
      <c r="Q16" s="152" t="s">
        <v>104</v>
      </c>
      <c r="R16" s="152" t="s">
        <v>1073</v>
      </c>
      <c r="S16" s="152" t="s">
        <v>1074</v>
      </c>
      <c r="T16" s="152" t="s">
        <v>1075</v>
      </c>
      <c r="U16" s="152" t="s">
        <v>1076</v>
      </c>
      <c r="V16" s="152" t="s">
        <v>812</v>
      </c>
      <c r="W16" s="207"/>
      <c r="X16" s="207"/>
      <c r="Y16" s="180"/>
      <c r="Z16" s="180"/>
      <c r="AA16" s="422"/>
      <c r="AB16" s="417"/>
      <c r="AC16" s="377"/>
      <c r="AD16" s="377"/>
      <c r="AE16" s="377"/>
    </row>
    <row r="17" spans="1:31" ht="292.5" customHeight="1">
      <c r="A17" s="529"/>
      <c r="B17" s="516"/>
      <c r="C17" s="202" t="s">
        <v>1077</v>
      </c>
      <c r="D17" s="202" t="s">
        <v>1078</v>
      </c>
      <c r="E17" s="152" t="s">
        <v>1079</v>
      </c>
      <c r="F17" s="152" t="s">
        <v>1069</v>
      </c>
      <c r="G17" s="152" t="s">
        <v>1080</v>
      </c>
      <c r="H17" s="152" t="s">
        <v>1081</v>
      </c>
      <c r="I17" s="152" t="s">
        <v>980</v>
      </c>
      <c r="J17" s="152" t="s">
        <v>981</v>
      </c>
      <c r="K17" s="205" t="s">
        <v>982</v>
      </c>
      <c r="L17" s="152" t="s">
        <v>997</v>
      </c>
      <c r="M17" s="152" t="s">
        <v>984</v>
      </c>
      <c r="N17" s="152" t="s">
        <v>980</v>
      </c>
      <c r="O17" s="152" t="s">
        <v>981</v>
      </c>
      <c r="P17" s="205" t="s">
        <v>982</v>
      </c>
      <c r="Q17" s="152" t="s">
        <v>104</v>
      </c>
      <c r="R17" s="152" t="s">
        <v>1082</v>
      </c>
      <c r="S17" s="152" t="s">
        <v>1083</v>
      </c>
      <c r="T17" s="152" t="s">
        <v>1075</v>
      </c>
      <c r="U17" s="152" t="s">
        <v>1084</v>
      </c>
      <c r="V17" s="152" t="s">
        <v>246</v>
      </c>
      <c r="W17" s="207"/>
      <c r="X17" s="207"/>
      <c r="Y17" s="180"/>
      <c r="Z17" s="180"/>
      <c r="AA17" s="5"/>
      <c r="AB17" s="417"/>
      <c r="AC17" s="377"/>
      <c r="AD17" s="377"/>
      <c r="AE17" s="377"/>
    </row>
    <row r="18" spans="1:31" ht="174.75" customHeight="1">
      <c r="A18" s="529" t="s">
        <v>648</v>
      </c>
      <c r="B18" s="496" t="s">
        <v>649</v>
      </c>
      <c r="C18" s="202" t="s">
        <v>1085</v>
      </c>
      <c r="D18" s="202" t="s">
        <v>1086</v>
      </c>
      <c r="E18" s="152" t="s">
        <v>1087</v>
      </c>
      <c r="F18" s="152" t="s">
        <v>1088</v>
      </c>
      <c r="G18" s="152" t="s">
        <v>1005</v>
      </c>
      <c r="H18" s="152" t="s">
        <v>1089</v>
      </c>
      <c r="I18" s="152" t="s">
        <v>980</v>
      </c>
      <c r="J18" s="152" t="s">
        <v>1026</v>
      </c>
      <c r="K18" s="209" t="s">
        <v>1026</v>
      </c>
      <c r="L18" s="152" t="s">
        <v>1007</v>
      </c>
      <c r="M18" s="152" t="s">
        <v>984</v>
      </c>
      <c r="N18" s="152" t="s">
        <v>980</v>
      </c>
      <c r="O18" s="152" t="s">
        <v>1026</v>
      </c>
      <c r="P18" s="209" t="s">
        <v>1026</v>
      </c>
      <c r="Q18" s="152" t="s">
        <v>104</v>
      </c>
      <c r="R18" s="152" t="s">
        <v>1090</v>
      </c>
      <c r="S18" s="152" t="s">
        <v>1091</v>
      </c>
      <c r="T18" s="152" t="s">
        <v>1092</v>
      </c>
      <c r="U18" s="152" t="s">
        <v>1093</v>
      </c>
      <c r="V18" s="179">
        <v>45657</v>
      </c>
      <c r="W18" s="207"/>
      <c r="X18" s="210"/>
      <c r="Y18" s="203"/>
      <c r="Z18" s="203"/>
      <c r="AA18" s="422"/>
      <c r="AB18" s="417"/>
      <c r="AC18" s="377"/>
      <c r="AD18" s="416"/>
      <c r="AE18" s="416"/>
    </row>
    <row r="19" spans="1:31" ht="174.75" customHeight="1">
      <c r="A19" s="529"/>
      <c r="B19" s="498"/>
      <c r="C19" s="202" t="s">
        <v>1094</v>
      </c>
      <c r="D19" s="202" t="s">
        <v>1095</v>
      </c>
      <c r="E19" s="152" t="s">
        <v>1096</v>
      </c>
      <c r="F19" s="152" t="s">
        <v>1097</v>
      </c>
      <c r="G19" s="152" t="s">
        <v>1046</v>
      </c>
      <c r="H19" s="152" t="s">
        <v>1098</v>
      </c>
      <c r="I19" s="152" t="s">
        <v>980</v>
      </c>
      <c r="J19" s="152" t="s">
        <v>1026</v>
      </c>
      <c r="K19" s="209" t="s">
        <v>1026</v>
      </c>
      <c r="L19" s="152" t="s">
        <v>1048</v>
      </c>
      <c r="M19" s="152" t="s">
        <v>984</v>
      </c>
      <c r="N19" s="152" t="s">
        <v>980</v>
      </c>
      <c r="O19" s="152" t="s">
        <v>1026</v>
      </c>
      <c r="P19" s="209" t="s">
        <v>1026</v>
      </c>
      <c r="Q19" s="152" t="s">
        <v>104</v>
      </c>
      <c r="R19" s="152" t="s">
        <v>1099</v>
      </c>
      <c r="S19" s="152" t="s">
        <v>1100</v>
      </c>
      <c r="T19" s="152" t="s">
        <v>1101</v>
      </c>
      <c r="U19" s="152" t="s">
        <v>1102</v>
      </c>
      <c r="V19" s="179">
        <v>45657</v>
      </c>
      <c r="W19" s="207"/>
      <c r="X19" s="207"/>
      <c r="Y19" s="203"/>
      <c r="Z19" s="203"/>
      <c r="AA19" s="422"/>
      <c r="AB19" s="417"/>
      <c r="AC19" s="126"/>
      <c r="AD19" s="417"/>
      <c r="AE19" s="417"/>
    </row>
    <row r="20" spans="1:31" ht="137.25">
      <c r="A20" s="493" t="s">
        <v>797</v>
      </c>
      <c r="B20" s="496" t="s">
        <v>1103</v>
      </c>
      <c r="C20" s="201" t="s">
        <v>1104</v>
      </c>
      <c r="D20" s="202" t="s">
        <v>1105</v>
      </c>
      <c r="E20" s="152" t="s">
        <v>1106</v>
      </c>
      <c r="F20" s="152" t="s">
        <v>1107</v>
      </c>
      <c r="G20" s="152" t="s">
        <v>1034</v>
      </c>
      <c r="H20" s="152" t="s">
        <v>1108</v>
      </c>
      <c r="I20" s="152" t="s">
        <v>980</v>
      </c>
      <c r="J20" s="152" t="s">
        <v>981</v>
      </c>
      <c r="K20" s="204" t="s">
        <v>982</v>
      </c>
      <c r="L20" s="152" t="s">
        <v>1036</v>
      </c>
      <c r="M20" s="203" t="s">
        <v>984</v>
      </c>
      <c r="N20" s="203" t="s">
        <v>980</v>
      </c>
      <c r="O20" s="203" t="s">
        <v>981</v>
      </c>
      <c r="P20" s="204" t="s">
        <v>982</v>
      </c>
      <c r="Q20" s="203" t="s">
        <v>104</v>
      </c>
      <c r="R20" s="159" t="s">
        <v>1109</v>
      </c>
      <c r="S20" s="159" t="s">
        <v>1110</v>
      </c>
      <c r="T20" s="182" t="s">
        <v>259</v>
      </c>
      <c r="U20" s="159" t="s">
        <v>1111</v>
      </c>
      <c r="V20" s="159" t="s">
        <v>1112</v>
      </c>
      <c r="W20" s="207"/>
      <c r="X20" s="207"/>
      <c r="Y20" s="152"/>
      <c r="Z20" s="152"/>
      <c r="AA20" s="372"/>
      <c r="AB20" s="126"/>
      <c r="AC20" s="126"/>
      <c r="AD20" s="126"/>
      <c r="AE20" s="126"/>
    </row>
    <row r="21" spans="1:31" ht="137.25">
      <c r="A21" s="494"/>
      <c r="B21" s="497"/>
      <c r="C21" s="201" t="s">
        <v>1113</v>
      </c>
      <c r="D21" s="202" t="s">
        <v>1114</v>
      </c>
      <c r="E21" s="152" t="s">
        <v>1115</v>
      </c>
      <c r="F21" s="152" t="s">
        <v>1107</v>
      </c>
      <c r="G21" s="152" t="s">
        <v>978</v>
      </c>
      <c r="H21" s="152" t="s">
        <v>1116</v>
      </c>
      <c r="I21" s="152" t="s">
        <v>980</v>
      </c>
      <c r="J21" s="152" t="s">
        <v>981</v>
      </c>
      <c r="K21" s="204" t="s">
        <v>982</v>
      </c>
      <c r="L21" s="152" t="s">
        <v>983</v>
      </c>
      <c r="M21" s="203" t="s">
        <v>984</v>
      </c>
      <c r="N21" s="203" t="s">
        <v>980</v>
      </c>
      <c r="O21" s="203" t="s">
        <v>981</v>
      </c>
      <c r="P21" s="204" t="s">
        <v>982</v>
      </c>
      <c r="Q21" s="203" t="s">
        <v>104</v>
      </c>
      <c r="R21" s="159" t="s">
        <v>1117</v>
      </c>
      <c r="S21" s="159" t="s">
        <v>1118</v>
      </c>
      <c r="T21" s="208" t="s">
        <v>1119</v>
      </c>
      <c r="U21" s="159" t="s">
        <v>1120</v>
      </c>
      <c r="V21" s="159" t="s">
        <v>246</v>
      </c>
      <c r="W21" s="210"/>
      <c r="X21" s="212"/>
      <c r="Y21" s="203"/>
      <c r="Z21" s="203"/>
      <c r="AA21" s="422"/>
      <c r="AB21" s="417"/>
      <c r="AC21" s="126"/>
      <c r="AD21" s="126"/>
      <c r="AE21" s="126"/>
    </row>
    <row r="22" spans="1:31" ht="211.5" customHeight="1">
      <c r="A22" s="495"/>
      <c r="B22" s="498"/>
      <c r="C22" s="201" t="s">
        <v>1121</v>
      </c>
      <c r="D22" s="202" t="s">
        <v>1122</v>
      </c>
      <c r="E22" s="152" t="s">
        <v>1123</v>
      </c>
      <c r="F22" s="152" t="s">
        <v>1124</v>
      </c>
      <c r="G22" s="152" t="s">
        <v>1080</v>
      </c>
      <c r="H22" s="152" t="s">
        <v>1125</v>
      </c>
      <c r="I22" s="152" t="s">
        <v>980</v>
      </c>
      <c r="J22" s="152" t="s">
        <v>981</v>
      </c>
      <c r="K22" s="204" t="s">
        <v>982</v>
      </c>
      <c r="L22" s="152" t="s">
        <v>997</v>
      </c>
      <c r="M22" s="203" t="s">
        <v>984</v>
      </c>
      <c r="N22" s="203" t="s">
        <v>980</v>
      </c>
      <c r="O22" s="203" t="s">
        <v>981</v>
      </c>
      <c r="P22" s="204" t="s">
        <v>982</v>
      </c>
      <c r="Q22" s="203" t="s">
        <v>104</v>
      </c>
      <c r="R22" s="159" t="s">
        <v>1126</v>
      </c>
      <c r="S22" s="159" t="s">
        <v>809</v>
      </c>
      <c r="T22" s="182" t="s">
        <v>810</v>
      </c>
      <c r="U22" s="208" t="s">
        <v>1127</v>
      </c>
      <c r="V22" s="159" t="s">
        <v>812</v>
      </c>
      <c r="W22" s="207"/>
      <c r="X22" s="207"/>
      <c r="Y22" s="152"/>
      <c r="Z22" s="152"/>
      <c r="AA22" s="422"/>
      <c r="AB22" s="417"/>
      <c r="AC22" s="126"/>
      <c r="AD22" s="126"/>
      <c r="AE22" s="126"/>
    </row>
    <row r="23" spans="1:31" ht="206.25" customHeight="1">
      <c r="A23" s="529" t="s">
        <v>323</v>
      </c>
      <c r="B23" s="516" t="s">
        <v>325</v>
      </c>
      <c r="C23" s="202" t="s">
        <v>1128</v>
      </c>
      <c r="D23" s="202" t="s">
        <v>1129</v>
      </c>
      <c r="E23" s="152" t="s">
        <v>1130</v>
      </c>
      <c r="F23" s="152" t="s">
        <v>1131</v>
      </c>
      <c r="G23" s="152" t="s">
        <v>1005</v>
      </c>
      <c r="H23" s="152" t="s">
        <v>1132</v>
      </c>
      <c r="I23" s="152" t="s">
        <v>980</v>
      </c>
      <c r="J23" s="152" t="s">
        <v>1026</v>
      </c>
      <c r="K23" s="209" t="s">
        <v>1026</v>
      </c>
      <c r="L23" s="152" t="s">
        <v>1007</v>
      </c>
      <c r="M23" s="152" t="s">
        <v>984</v>
      </c>
      <c r="N23" s="152" t="s">
        <v>980</v>
      </c>
      <c r="O23" s="152" t="s">
        <v>1026</v>
      </c>
      <c r="P23" s="209" t="s">
        <v>1026</v>
      </c>
      <c r="Q23" s="152" t="s">
        <v>104</v>
      </c>
      <c r="R23" s="152" t="s">
        <v>1133</v>
      </c>
      <c r="S23" s="152" t="s">
        <v>1134</v>
      </c>
      <c r="T23" s="152" t="s">
        <v>1135</v>
      </c>
      <c r="U23" s="152" t="s">
        <v>1136</v>
      </c>
      <c r="V23" s="179">
        <v>45657</v>
      </c>
      <c r="W23" s="428"/>
      <c r="X23" s="429"/>
      <c r="Y23" s="176"/>
      <c r="Z23" s="383"/>
      <c r="AA23" s="419"/>
      <c r="AB23" s="416"/>
      <c r="AC23" s="377"/>
      <c r="AD23" s="377"/>
      <c r="AE23" s="377"/>
    </row>
    <row r="24" spans="1:31" ht="223.5" customHeight="1">
      <c r="A24" s="529"/>
      <c r="B24" s="516"/>
      <c r="C24" s="202" t="s">
        <v>1137</v>
      </c>
      <c r="D24" s="202" t="s">
        <v>1138</v>
      </c>
      <c r="E24" s="152" t="s">
        <v>1139</v>
      </c>
      <c r="F24" s="152" t="s">
        <v>1140</v>
      </c>
      <c r="G24" s="152" t="s">
        <v>1034</v>
      </c>
      <c r="H24" s="152" t="s">
        <v>1141</v>
      </c>
      <c r="I24" s="152" t="s">
        <v>980</v>
      </c>
      <c r="J24" s="152" t="s">
        <v>1026</v>
      </c>
      <c r="K24" s="209" t="s">
        <v>1026</v>
      </c>
      <c r="L24" s="152" t="s">
        <v>1036</v>
      </c>
      <c r="M24" s="152" t="s">
        <v>984</v>
      </c>
      <c r="N24" s="152" t="s">
        <v>980</v>
      </c>
      <c r="O24" s="152" t="s">
        <v>1026</v>
      </c>
      <c r="P24" s="209" t="s">
        <v>1026</v>
      </c>
      <c r="Q24" s="152" t="s">
        <v>104</v>
      </c>
      <c r="R24" s="152" t="s">
        <v>1142</v>
      </c>
      <c r="S24" s="152" t="s">
        <v>1134</v>
      </c>
      <c r="T24" s="152" t="s">
        <v>1135</v>
      </c>
      <c r="U24" s="152" t="s">
        <v>1136</v>
      </c>
      <c r="V24" s="179">
        <v>45657</v>
      </c>
      <c r="W24" s="428"/>
      <c r="X24" s="429"/>
      <c r="Y24" s="176"/>
      <c r="Z24" s="383"/>
      <c r="AA24" s="419"/>
      <c r="AB24" s="416"/>
      <c r="AC24" s="377"/>
      <c r="AD24" s="377"/>
      <c r="AE24" s="377"/>
    </row>
    <row r="25" spans="1:31" ht="321" customHeight="1">
      <c r="A25" s="529"/>
      <c r="B25" s="516"/>
      <c r="C25" s="202" t="s">
        <v>1143</v>
      </c>
      <c r="D25" s="202" t="s">
        <v>1144</v>
      </c>
      <c r="E25" s="152" t="s">
        <v>1145</v>
      </c>
      <c r="F25" s="152" t="s">
        <v>1140</v>
      </c>
      <c r="G25" s="152" t="s">
        <v>1080</v>
      </c>
      <c r="H25" s="152" t="s">
        <v>1146</v>
      </c>
      <c r="I25" s="152" t="s">
        <v>980</v>
      </c>
      <c r="J25" s="152" t="s">
        <v>1026</v>
      </c>
      <c r="K25" s="209" t="s">
        <v>1026</v>
      </c>
      <c r="L25" s="152" t="s">
        <v>997</v>
      </c>
      <c r="M25" s="152" t="s">
        <v>984</v>
      </c>
      <c r="N25" s="152" t="s">
        <v>980</v>
      </c>
      <c r="O25" s="152" t="s">
        <v>1026</v>
      </c>
      <c r="P25" s="209" t="s">
        <v>1026</v>
      </c>
      <c r="Q25" s="152" t="s">
        <v>104</v>
      </c>
      <c r="R25" s="152" t="s">
        <v>1147</v>
      </c>
      <c r="S25" s="152" t="s">
        <v>1134</v>
      </c>
      <c r="T25" s="152" t="s">
        <v>1135</v>
      </c>
      <c r="U25" s="152" t="s">
        <v>1136</v>
      </c>
      <c r="V25" s="179">
        <v>45657</v>
      </c>
      <c r="W25" s="428"/>
      <c r="X25" s="429"/>
      <c r="Y25" s="176"/>
      <c r="Z25" s="383"/>
      <c r="AA25" s="419"/>
      <c r="AB25" s="416"/>
      <c r="AC25" s="377"/>
      <c r="AD25" s="377"/>
      <c r="AE25" s="377"/>
    </row>
    <row r="26" spans="1:31" ht="121.5">
      <c r="A26" s="529" t="s">
        <v>691</v>
      </c>
      <c r="B26" s="516" t="s">
        <v>692</v>
      </c>
      <c r="C26" s="202" t="s">
        <v>1148</v>
      </c>
      <c r="D26" s="202" t="s">
        <v>1149</v>
      </c>
      <c r="E26" s="152" t="s">
        <v>1150</v>
      </c>
      <c r="F26" s="152" t="s">
        <v>1151</v>
      </c>
      <c r="G26" s="152" t="s">
        <v>1152</v>
      </c>
      <c r="H26" s="152" t="s">
        <v>1153</v>
      </c>
      <c r="I26" s="152" t="s">
        <v>980</v>
      </c>
      <c r="J26" s="152" t="s">
        <v>981</v>
      </c>
      <c r="K26" s="205" t="s">
        <v>982</v>
      </c>
      <c r="L26" s="152" t="s">
        <v>1007</v>
      </c>
      <c r="M26" s="152" t="s">
        <v>984</v>
      </c>
      <c r="N26" s="152" t="s">
        <v>980</v>
      </c>
      <c r="O26" s="152" t="s">
        <v>981</v>
      </c>
      <c r="P26" s="205" t="s">
        <v>982</v>
      </c>
      <c r="Q26" s="152" t="s">
        <v>104</v>
      </c>
      <c r="R26" s="152" t="s">
        <v>1154</v>
      </c>
      <c r="S26" s="152" t="s">
        <v>1155</v>
      </c>
      <c r="T26" s="152" t="s">
        <v>1156</v>
      </c>
      <c r="U26" s="152" t="s">
        <v>1157</v>
      </c>
      <c r="V26" s="152" t="s">
        <v>1158</v>
      </c>
      <c r="W26" s="207"/>
      <c r="X26" s="207"/>
      <c r="Y26" s="152"/>
      <c r="Z26" s="152"/>
      <c r="AA26" s="422"/>
      <c r="AB26" s="417"/>
      <c r="AC26" s="126"/>
      <c r="AD26" s="417"/>
      <c r="AE26" s="417"/>
    </row>
    <row r="27" spans="1:31" ht="137.25">
      <c r="A27" s="529"/>
      <c r="B27" s="516"/>
      <c r="C27" s="202" t="s">
        <v>1159</v>
      </c>
      <c r="D27" s="202" t="s">
        <v>1160</v>
      </c>
      <c r="E27" s="152" t="s">
        <v>1161</v>
      </c>
      <c r="F27" s="152" t="s">
        <v>1162</v>
      </c>
      <c r="G27" s="152" t="s">
        <v>1034</v>
      </c>
      <c r="H27" s="152" t="s">
        <v>1163</v>
      </c>
      <c r="I27" s="152" t="s">
        <v>980</v>
      </c>
      <c r="J27" s="152" t="s">
        <v>981</v>
      </c>
      <c r="K27" s="205" t="s">
        <v>982</v>
      </c>
      <c r="L27" s="152" t="s">
        <v>1036</v>
      </c>
      <c r="M27" s="152" t="s">
        <v>984</v>
      </c>
      <c r="N27" s="152" t="s">
        <v>980</v>
      </c>
      <c r="O27" s="152" t="s">
        <v>981</v>
      </c>
      <c r="P27" s="205" t="s">
        <v>982</v>
      </c>
      <c r="Q27" s="152" t="s">
        <v>104</v>
      </c>
      <c r="R27" s="152" t="s">
        <v>1164</v>
      </c>
      <c r="S27" s="152" t="s">
        <v>1165</v>
      </c>
      <c r="T27" s="152" t="s">
        <v>1156</v>
      </c>
      <c r="U27" s="152" t="s">
        <v>1166</v>
      </c>
      <c r="V27" s="152" t="s">
        <v>1158</v>
      </c>
      <c r="W27" s="210"/>
      <c r="X27" s="207"/>
      <c r="Y27" s="152"/>
      <c r="Z27" s="159"/>
      <c r="AA27" s="422"/>
      <c r="AB27" s="417"/>
      <c r="AC27" s="126"/>
      <c r="AD27" s="417"/>
      <c r="AE27" s="417"/>
    </row>
    <row r="28" spans="1:31" ht="106.5">
      <c r="A28" s="529"/>
      <c r="B28" s="516"/>
      <c r="C28" s="202" t="s">
        <v>1167</v>
      </c>
      <c r="D28" s="202" t="s">
        <v>1168</v>
      </c>
      <c r="E28" s="152" t="s">
        <v>1169</v>
      </c>
      <c r="F28" s="152" t="s">
        <v>1170</v>
      </c>
      <c r="G28" s="152" t="s">
        <v>1046</v>
      </c>
      <c r="H28" s="152" t="s">
        <v>1171</v>
      </c>
      <c r="I28" s="152" t="s">
        <v>980</v>
      </c>
      <c r="J28" s="152" t="s">
        <v>981</v>
      </c>
      <c r="K28" s="205" t="s">
        <v>982</v>
      </c>
      <c r="L28" s="152" t="s">
        <v>1048</v>
      </c>
      <c r="M28" s="152" t="s">
        <v>984</v>
      </c>
      <c r="N28" s="152" t="s">
        <v>980</v>
      </c>
      <c r="O28" s="152" t="s">
        <v>981</v>
      </c>
      <c r="P28" s="205" t="s">
        <v>982</v>
      </c>
      <c r="Q28" s="152" t="s">
        <v>104</v>
      </c>
      <c r="R28" s="152" t="s">
        <v>1172</v>
      </c>
      <c r="S28" s="152" t="s">
        <v>1173</v>
      </c>
      <c r="T28" s="152" t="s">
        <v>1156</v>
      </c>
      <c r="U28" s="152" t="s">
        <v>1174</v>
      </c>
      <c r="V28" s="152" t="s">
        <v>246</v>
      </c>
      <c r="W28" s="207"/>
      <c r="X28" s="207"/>
      <c r="Y28" s="152"/>
      <c r="Z28" s="423"/>
      <c r="AA28" s="422"/>
      <c r="AB28" s="417"/>
      <c r="AC28" s="126"/>
      <c r="AD28" s="417"/>
      <c r="AE28" s="417"/>
    </row>
    <row r="29" spans="1:31" ht="210" customHeight="1">
      <c r="A29" s="529" t="s">
        <v>342</v>
      </c>
      <c r="B29" s="496" t="s">
        <v>344</v>
      </c>
      <c r="C29" s="202" t="s">
        <v>1175</v>
      </c>
      <c r="D29" s="202" t="s">
        <v>1176</v>
      </c>
      <c r="E29" s="152" t="s">
        <v>1177</v>
      </c>
      <c r="F29" s="152" t="s">
        <v>1178</v>
      </c>
      <c r="G29" s="152" t="s">
        <v>1034</v>
      </c>
      <c r="H29" s="152" t="s">
        <v>1179</v>
      </c>
      <c r="I29" s="152" t="s">
        <v>996</v>
      </c>
      <c r="J29" s="152" t="s">
        <v>981</v>
      </c>
      <c r="K29" s="205" t="s">
        <v>982</v>
      </c>
      <c r="L29" s="152" t="s">
        <v>1036</v>
      </c>
      <c r="M29" s="152" t="s">
        <v>984</v>
      </c>
      <c r="N29" s="152" t="s">
        <v>980</v>
      </c>
      <c r="O29" s="152" t="s">
        <v>981</v>
      </c>
      <c r="P29" s="205" t="s">
        <v>982</v>
      </c>
      <c r="Q29" s="152" t="s">
        <v>104</v>
      </c>
      <c r="R29" s="152" t="s">
        <v>1180</v>
      </c>
      <c r="S29" s="152" t="s">
        <v>1181</v>
      </c>
      <c r="T29" s="152" t="s">
        <v>259</v>
      </c>
      <c r="U29" s="152" t="s">
        <v>1182</v>
      </c>
      <c r="V29" s="206">
        <v>45657</v>
      </c>
      <c r="W29" s="207"/>
      <c r="X29" s="207"/>
      <c r="Y29" s="203"/>
      <c r="Z29" s="203"/>
      <c r="AA29" s="422"/>
      <c r="AB29" s="417"/>
      <c r="AC29" s="126"/>
      <c r="AD29" s="126"/>
      <c r="AE29" s="126"/>
    </row>
    <row r="30" spans="1:31" ht="151.5" customHeight="1">
      <c r="A30" s="529"/>
      <c r="B30" s="498"/>
      <c r="C30" s="202" t="s">
        <v>1183</v>
      </c>
      <c r="D30" s="202" t="s">
        <v>1184</v>
      </c>
      <c r="E30" s="152" t="s">
        <v>1177</v>
      </c>
      <c r="F30" s="152" t="s">
        <v>1178</v>
      </c>
      <c r="G30" s="152" t="s">
        <v>978</v>
      </c>
      <c r="H30" s="152" t="s">
        <v>1185</v>
      </c>
      <c r="I30" s="152" t="s">
        <v>996</v>
      </c>
      <c r="J30" s="152" t="s">
        <v>981</v>
      </c>
      <c r="K30" s="205" t="s">
        <v>982</v>
      </c>
      <c r="L30" s="152" t="s">
        <v>983</v>
      </c>
      <c r="M30" s="152" t="s">
        <v>984</v>
      </c>
      <c r="N30" s="152" t="s">
        <v>980</v>
      </c>
      <c r="O30" s="152" t="s">
        <v>981</v>
      </c>
      <c r="P30" s="205" t="s">
        <v>982</v>
      </c>
      <c r="Q30" s="152" t="s">
        <v>104</v>
      </c>
      <c r="R30" s="152" t="s">
        <v>1186</v>
      </c>
      <c r="S30" s="152" t="s">
        <v>1187</v>
      </c>
      <c r="T30" s="152" t="s">
        <v>259</v>
      </c>
      <c r="U30" s="152" t="s">
        <v>1182</v>
      </c>
      <c r="V30" s="206">
        <v>45657</v>
      </c>
      <c r="W30" s="207"/>
      <c r="X30" s="207"/>
      <c r="Y30" s="203"/>
      <c r="Z30" s="203"/>
      <c r="AA30" s="422"/>
      <c r="AB30" s="417"/>
      <c r="AC30" s="126"/>
      <c r="AD30" s="126"/>
      <c r="AE30" s="126"/>
    </row>
    <row r="31" spans="1:31" ht="168.75" customHeight="1">
      <c r="A31" s="675" t="s">
        <v>735</v>
      </c>
      <c r="B31" s="676" t="s">
        <v>736</v>
      </c>
      <c r="C31" s="196" t="s">
        <v>1188</v>
      </c>
      <c r="D31" s="198" t="s">
        <v>1189</v>
      </c>
      <c r="E31" s="199" t="s">
        <v>1190</v>
      </c>
      <c r="F31" s="199" t="s">
        <v>1191</v>
      </c>
      <c r="G31" s="197" t="s">
        <v>978</v>
      </c>
      <c r="H31" s="197" t="s">
        <v>1192</v>
      </c>
      <c r="I31" s="197" t="s">
        <v>980</v>
      </c>
      <c r="J31" s="200" t="s">
        <v>981</v>
      </c>
      <c r="K31" s="200" t="s">
        <v>982</v>
      </c>
      <c r="L31" s="199" t="s">
        <v>983</v>
      </c>
      <c r="M31" s="199" t="s">
        <v>984</v>
      </c>
      <c r="N31" s="197" t="s">
        <v>980</v>
      </c>
      <c r="O31" s="197" t="s">
        <v>981</v>
      </c>
      <c r="P31" s="200" t="s">
        <v>982</v>
      </c>
      <c r="Q31" s="152" t="s">
        <v>104</v>
      </c>
      <c r="R31" s="159" t="s">
        <v>1193</v>
      </c>
      <c r="S31" s="159" t="s">
        <v>1194</v>
      </c>
      <c r="T31" s="159" t="s">
        <v>748</v>
      </c>
      <c r="U31" s="159" t="s">
        <v>748</v>
      </c>
      <c r="V31" s="179" t="s">
        <v>812</v>
      </c>
      <c r="W31" s="166"/>
      <c r="X31" s="166"/>
      <c r="Y31" s="159"/>
      <c r="Z31" s="159"/>
      <c r="AA31" s="424"/>
      <c r="AB31" s="416"/>
      <c r="AC31" s="377"/>
      <c r="AD31" s="377"/>
      <c r="AE31" s="377"/>
    </row>
    <row r="32" spans="1:31" ht="317.25" customHeight="1">
      <c r="A32" s="675"/>
      <c r="B32" s="676"/>
      <c r="C32" s="196" t="s">
        <v>1195</v>
      </c>
      <c r="D32" s="213" t="s">
        <v>1196</v>
      </c>
      <c r="E32" s="214" t="s">
        <v>1197</v>
      </c>
      <c r="F32" s="214" t="s">
        <v>1198</v>
      </c>
      <c r="G32" s="215" t="s">
        <v>1080</v>
      </c>
      <c r="H32" s="215" t="s">
        <v>1199</v>
      </c>
      <c r="I32" s="197" t="s">
        <v>980</v>
      </c>
      <c r="J32" s="197" t="s">
        <v>1026</v>
      </c>
      <c r="K32" s="216" t="s">
        <v>1026</v>
      </c>
      <c r="L32" s="199" t="s">
        <v>997</v>
      </c>
      <c r="M32" s="199" t="s">
        <v>984</v>
      </c>
      <c r="N32" s="197" t="s">
        <v>980</v>
      </c>
      <c r="O32" s="197" t="s">
        <v>1026</v>
      </c>
      <c r="P32" s="216" t="s">
        <v>1026</v>
      </c>
      <c r="Q32" s="152" t="s">
        <v>104</v>
      </c>
      <c r="R32" s="159" t="s">
        <v>1200</v>
      </c>
      <c r="S32" s="152" t="s">
        <v>1201</v>
      </c>
      <c r="T32" s="152" t="s">
        <v>1202</v>
      </c>
      <c r="U32" s="152" t="s">
        <v>1203</v>
      </c>
      <c r="V32" s="179" t="s">
        <v>1204</v>
      </c>
      <c r="W32" s="207"/>
      <c r="X32" s="430"/>
      <c r="Y32" s="126"/>
      <c r="Z32" s="126"/>
      <c r="AA32" s="425"/>
      <c r="AB32" s="417"/>
      <c r="AC32" s="388"/>
      <c r="AD32" s="388"/>
      <c r="AE32" s="388"/>
    </row>
    <row r="33" spans="1:23" ht="21">
      <c r="A33" s="5"/>
      <c r="B33" s="5"/>
      <c r="C33" s="5"/>
      <c r="D33" s="5"/>
      <c r="E33" s="5"/>
      <c r="F33" s="5"/>
      <c r="G33" s="5"/>
      <c r="H33" s="4"/>
      <c r="I33" s="4"/>
      <c r="J33" s="4"/>
      <c r="K33" s="5"/>
      <c r="L33" s="5"/>
      <c r="M33" s="5"/>
      <c r="N33" s="5"/>
      <c r="O33" s="5"/>
      <c r="P33" s="5"/>
      <c r="Q33" s="5"/>
      <c r="R33" s="5"/>
      <c r="S33" s="5"/>
      <c r="T33" s="5"/>
      <c r="U33" s="5"/>
      <c r="V33" s="5"/>
      <c r="W33" s="125"/>
    </row>
    <row r="34" spans="1:23">
      <c r="A34" s="5"/>
      <c r="B34" s="5"/>
      <c r="C34" s="5">
        <v>25</v>
      </c>
      <c r="D34" s="5"/>
      <c r="E34" s="5"/>
      <c r="F34" s="5"/>
      <c r="G34" s="5"/>
      <c r="H34" s="4"/>
      <c r="I34" s="4"/>
      <c r="J34" s="4"/>
      <c r="K34" s="5"/>
      <c r="L34" s="5"/>
      <c r="M34" s="5"/>
      <c r="N34" s="5"/>
      <c r="O34" s="5"/>
      <c r="P34" s="5"/>
      <c r="Q34" s="5"/>
      <c r="R34" s="5"/>
      <c r="S34" s="5"/>
      <c r="T34" s="5"/>
      <c r="U34" s="5"/>
      <c r="V34" s="5"/>
    </row>
    <row r="35" spans="1:23">
      <c r="A35" s="5"/>
      <c r="B35" s="5"/>
      <c r="C35" s="5"/>
      <c r="D35" s="5"/>
      <c r="E35" s="5"/>
      <c r="F35" s="5"/>
      <c r="G35" s="5"/>
      <c r="H35" s="4"/>
      <c r="I35" s="4"/>
      <c r="J35" s="4"/>
      <c r="K35" s="5"/>
      <c r="L35" s="5"/>
      <c r="M35" s="5"/>
      <c r="N35" s="5"/>
      <c r="O35" s="5"/>
      <c r="P35" s="5"/>
      <c r="Q35" s="5"/>
      <c r="R35" s="5"/>
      <c r="S35" s="5"/>
      <c r="T35" s="5"/>
      <c r="U35" s="5"/>
      <c r="V35" s="5"/>
    </row>
    <row r="36" spans="1:23">
      <c r="A36" s="5"/>
      <c r="B36" s="5"/>
      <c r="C36" s="5"/>
      <c r="D36" s="5"/>
      <c r="E36" s="5"/>
      <c r="F36" s="5"/>
      <c r="G36" s="5"/>
      <c r="H36" s="4"/>
      <c r="I36" s="4"/>
      <c r="J36" s="4"/>
      <c r="K36" s="5"/>
      <c r="L36" s="5"/>
      <c r="M36" s="5"/>
      <c r="N36" s="5"/>
      <c r="O36" s="5"/>
      <c r="P36" s="5"/>
      <c r="Q36" s="5"/>
      <c r="R36" s="5"/>
      <c r="S36" s="5"/>
      <c r="T36" s="5"/>
      <c r="U36" s="5"/>
      <c r="V36" s="5"/>
    </row>
    <row r="37" spans="1:23">
      <c r="A37" s="5"/>
      <c r="B37" s="5"/>
      <c r="C37" s="5"/>
      <c r="D37" s="5"/>
      <c r="E37" s="5"/>
      <c r="F37" s="5"/>
      <c r="G37" s="5"/>
      <c r="H37" s="4"/>
      <c r="I37" s="4"/>
      <c r="J37" s="4"/>
      <c r="K37" s="5"/>
      <c r="L37" s="5"/>
      <c r="M37" s="5"/>
      <c r="N37" s="5"/>
      <c r="O37" s="5"/>
      <c r="P37" s="5"/>
      <c r="Q37" s="5"/>
      <c r="R37" s="5"/>
      <c r="S37" s="5"/>
      <c r="T37" s="5"/>
      <c r="U37" s="5"/>
      <c r="V37" s="5"/>
    </row>
    <row r="38" spans="1:23">
      <c r="A38" s="5"/>
      <c r="B38" s="5"/>
      <c r="C38" s="5"/>
      <c r="D38" s="5"/>
      <c r="E38" s="5"/>
      <c r="F38" s="5"/>
      <c r="G38" s="5"/>
      <c r="H38" s="4"/>
      <c r="I38" s="4"/>
      <c r="J38" s="4"/>
      <c r="K38" s="5"/>
      <c r="L38" s="5"/>
      <c r="M38" s="5"/>
      <c r="N38" s="5"/>
      <c r="O38" s="5"/>
      <c r="P38" s="5"/>
      <c r="Q38" s="5"/>
      <c r="R38" s="5"/>
      <c r="S38" s="5"/>
      <c r="T38" s="5"/>
      <c r="U38" s="5"/>
      <c r="V38" s="5"/>
    </row>
    <row r="39" spans="1:23">
      <c r="A39" s="5"/>
      <c r="B39" s="5"/>
      <c r="C39" s="5"/>
      <c r="D39" s="5"/>
      <c r="E39" s="5"/>
      <c r="F39" s="5"/>
      <c r="G39" s="5"/>
      <c r="H39" s="4"/>
      <c r="I39" s="4"/>
      <c r="J39" s="4"/>
      <c r="K39" s="5"/>
      <c r="L39" s="5"/>
      <c r="M39" s="5"/>
      <c r="N39" s="5"/>
      <c r="O39" s="5"/>
      <c r="P39" s="5"/>
      <c r="Q39" s="5"/>
      <c r="R39" s="5"/>
      <c r="S39" s="5"/>
      <c r="T39" s="5"/>
      <c r="U39" s="5"/>
      <c r="V39" s="5"/>
    </row>
    <row r="40" spans="1:23">
      <c r="A40" s="5"/>
      <c r="B40" s="5"/>
      <c r="C40" s="5"/>
      <c r="D40" s="5"/>
      <c r="E40" s="5"/>
      <c r="F40" s="5"/>
      <c r="G40" s="5"/>
      <c r="H40" s="4"/>
      <c r="I40" s="4"/>
      <c r="J40" s="4"/>
      <c r="K40" s="5"/>
      <c r="L40" s="5"/>
      <c r="M40" s="5"/>
      <c r="N40" s="5"/>
      <c r="O40" s="5"/>
      <c r="P40" s="5"/>
      <c r="Q40" s="5"/>
      <c r="R40" s="5"/>
      <c r="S40" s="5"/>
      <c r="T40" s="5"/>
      <c r="U40" s="5"/>
      <c r="V40" s="5"/>
    </row>
    <row r="41" spans="1:23">
      <c r="A41" s="5"/>
      <c r="B41" s="5"/>
      <c r="C41" s="5"/>
      <c r="D41" s="5"/>
      <c r="E41" s="5"/>
      <c r="F41" s="5"/>
      <c r="G41" s="5"/>
      <c r="H41" s="4"/>
      <c r="I41" s="4"/>
      <c r="J41" s="4"/>
      <c r="K41" s="5"/>
      <c r="L41" s="5"/>
      <c r="M41" s="5"/>
      <c r="N41" s="5"/>
      <c r="O41" s="5"/>
      <c r="P41" s="5"/>
      <c r="Q41" s="5"/>
      <c r="R41" s="5"/>
      <c r="S41" s="5"/>
      <c r="T41" s="5"/>
      <c r="U41" s="5"/>
      <c r="V41" s="5"/>
    </row>
    <row r="42" spans="1:23">
      <c r="A42" s="5"/>
      <c r="B42" s="5"/>
      <c r="C42" s="5"/>
      <c r="D42" s="5"/>
      <c r="E42" s="5"/>
      <c r="F42" s="5"/>
      <c r="G42" s="5"/>
      <c r="H42" s="4"/>
      <c r="I42" s="4"/>
      <c r="J42" s="4"/>
      <c r="K42" s="5"/>
      <c r="L42" s="5"/>
      <c r="M42" s="5"/>
      <c r="N42" s="5"/>
      <c r="O42" s="5"/>
      <c r="P42" s="5"/>
      <c r="Q42" s="5"/>
      <c r="R42" s="5"/>
      <c r="S42" s="5"/>
      <c r="T42" s="5"/>
      <c r="U42" s="5"/>
      <c r="V42" s="5"/>
    </row>
    <row r="43" spans="1:23">
      <c r="A43" s="5"/>
      <c r="B43" s="5"/>
      <c r="C43" s="5"/>
      <c r="D43" s="5"/>
      <c r="E43" s="5"/>
      <c r="F43" s="5"/>
      <c r="G43" s="5"/>
      <c r="H43" s="4"/>
      <c r="I43" s="4"/>
      <c r="J43" s="4"/>
      <c r="K43" s="5"/>
      <c r="L43" s="5"/>
      <c r="M43" s="5"/>
      <c r="N43" s="5"/>
      <c r="O43" s="5"/>
      <c r="P43" s="5"/>
      <c r="Q43" s="5"/>
      <c r="R43" s="5"/>
      <c r="S43" s="5"/>
      <c r="T43" s="5"/>
      <c r="U43" s="5"/>
      <c r="V43" s="5"/>
    </row>
    <row r="44" spans="1:23">
      <c r="A44" s="5"/>
      <c r="B44" s="5"/>
      <c r="C44" s="5"/>
      <c r="D44" s="5"/>
      <c r="E44" s="5"/>
      <c r="F44" s="5"/>
      <c r="G44" s="5"/>
      <c r="H44" s="4"/>
      <c r="I44" s="4"/>
      <c r="J44" s="4"/>
      <c r="K44" s="5"/>
      <c r="L44" s="5"/>
      <c r="M44" s="5"/>
      <c r="N44" s="5"/>
      <c r="O44" s="5"/>
      <c r="P44" s="5"/>
      <c r="Q44" s="5"/>
      <c r="R44" s="5"/>
      <c r="S44" s="5"/>
      <c r="T44" s="5"/>
      <c r="U44" s="5"/>
      <c r="V44" s="5"/>
    </row>
    <row r="45" spans="1:23">
      <c r="A45" s="5"/>
      <c r="B45" s="5"/>
      <c r="C45" s="5"/>
      <c r="D45" s="5"/>
      <c r="E45" s="5"/>
      <c r="F45" s="5"/>
      <c r="G45" s="5"/>
      <c r="H45" s="4"/>
      <c r="I45" s="4"/>
      <c r="J45" s="4"/>
      <c r="K45" s="5"/>
      <c r="L45" s="5"/>
      <c r="M45" s="5"/>
      <c r="N45" s="5"/>
      <c r="O45" s="5"/>
      <c r="P45" s="5"/>
      <c r="Q45" s="5"/>
      <c r="R45" s="5"/>
      <c r="S45" s="5"/>
      <c r="T45" s="5"/>
      <c r="U45" s="5"/>
      <c r="V45" s="5"/>
    </row>
    <row r="46" spans="1:23">
      <c r="A46" s="5"/>
      <c r="B46" s="5"/>
      <c r="C46" s="5"/>
      <c r="D46" s="5"/>
      <c r="E46" s="5"/>
      <c r="F46" s="5"/>
      <c r="G46" s="5"/>
      <c r="H46" s="4"/>
      <c r="I46" s="4"/>
      <c r="J46" s="4"/>
      <c r="K46" s="5"/>
      <c r="L46" s="5"/>
      <c r="M46" s="5"/>
      <c r="N46" s="5"/>
      <c r="O46" s="5"/>
      <c r="P46" s="5"/>
      <c r="Q46" s="5"/>
      <c r="R46" s="5"/>
      <c r="S46" s="5"/>
      <c r="T46" s="5"/>
      <c r="U46" s="5"/>
      <c r="V46" s="5"/>
    </row>
    <row r="47" spans="1:23">
      <c r="A47" s="5"/>
      <c r="B47" s="5"/>
      <c r="C47" s="5"/>
      <c r="D47" s="5"/>
      <c r="E47" s="5"/>
      <c r="F47" s="5"/>
      <c r="G47" s="5"/>
      <c r="H47" s="4"/>
      <c r="I47" s="4"/>
      <c r="J47" s="4"/>
      <c r="K47" s="5"/>
      <c r="L47" s="5"/>
      <c r="M47" s="5"/>
      <c r="N47" s="5"/>
      <c r="O47" s="5"/>
      <c r="P47" s="5"/>
      <c r="Q47" s="5"/>
      <c r="R47" s="5"/>
      <c r="S47" s="5"/>
      <c r="T47" s="5"/>
      <c r="U47" s="5"/>
      <c r="V47" s="5"/>
    </row>
    <row r="48" spans="1:23">
      <c r="A48" s="5"/>
      <c r="B48" s="5"/>
      <c r="C48" s="5"/>
      <c r="D48" s="5"/>
      <c r="E48" s="5"/>
      <c r="F48" s="5"/>
      <c r="G48" s="5"/>
      <c r="H48" s="4"/>
      <c r="I48" s="4"/>
      <c r="J48" s="4"/>
      <c r="K48" s="5"/>
      <c r="L48" s="5"/>
      <c r="M48" s="5"/>
      <c r="N48" s="5"/>
      <c r="O48" s="5"/>
      <c r="P48" s="5"/>
      <c r="Q48" s="5"/>
      <c r="R48" s="5"/>
      <c r="S48" s="5"/>
      <c r="T48" s="5"/>
      <c r="U48" s="5"/>
      <c r="V48" s="5"/>
    </row>
    <row r="49" spans="1:22">
      <c r="A49" s="5"/>
      <c r="B49" s="5"/>
      <c r="C49" s="5"/>
      <c r="D49" s="5"/>
      <c r="E49" s="5"/>
      <c r="F49" s="5"/>
      <c r="G49" s="5"/>
      <c r="H49" s="4"/>
      <c r="I49" s="4"/>
      <c r="J49" s="4"/>
      <c r="K49" s="5"/>
      <c r="L49" s="5"/>
      <c r="M49" s="5"/>
      <c r="N49" s="5"/>
      <c r="O49" s="5"/>
      <c r="P49" s="5"/>
      <c r="Q49" s="5"/>
      <c r="R49" s="5"/>
      <c r="S49" s="5"/>
      <c r="T49" s="5"/>
      <c r="U49" s="5"/>
      <c r="V49" s="5"/>
    </row>
    <row r="50" spans="1:22">
      <c r="A50" s="5"/>
      <c r="B50" s="5"/>
      <c r="C50" s="5"/>
      <c r="D50" s="5"/>
      <c r="E50" s="5"/>
      <c r="F50" s="5"/>
      <c r="G50" s="5"/>
      <c r="H50" s="4"/>
      <c r="I50" s="4"/>
      <c r="J50" s="4"/>
      <c r="K50" s="5"/>
      <c r="L50" s="5"/>
      <c r="M50" s="5"/>
      <c r="N50" s="5"/>
      <c r="O50" s="5"/>
      <c r="P50" s="5"/>
      <c r="Q50" s="5"/>
      <c r="R50" s="5"/>
      <c r="S50" s="5"/>
      <c r="T50" s="5"/>
      <c r="U50" s="5"/>
      <c r="V50" s="5"/>
    </row>
    <row r="51" spans="1:22">
      <c r="A51" s="5"/>
      <c r="B51" s="5"/>
      <c r="C51" s="5"/>
      <c r="D51" s="5"/>
      <c r="E51" s="5"/>
      <c r="F51" s="5"/>
      <c r="G51" s="5"/>
      <c r="H51" s="4"/>
      <c r="I51" s="4"/>
      <c r="J51" s="4"/>
      <c r="K51" s="5"/>
      <c r="L51" s="5"/>
      <c r="M51" s="5"/>
      <c r="N51" s="5"/>
      <c r="O51" s="5"/>
      <c r="P51" s="5"/>
      <c r="Q51" s="5"/>
      <c r="R51" s="5"/>
      <c r="S51" s="5"/>
      <c r="T51" s="5"/>
      <c r="U51" s="5"/>
      <c r="V51" s="5"/>
    </row>
    <row r="52" spans="1:22">
      <c r="A52" s="5"/>
      <c r="B52" s="5"/>
      <c r="C52" s="5"/>
      <c r="D52" s="5"/>
      <c r="E52" s="5"/>
      <c r="F52" s="5"/>
      <c r="G52" s="5"/>
      <c r="H52" s="4"/>
      <c r="I52" s="4"/>
      <c r="J52" s="4"/>
      <c r="K52" s="5"/>
      <c r="L52" s="5"/>
      <c r="M52" s="5"/>
      <c r="N52" s="5"/>
      <c r="O52" s="5"/>
      <c r="P52" s="5"/>
      <c r="Q52" s="5"/>
      <c r="R52" s="5"/>
      <c r="S52" s="5"/>
      <c r="T52" s="5"/>
      <c r="U52" s="5"/>
      <c r="V52" s="5"/>
    </row>
    <row r="53" spans="1:22">
      <c r="A53" s="5"/>
      <c r="B53" s="5"/>
      <c r="C53" s="5"/>
      <c r="D53" s="5"/>
      <c r="E53" s="5"/>
      <c r="F53" s="5"/>
      <c r="G53" s="5"/>
      <c r="H53" s="4"/>
      <c r="I53" s="4"/>
      <c r="J53" s="4"/>
      <c r="K53" s="5"/>
      <c r="L53" s="5"/>
      <c r="M53" s="5"/>
      <c r="N53" s="5"/>
      <c r="O53" s="5"/>
      <c r="P53" s="5"/>
      <c r="Q53" s="5"/>
      <c r="R53" s="5"/>
      <c r="S53" s="5"/>
      <c r="T53" s="5"/>
      <c r="U53" s="5"/>
      <c r="V53" s="5"/>
    </row>
    <row r="54" spans="1:22">
      <c r="A54" s="5"/>
      <c r="B54" s="5"/>
      <c r="C54" s="5"/>
      <c r="D54" s="5"/>
      <c r="E54" s="5"/>
      <c r="F54" s="5"/>
      <c r="G54" s="5"/>
      <c r="H54" s="4"/>
      <c r="I54" s="4"/>
      <c r="J54" s="4"/>
      <c r="K54" s="5"/>
      <c r="L54" s="5"/>
      <c r="M54" s="5"/>
      <c r="N54" s="5"/>
      <c r="O54" s="5"/>
      <c r="P54" s="5"/>
      <c r="Q54" s="5"/>
      <c r="R54" s="5"/>
      <c r="S54" s="5"/>
      <c r="T54" s="5"/>
      <c r="U54" s="5"/>
      <c r="V54" s="5"/>
    </row>
    <row r="55" spans="1:22">
      <c r="A55" s="5"/>
      <c r="B55" s="5"/>
      <c r="C55" s="5"/>
      <c r="D55" s="5"/>
      <c r="E55" s="5"/>
      <c r="F55" s="5"/>
      <c r="G55" s="5"/>
      <c r="H55" s="4"/>
      <c r="I55" s="4"/>
      <c r="J55" s="4"/>
      <c r="K55" s="5"/>
      <c r="L55" s="5"/>
      <c r="M55" s="5"/>
      <c r="N55" s="5"/>
      <c r="O55" s="5"/>
      <c r="P55" s="5"/>
      <c r="Q55" s="5"/>
      <c r="R55" s="5"/>
      <c r="S55" s="5"/>
      <c r="T55" s="5"/>
      <c r="U55" s="5"/>
      <c r="V55" s="5"/>
    </row>
    <row r="56" spans="1:22">
      <c r="A56" s="5"/>
      <c r="B56" s="5"/>
      <c r="C56" s="5"/>
      <c r="D56" s="5"/>
      <c r="E56" s="5"/>
      <c r="F56" s="5"/>
      <c r="G56" s="5"/>
      <c r="H56" s="4"/>
      <c r="I56" s="4"/>
      <c r="J56" s="4"/>
      <c r="K56" s="5"/>
      <c r="L56" s="5"/>
      <c r="M56" s="5"/>
      <c r="N56" s="5"/>
      <c r="O56" s="5"/>
      <c r="P56" s="5"/>
      <c r="Q56" s="5"/>
      <c r="R56" s="5"/>
      <c r="S56" s="5"/>
      <c r="T56" s="5"/>
      <c r="U56" s="5"/>
      <c r="V56" s="5"/>
    </row>
    <row r="57" spans="1:22">
      <c r="A57" s="5"/>
      <c r="B57" s="5"/>
      <c r="C57" s="5"/>
      <c r="D57" s="5"/>
      <c r="E57" s="5"/>
      <c r="F57" s="5"/>
      <c r="G57" s="5"/>
      <c r="H57" s="4"/>
      <c r="I57" s="4"/>
      <c r="J57" s="4"/>
      <c r="K57" s="5"/>
      <c r="L57" s="5"/>
      <c r="M57" s="5"/>
      <c r="N57" s="5"/>
      <c r="O57" s="5"/>
      <c r="P57" s="5"/>
      <c r="Q57" s="5"/>
      <c r="R57" s="5"/>
      <c r="S57" s="5"/>
      <c r="T57" s="5"/>
      <c r="U57" s="5"/>
      <c r="V57" s="5"/>
    </row>
    <row r="58" spans="1:22">
      <c r="A58" s="5"/>
      <c r="B58" s="5"/>
      <c r="C58" s="5"/>
      <c r="D58" s="5"/>
      <c r="E58" s="5"/>
      <c r="F58" s="5"/>
      <c r="G58" s="5"/>
      <c r="H58" s="4"/>
      <c r="I58" s="4"/>
      <c r="J58" s="4"/>
      <c r="K58" s="5"/>
      <c r="L58" s="5"/>
      <c r="M58" s="5"/>
      <c r="N58" s="5"/>
      <c r="O58" s="5"/>
      <c r="P58" s="5"/>
      <c r="Q58" s="5"/>
      <c r="R58" s="5"/>
      <c r="S58" s="5"/>
      <c r="T58" s="5"/>
      <c r="U58" s="5"/>
      <c r="V58" s="5"/>
    </row>
    <row r="59" spans="1:22">
      <c r="A59" s="5"/>
      <c r="B59" s="5"/>
      <c r="C59" s="5"/>
      <c r="D59" s="5"/>
      <c r="E59" s="5"/>
      <c r="F59" s="5"/>
      <c r="G59" s="5"/>
      <c r="H59" s="4"/>
      <c r="I59" s="4"/>
      <c r="J59" s="4"/>
      <c r="K59" s="5"/>
      <c r="L59" s="5"/>
      <c r="M59" s="5"/>
      <c r="N59" s="5"/>
      <c r="O59" s="5"/>
      <c r="P59" s="5"/>
      <c r="Q59" s="5"/>
      <c r="R59" s="5"/>
      <c r="S59" s="5"/>
      <c r="T59" s="5"/>
      <c r="U59" s="5"/>
      <c r="V59" s="5"/>
    </row>
    <row r="60" spans="1:22">
      <c r="A60" s="5"/>
      <c r="B60" s="5"/>
      <c r="C60" s="5"/>
      <c r="D60" s="5"/>
      <c r="E60" s="5"/>
      <c r="F60" s="5"/>
      <c r="G60" s="5"/>
      <c r="H60" s="4"/>
      <c r="I60" s="4"/>
      <c r="J60" s="4"/>
      <c r="K60" s="5"/>
      <c r="L60" s="5"/>
      <c r="M60" s="5"/>
      <c r="N60" s="5"/>
      <c r="O60" s="5"/>
      <c r="P60" s="5"/>
      <c r="Q60" s="5"/>
      <c r="R60" s="5"/>
      <c r="S60" s="5"/>
      <c r="T60" s="5"/>
      <c r="U60" s="5"/>
      <c r="V60" s="5"/>
    </row>
    <row r="61" spans="1:22">
      <c r="H61" s="4"/>
      <c r="I61" s="4"/>
      <c r="J61" s="4"/>
    </row>
    <row r="62" spans="1:22">
      <c r="H62" s="4"/>
      <c r="I62" s="4"/>
      <c r="J62" s="4"/>
    </row>
    <row r="63" spans="1:22">
      <c r="H63" s="4"/>
      <c r="I63" s="4"/>
      <c r="J63" s="4"/>
    </row>
    <row r="64" spans="1:22">
      <c r="H64" s="4"/>
      <c r="I64" s="4"/>
      <c r="J64" s="4"/>
    </row>
    <row r="65" spans="8:10">
      <c r="H65" s="4"/>
      <c r="I65" s="4"/>
      <c r="J65" s="4"/>
    </row>
    <row r="66" spans="8:10">
      <c r="H66" s="4"/>
      <c r="I66" s="4"/>
      <c r="J66" s="4"/>
    </row>
    <row r="67" spans="8:10">
      <c r="H67" s="4"/>
      <c r="I67" s="4"/>
      <c r="J67" s="4"/>
    </row>
    <row r="68" spans="8:10">
      <c r="H68" s="4"/>
      <c r="I68" s="4"/>
      <c r="J68" s="4"/>
    </row>
    <row r="69" spans="8:10">
      <c r="H69" s="4"/>
      <c r="I69" s="4"/>
      <c r="J69" s="4"/>
    </row>
    <row r="70" spans="8:10">
      <c r="H70" s="4"/>
      <c r="I70" s="4"/>
      <c r="J70" s="4"/>
    </row>
    <row r="71" spans="8:10">
      <c r="H71" s="4"/>
      <c r="I71" s="4"/>
      <c r="J71" s="4"/>
    </row>
    <row r="72" spans="8:10">
      <c r="H72" s="4"/>
      <c r="I72" s="4"/>
      <c r="J72" s="4"/>
    </row>
    <row r="73" spans="8:10">
      <c r="H73" s="4"/>
      <c r="I73" s="4"/>
      <c r="J73" s="4"/>
    </row>
    <row r="74" spans="8:10">
      <c r="H74" s="4"/>
      <c r="I74" s="4"/>
      <c r="J74" s="4"/>
    </row>
    <row r="75" spans="8:10">
      <c r="H75" s="4"/>
      <c r="I75" s="4"/>
      <c r="J75" s="4"/>
    </row>
    <row r="76" spans="8:10">
      <c r="H76" s="4"/>
      <c r="I76" s="4"/>
      <c r="J76" s="4"/>
    </row>
    <row r="77" spans="8:10">
      <c r="H77" s="4"/>
      <c r="I77" s="4"/>
      <c r="J77" s="4"/>
    </row>
    <row r="78" spans="8:10">
      <c r="H78" s="4"/>
      <c r="I78" s="4"/>
      <c r="J78" s="4"/>
    </row>
    <row r="79" spans="8:10">
      <c r="H79" s="4"/>
      <c r="I79" s="4"/>
      <c r="J79" s="4"/>
    </row>
    <row r="80" spans="8:10">
      <c r="H80" s="4"/>
      <c r="I80" s="4"/>
      <c r="J80" s="4"/>
    </row>
    <row r="81" spans="8:10">
      <c r="H81" s="4"/>
      <c r="I81" s="4"/>
      <c r="J81" s="4"/>
    </row>
    <row r="82" spans="8:10">
      <c r="H82" s="4"/>
      <c r="I82" s="4"/>
      <c r="J82" s="4"/>
    </row>
    <row r="83" spans="8:10">
      <c r="H83" s="4"/>
      <c r="I83" s="4"/>
      <c r="J83" s="4"/>
    </row>
    <row r="84" spans="8:10">
      <c r="H84" s="4"/>
      <c r="I84" s="4"/>
      <c r="J84" s="4"/>
    </row>
    <row r="85" spans="8:10">
      <c r="H85" s="4"/>
      <c r="I85" s="4"/>
      <c r="J85" s="4"/>
    </row>
    <row r="86" spans="8:10">
      <c r="H86" s="4"/>
      <c r="I86" s="4"/>
      <c r="J86" s="4"/>
    </row>
    <row r="87" spans="8:10">
      <c r="H87" s="4"/>
      <c r="I87" s="4"/>
      <c r="J87" s="4"/>
    </row>
    <row r="88" spans="8:10">
      <c r="H88" s="4"/>
      <c r="I88" s="4"/>
      <c r="J88" s="4"/>
    </row>
    <row r="89" spans="8:10">
      <c r="H89" s="4"/>
      <c r="I89" s="4"/>
      <c r="J89" s="4"/>
    </row>
    <row r="90" spans="8:10">
      <c r="H90" s="4"/>
      <c r="I90" s="4"/>
      <c r="J90" s="4"/>
    </row>
    <row r="91" spans="8:10">
      <c r="H91" s="4"/>
      <c r="I91" s="4"/>
      <c r="J91" s="4"/>
    </row>
    <row r="92" spans="8:10">
      <c r="H92" s="4"/>
      <c r="I92" s="4"/>
      <c r="J92" s="4"/>
    </row>
    <row r="93" spans="8:10">
      <c r="H93" s="4"/>
      <c r="I93" s="4"/>
      <c r="J93" s="4"/>
    </row>
    <row r="94" spans="8:10">
      <c r="H94" s="4"/>
      <c r="I94" s="4"/>
      <c r="J94" s="4"/>
    </row>
    <row r="95" spans="8:10">
      <c r="H95" s="4"/>
      <c r="I95" s="4"/>
      <c r="J95" s="4"/>
    </row>
    <row r="96" spans="8:10">
      <c r="H96" s="4"/>
      <c r="I96" s="4"/>
      <c r="J96" s="4"/>
    </row>
    <row r="97" spans="8:10">
      <c r="H97" s="4"/>
      <c r="I97" s="4"/>
      <c r="J97" s="4"/>
    </row>
    <row r="98" spans="8:10">
      <c r="H98" s="4"/>
      <c r="I98" s="4"/>
      <c r="J98" s="4"/>
    </row>
    <row r="99" spans="8:10">
      <c r="H99" s="4"/>
      <c r="I99" s="4"/>
      <c r="J99" s="4"/>
    </row>
    <row r="100" spans="8:10">
      <c r="H100" s="4"/>
      <c r="I100" s="4"/>
      <c r="J100" s="4"/>
    </row>
    <row r="101" spans="8:10">
      <c r="H101" s="4"/>
      <c r="I101" s="4"/>
      <c r="J101" s="4"/>
    </row>
    <row r="102" spans="8:10">
      <c r="H102" s="4"/>
      <c r="I102" s="4"/>
      <c r="J102" s="4"/>
    </row>
    <row r="103" spans="8:10">
      <c r="H103" s="4"/>
      <c r="I103" s="4"/>
      <c r="J103" s="4"/>
    </row>
    <row r="104" spans="8:10">
      <c r="H104" s="4"/>
      <c r="I104" s="4"/>
      <c r="J104" s="4"/>
    </row>
    <row r="105" spans="8:10">
      <c r="H105" s="4"/>
      <c r="I105" s="4"/>
      <c r="J105" s="4"/>
    </row>
    <row r="106" spans="8:10">
      <c r="H106" s="4"/>
      <c r="I106" s="4"/>
      <c r="J106" s="4"/>
    </row>
    <row r="107" spans="8:10">
      <c r="H107" s="4"/>
      <c r="I107" s="4"/>
      <c r="J107" s="4"/>
    </row>
    <row r="108" spans="8:10">
      <c r="H108" s="4"/>
      <c r="I108" s="4"/>
      <c r="J108" s="4"/>
    </row>
    <row r="109" spans="8:10">
      <c r="H109" s="4"/>
      <c r="I109" s="4"/>
      <c r="J109" s="4"/>
    </row>
    <row r="110" spans="8:10">
      <c r="H110" s="4"/>
      <c r="I110" s="4"/>
      <c r="J110" s="4"/>
    </row>
    <row r="111" spans="8:10">
      <c r="H111" s="4"/>
      <c r="I111" s="4"/>
      <c r="J111" s="4"/>
    </row>
    <row r="112" spans="8:10">
      <c r="H112" s="4"/>
      <c r="I112" s="4"/>
      <c r="J112" s="4"/>
    </row>
    <row r="113" spans="8:10">
      <c r="H113" s="4"/>
      <c r="I113" s="4"/>
      <c r="J113" s="4"/>
    </row>
    <row r="114" spans="8:10">
      <c r="H114" s="4"/>
      <c r="I114" s="4"/>
      <c r="J114" s="4"/>
    </row>
    <row r="115" spans="8:10">
      <c r="H115" s="4"/>
      <c r="I115" s="4"/>
      <c r="J115" s="4"/>
    </row>
    <row r="116" spans="8:10">
      <c r="H116" s="4"/>
      <c r="I116" s="4"/>
      <c r="J116" s="4"/>
    </row>
    <row r="117" spans="8:10">
      <c r="H117" s="4"/>
      <c r="I117" s="4"/>
      <c r="J117" s="4"/>
    </row>
    <row r="118" spans="8:10">
      <c r="H118" s="4"/>
      <c r="I118" s="4"/>
      <c r="J118" s="4"/>
    </row>
    <row r="119" spans="8:10">
      <c r="H119" s="4"/>
      <c r="I119" s="4"/>
      <c r="J119" s="4"/>
    </row>
    <row r="120" spans="8:10">
      <c r="H120" s="4"/>
      <c r="I120" s="4"/>
      <c r="J120" s="4"/>
    </row>
    <row r="121" spans="8:10">
      <c r="H121" s="4"/>
      <c r="I121" s="4"/>
      <c r="J121" s="4"/>
    </row>
    <row r="122" spans="8:10">
      <c r="H122" s="4"/>
      <c r="I122" s="4"/>
      <c r="J122" s="4"/>
    </row>
    <row r="123" spans="8:10">
      <c r="H123" s="4"/>
      <c r="I123" s="4"/>
      <c r="J123" s="4"/>
    </row>
    <row r="124" spans="8:10">
      <c r="H124" s="4"/>
      <c r="I124" s="4"/>
      <c r="J124" s="4"/>
    </row>
    <row r="125" spans="8:10">
      <c r="H125" s="4"/>
      <c r="I125" s="4"/>
      <c r="J125" s="4"/>
    </row>
    <row r="126" spans="8:10">
      <c r="H126" s="4"/>
      <c r="I126" s="4"/>
      <c r="J126" s="4"/>
    </row>
    <row r="127" spans="8:10">
      <c r="H127" s="4"/>
      <c r="I127" s="4"/>
      <c r="J127" s="4"/>
    </row>
    <row r="128" spans="8:10">
      <c r="H128" s="4"/>
      <c r="I128" s="4"/>
      <c r="J128" s="4"/>
    </row>
    <row r="129" spans="8:10">
      <c r="H129" s="4"/>
      <c r="I129" s="4"/>
      <c r="J129" s="4"/>
    </row>
    <row r="130" spans="8:10">
      <c r="H130" s="4"/>
      <c r="I130" s="4"/>
      <c r="J130" s="4"/>
    </row>
    <row r="131" spans="8:10">
      <c r="H131" s="4"/>
      <c r="I131" s="4"/>
      <c r="J131" s="4"/>
    </row>
    <row r="132" spans="8:10">
      <c r="H132" s="4"/>
      <c r="I132" s="4"/>
      <c r="J132" s="4"/>
    </row>
    <row r="133" spans="8:10">
      <c r="H133" s="4"/>
      <c r="I133" s="4"/>
      <c r="J133" s="4"/>
    </row>
    <row r="134" spans="8:10">
      <c r="H134" s="4"/>
      <c r="I134" s="4"/>
      <c r="J134" s="4"/>
    </row>
    <row r="135" spans="8:10">
      <c r="H135" s="4"/>
      <c r="I135" s="4"/>
      <c r="J135" s="4"/>
    </row>
    <row r="136" spans="8:10">
      <c r="H136" s="4"/>
      <c r="I136" s="4"/>
      <c r="J136" s="4"/>
    </row>
    <row r="137" spans="8:10">
      <c r="H137" s="4"/>
      <c r="I137" s="4"/>
      <c r="J137" s="4"/>
    </row>
    <row r="138" spans="8:10">
      <c r="H138" s="4"/>
      <c r="I138" s="4"/>
      <c r="J138" s="4"/>
    </row>
    <row r="139" spans="8:10">
      <c r="H139" s="4"/>
      <c r="I139" s="4"/>
      <c r="J139" s="4"/>
    </row>
    <row r="140" spans="8:10">
      <c r="H140" s="4"/>
      <c r="I140" s="4"/>
      <c r="J140" s="4"/>
    </row>
    <row r="141" spans="8:10">
      <c r="H141" s="4"/>
      <c r="I141" s="4"/>
      <c r="J141" s="4"/>
    </row>
    <row r="142" spans="8:10">
      <c r="H142" s="4"/>
      <c r="I142" s="4"/>
      <c r="J142" s="4"/>
    </row>
    <row r="143" spans="8:10">
      <c r="H143" s="4"/>
      <c r="I143" s="4"/>
      <c r="J143" s="4"/>
    </row>
    <row r="144" spans="8:10">
      <c r="H144" s="4"/>
      <c r="I144" s="4"/>
      <c r="J144" s="4"/>
    </row>
    <row r="145" spans="8:10">
      <c r="H145" s="4"/>
      <c r="I145" s="4"/>
      <c r="J145" s="4"/>
    </row>
    <row r="146" spans="8:10">
      <c r="H146" s="4"/>
      <c r="I146" s="4"/>
      <c r="J146" s="4"/>
    </row>
    <row r="147" spans="8:10">
      <c r="H147" s="4"/>
      <c r="I147" s="4"/>
      <c r="J147" s="4"/>
    </row>
    <row r="148" spans="8:10">
      <c r="H148" s="4"/>
      <c r="I148" s="4"/>
      <c r="J148" s="4"/>
    </row>
    <row r="149" spans="8:10">
      <c r="H149" s="4"/>
      <c r="I149" s="4"/>
      <c r="J149" s="4"/>
    </row>
    <row r="150" spans="8:10">
      <c r="H150" s="4"/>
      <c r="I150" s="4"/>
      <c r="J150" s="4"/>
    </row>
    <row r="151" spans="8:10">
      <c r="H151" s="4"/>
      <c r="I151" s="4"/>
      <c r="J151" s="4"/>
    </row>
    <row r="152" spans="8:10">
      <c r="H152" s="4"/>
      <c r="I152" s="4"/>
      <c r="J152" s="4"/>
    </row>
    <row r="153" spans="8:10">
      <c r="H153" s="4"/>
      <c r="I153" s="4"/>
      <c r="J153" s="4"/>
    </row>
    <row r="154" spans="8:10">
      <c r="H154" s="4"/>
      <c r="I154" s="4"/>
      <c r="J154" s="4"/>
    </row>
    <row r="155" spans="8:10">
      <c r="H155" s="4"/>
      <c r="I155" s="4"/>
      <c r="J155" s="4"/>
    </row>
    <row r="156" spans="8:10">
      <c r="H156" s="4"/>
      <c r="I156" s="4"/>
      <c r="J156" s="4"/>
    </row>
    <row r="157" spans="8:10">
      <c r="H157" s="4"/>
      <c r="I157" s="4"/>
      <c r="J157" s="4"/>
    </row>
    <row r="158" spans="8:10">
      <c r="H158" s="4"/>
      <c r="I158" s="4"/>
      <c r="J158" s="4"/>
    </row>
    <row r="159" spans="8:10">
      <c r="H159" s="4"/>
      <c r="I159" s="4"/>
      <c r="J159" s="4"/>
    </row>
    <row r="160" spans="8:10">
      <c r="H160" s="4"/>
      <c r="I160" s="4"/>
      <c r="J160" s="4"/>
    </row>
    <row r="161" spans="8:10">
      <c r="H161" s="4"/>
      <c r="I161" s="4"/>
      <c r="J161" s="4"/>
    </row>
    <row r="162" spans="8:10">
      <c r="H162" s="4"/>
      <c r="I162" s="4"/>
      <c r="J162" s="4"/>
    </row>
    <row r="163" spans="8:10">
      <c r="H163" s="4"/>
      <c r="I163" s="4"/>
      <c r="J163" s="4"/>
    </row>
    <row r="164" spans="8:10">
      <c r="H164" s="4"/>
      <c r="I164" s="4"/>
      <c r="J164" s="4"/>
    </row>
    <row r="165" spans="8:10">
      <c r="H165" s="4"/>
      <c r="I165" s="4"/>
      <c r="J165" s="4"/>
    </row>
    <row r="166" spans="8:10">
      <c r="H166" s="4"/>
      <c r="I166" s="4"/>
      <c r="J166" s="4"/>
    </row>
    <row r="167" spans="8:10">
      <c r="H167" s="4"/>
      <c r="I167" s="4"/>
      <c r="J167" s="4"/>
    </row>
    <row r="168" spans="8:10">
      <c r="H168" s="4"/>
      <c r="I168" s="4"/>
      <c r="J168" s="4"/>
    </row>
    <row r="169" spans="8:10">
      <c r="H169" s="4"/>
      <c r="I169" s="4"/>
      <c r="J169" s="4"/>
    </row>
    <row r="170" spans="8:10">
      <c r="H170" s="4"/>
      <c r="I170" s="4"/>
      <c r="J170" s="4"/>
    </row>
    <row r="171" spans="8:10">
      <c r="H171" s="4"/>
      <c r="I171" s="4"/>
      <c r="J171" s="4"/>
    </row>
    <row r="172" spans="8:10">
      <c r="H172" s="4"/>
      <c r="I172" s="4"/>
      <c r="J172" s="4"/>
    </row>
    <row r="173" spans="8:10">
      <c r="H173" s="4"/>
      <c r="I173" s="4"/>
      <c r="J173" s="4"/>
    </row>
    <row r="174" spans="8:10">
      <c r="H174" s="4"/>
      <c r="I174" s="4"/>
      <c r="J174" s="4"/>
    </row>
    <row r="175" spans="8:10">
      <c r="H175" s="4"/>
      <c r="I175" s="4"/>
      <c r="J175" s="4"/>
    </row>
    <row r="176" spans="8:10">
      <c r="H176" s="4"/>
      <c r="I176" s="4"/>
      <c r="J176" s="4"/>
    </row>
    <row r="177" spans="8:10">
      <c r="H177" s="4"/>
      <c r="I177" s="4"/>
      <c r="J177" s="4"/>
    </row>
    <row r="178" spans="8:10">
      <c r="H178" s="4"/>
      <c r="I178" s="4"/>
      <c r="J178" s="4"/>
    </row>
    <row r="179" spans="8:10">
      <c r="H179" s="4"/>
      <c r="I179" s="4"/>
      <c r="J179" s="4"/>
    </row>
    <row r="180" spans="8:10">
      <c r="H180" s="4"/>
      <c r="I180" s="4"/>
      <c r="J180" s="4"/>
    </row>
    <row r="181" spans="8:10">
      <c r="H181" s="4"/>
      <c r="I181" s="4"/>
      <c r="J181" s="4"/>
    </row>
    <row r="182" spans="8:10">
      <c r="H182" s="4"/>
      <c r="I182" s="4"/>
      <c r="J182" s="4"/>
    </row>
    <row r="183" spans="8:10">
      <c r="H183" s="4"/>
      <c r="I183" s="4"/>
      <c r="J183" s="4"/>
    </row>
    <row r="184" spans="8:10">
      <c r="H184" s="4"/>
      <c r="I184" s="4"/>
      <c r="J184" s="4"/>
    </row>
    <row r="185" spans="8:10">
      <c r="H185" s="4"/>
      <c r="I185" s="4"/>
      <c r="J185" s="4"/>
    </row>
    <row r="186" spans="8:10">
      <c r="H186" s="4"/>
      <c r="I186" s="4"/>
      <c r="J186" s="4"/>
    </row>
    <row r="187" spans="8:10">
      <c r="H187" s="4"/>
      <c r="I187" s="4"/>
      <c r="J187" s="4"/>
    </row>
    <row r="188" spans="8:10">
      <c r="H188" s="4"/>
      <c r="I188" s="4"/>
      <c r="J188" s="4"/>
    </row>
    <row r="189" spans="8:10">
      <c r="H189" s="4"/>
      <c r="I189" s="4"/>
      <c r="J189" s="4"/>
    </row>
    <row r="190" spans="8:10">
      <c r="H190" s="4"/>
      <c r="I190" s="4"/>
      <c r="J190" s="4"/>
    </row>
    <row r="191" spans="8:10">
      <c r="H191" s="4"/>
      <c r="I191" s="4"/>
      <c r="J191" s="4"/>
    </row>
    <row r="192" spans="8:10">
      <c r="H192" s="4"/>
      <c r="I192" s="4"/>
      <c r="J192" s="4"/>
    </row>
    <row r="193" spans="8:10">
      <c r="H193" s="4"/>
      <c r="I193" s="4"/>
      <c r="J193" s="4"/>
    </row>
    <row r="194" spans="8:10">
      <c r="H194" s="4"/>
      <c r="I194" s="4"/>
      <c r="J194" s="4"/>
    </row>
    <row r="195" spans="8:10">
      <c r="H195" s="4"/>
      <c r="I195" s="4"/>
      <c r="J195" s="4"/>
    </row>
    <row r="196" spans="8:10">
      <c r="H196" s="4"/>
      <c r="I196" s="4"/>
      <c r="J196" s="4"/>
    </row>
    <row r="197" spans="8:10">
      <c r="H197" s="4"/>
      <c r="I197" s="4"/>
      <c r="J197" s="4"/>
    </row>
    <row r="198" spans="8:10">
      <c r="H198" s="4"/>
      <c r="I198" s="4"/>
      <c r="J198" s="4"/>
    </row>
    <row r="199" spans="8:10">
      <c r="H199" s="4"/>
      <c r="I199" s="4"/>
      <c r="J199" s="4"/>
    </row>
    <row r="200" spans="8:10">
      <c r="H200" s="4"/>
      <c r="I200" s="4"/>
      <c r="J200" s="4"/>
    </row>
    <row r="201" spans="8:10">
      <c r="H201" s="4"/>
      <c r="I201" s="4"/>
      <c r="J201" s="4"/>
    </row>
    <row r="202" spans="8:10">
      <c r="H202" s="4"/>
      <c r="I202" s="4"/>
      <c r="J202" s="4"/>
    </row>
    <row r="203" spans="8:10">
      <c r="H203" s="4"/>
      <c r="I203" s="4"/>
      <c r="J203" s="4"/>
    </row>
    <row r="204" spans="8:10">
      <c r="H204" s="4"/>
      <c r="I204" s="4"/>
      <c r="J204" s="4"/>
    </row>
    <row r="205" spans="8:10">
      <c r="H205" s="4"/>
      <c r="I205" s="4"/>
      <c r="J205" s="4"/>
    </row>
    <row r="206" spans="8:10">
      <c r="H206" s="4"/>
      <c r="I206" s="4"/>
      <c r="J206" s="4"/>
    </row>
    <row r="207" spans="8:10">
      <c r="H207" s="4"/>
      <c r="I207" s="4"/>
      <c r="J207" s="4"/>
    </row>
    <row r="208" spans="8:10">
      <c r="H208" s="4"/>
      <c r="I208" s="4"/>
      <c r="J208" s="4"/>
    </row>
    <row r="209" spans="8:10">
      <c r="H209" s="4"/>
      <c r="I209" s="4"/>
      <c r="J209" s="4"/>
    </row>
    <row r="210" spans="8:10">
      <c r="H210" s="4"/>
      <c r="I210" s="4"/>
      <c r="J210" s="4"/>
    </row>
    <row r="211" spans="8:10">
      <c r="H211" s="4"/>
      <c r="I211" s="4"/>
      <c r="J211" s="4"/>
    </row>
    <row r="212" spans="8:10">
      <c r="H212" s="4"/>
      <c r="I212" s="4"/>
      <c r="J212" s="4"/>
    </row>
    <row r="213" spans="8:10">
      <c r="H213" s="4"/>
      <c r="I213" s="4"/>
      <c r="J213" s="4"/>
    </row>
    <row r="214" spans="8:10">
      <c r="H214" s="4"/>
      <c r="I214" s="4"/>
      <c r="J214" s="4"/>
    </row>
    <row r="215" spans="8:10">
      <c r="H215" s="4"/>
      <c r="I215" s="4"/>
      <c r="J215" s="4"/>
    </row>
    <row r="216" spans="8:10">
      <c r="H216" s="4"/>
      <c r="I216" s="4"/>
      <c r="J216" s="4"/>
    </row>
    <row r="217" spans="8:10">
      <c r="H217" s="4"/>
      <c r="I217" s="4"/>
      <c r="J217" s="4"/>
    </row>
    <row r="218" spans="8:10">
      <c r="H218" s="4"/>
      <c r="I218" s="4"/>
      <c r="J218" s="4"/>
    </row>
    <row r="219" spans="8:10">
      <c r="H219" s="4"/>
      <c r="I219" s="4"/>
      <c r="J219" s="4"/>
    </row>
    <row r="220" spans="8:10">
      <c r="H220" s="4"/>
      <c r="I220" s="4"/>
      <c r="J220" s="4"/>
    </row>
    <row r="221" spans="8:10">
      <c r="H221" s="4"/>
      <c r="I221" s="4"/>
      <c r="J221" s="4"/>
    </row>
    <row r="222" spans="8:10">
      <c r="H222" s="4"/>
      <c r="I222" s="4"/>
      <c r="J222" s="4"/>
    </row>
    <row r="223" spans="8:10">
      <c r="H223" s="4"/>
      <c r="I223" s="4"/>
      <c r="J223" s="4"/>
    </row>
    <row r="224" spans="8:10">
      <c r="H224" s="4"/>
      <c r="I224" s="4"/>
      <c r="J224" s="4"/>
    </row>
    <row r="225" spans="8:10">
      <c r="H225" s="4"/>
      <c r="I225" s="4"/>
      <c r="J225" s="4"/>
    </row>
    <row r="226" spans="8:10">
      <c r="H226" s="4"/>
      <c r="I226" s="4"/>
      <c r="J226" s="4"/>
    </row>
    <row r="227" spans="8:10">
      <c r="H227" s="4"/>
      <c r="I227" s="4"/>
      <c r="J227" s="4"/>
    </row>
    <row r="228" spans="8:10">
      <c r="H228" s="4"/>
      <c r="I228" s="4"/>
      <c r="J228" s="4"/>
    </row>
    <row r="229" spans="8:10">
      <c r="H229" s="4"/>
      <c r="I229" s="4"/>
      <c r="J229" s="4"/>
    </row>
    <row r="230" spans="8:10">
      <c r="H230" s="4"/>
      <c r="I230" s="4"/>
      <c r="J230" s="4"/>
    </row>
    <row r="231" spans="8:10">
      <c r="H231" s="4"/>
      <c r="I231" s="4"/>
      <c r="J231" s="4"/>
    </row>
    <row r="232" spans="8:10">
      <c r="H232" s="4"/>
      <c r="I232" s="4"/>
      <c r="J232" s="4"/>
    </row>
    <row r="233" spans="8:10">
      <c r="H233" s="4"/>
      <c r="I233" s="4"/>
      <c r="J233" s="4"/>
    </row>
    <row r="234" spans="8:10">
      <c r="H234" s="4"/>
      <c r="I234" s="4"/>
      <c r="J234" s="4"/>
    </row>
    <row r="235" spans="8:10">
      <c r="H235" s="4"/>
      <c r="I235" s="4"/>
      <c r="J235" s="4"/>
    </row>
    <row r="236" spans="8:10">
      <c r="H236" s="4"/>
      <c r="I236" s="4"/>
      <c r="J236" s="4"/>
    </row>
    <row r="237" spans="8:10">
      <c r="H237" s="4"/>
      <c r="I237" s="4"/>
      <c r="J237" s="4"/>
    </row>
    <row r="238" spans="8:10">
      <c r="H238" s="4"/>
      <c r="I238" s="4"/>
      <c r="J238" s="4"/>
    </row>
    <row r="239" spans="8:10">
      <c r="H239" s="4"/>
      <c r="I239" s="4"/>
      <c r="J239" s="4"/>
    </row>
    <row r="240" spans="8:10">
      <c r="H240" s="4"/>
      <c r="I240" s="4"/>
      <c r="J240" s="4"/>
    </row>
    <row r="241" spans="8:10">
      <c r="H241" s="4"/>
      <c r="I241" s="4"/>
      <c r="J241" s="4"/>
    </row>
    <row r="242" spans="8:10">
      <c r="H242" s="4"/>
      <c r="I242" s="4"/>
      <c r="J242" s="4"/>
    </row>
    <row r="243" spans="8:10">
      <c r="H243" s="4"/>
      <c r="I243" s="4"/>
      <c r="J243" s="4"/>
    </row>
    <row r="244" spans="8:10">
      <c r="H244" s="4"/>
      <c r="I244" s="4"/>
      <c r="J244" s="4"/>
    </row>
    <row r="245" spans="8:10">
      <c r="H245" s="4"/>
      <c r="I245" s="4"/>
      <c r="J245" s="4"/>
    </row>
    <row r="246" spans="8:10">
      <c r="H246" s="4"/>
      <c r="I246" s="4"/>
      <c r="J246" s="4"/>
    </row>
    <row r="247" spans="8:10">
      <c r="H247" s="4"/>
      <c r="I247" s="4"/>
      <c r="J247" s="4"/>
    </row>
    <row r="248" spans="8:10">
      <c r="H248" s="4"/>
      <c r="I248" s="4"/>
      <c r="J248" s="4"/>
    </row>
    <row r="249" spans="8:10">
      <c r="H249" s="4"/>
      <c r="I249" s="4"/>
      <c r="J249" s="4"/>
    </row>
    <row r="250" spans="8:10">
      <c r="H250" s="4"/>
      <c r="I250" s="4"/>
      <c r="J250" s="4"/>
    </row>
    <row r="251" spans="8:10">
      <c r="H251" s="4"/>
      <c r="I251" s="4"/>
      <c r="J251" s="4"/>
    </row>
    <row r="252" spans="8:10">
      <c r="H252" s="4"/>
      <c r="I252" s="4"/>
      <c r="J252" s="4"/>
    </row>
    <row r="253" spans="8:10">
      <c r="H253" s="4"/>
      <c r="I253" s="4"/>
      <c r="J253" s="4"/>
    </row>
    <row r="254" spans="8:10">
      <c r="H254" s="4"/>
      <c r="I254" s="4"/>
      <c r="J254" s="4"/>
    </row>
    <row r="255" spans="8:10">
      <c r="H255" s="4"/>
      <c r="I255" s="4"/>
      <c r="J255" s="4"/>
    </row>
    <row r="256" spans="8:10">
      <c r="H256" s="4"/>
      <c r="I256" s="4"/>
      <c r="J256" s="4"/>
    </row>
    <row r="257" spans="8:10">
      <c r="H257" s="4"/>
      <c r="I257" s="4"/>
      <c r="J257" s="4"/>
    </row>
    <row r="258" spans="8:10">
      <c r="H258" s="4"/>
      <c r="I258" s="4"/>
      <c r="J258" s="4"/>
    </row>
    <row r="259" spans="8:10">
      <c r="H259" s="4"/>
      <c r="I259" s="4"/>
      <c r="J259" s="4"/>
    </row>
    <row r="260" spans="8:10">
      <c r="H260" s="4"/>
      <c r="I260" s="4"/>
      <c r="J260" s="4"/>
    </row>
    <row r="261" spans="8:10">
      <c r="H261" s="4"/>
      <c r="I261" s="4"/>
      <c r="J261" s="4"/>
    </row>
    <row r="262" spans="8:10">
      <c r="H262" s="4"/>
      <c r="I262" s="4"/>
      <c r="J262" s="4"/>
    </row>
    <row r="263" spans="8:10">
      <c r="H263" s="4"/>
      <c r="I263" s="4"/>
      <c r="J263" s="4"/>
    </row>
    <row r="264" spans="8:10">
      <c r="H264" s="4"/>
      <c r="I264" s="4"/>
      <c r="J264" s="4"/>
    </row>
    <row r="265" spans="8:10">
      <c r="H265" s="4"/>
      <c r="I265" s="4"/>
      <c r="J265" s="4"/>
    </row>
    <row r="266" spans="8:10">
      <c r="H266" s="4"/>
      <c r="I266" s="4"/>
      <c r="J266" s="4"/>
    </row>
    <row r="267" spans="8:10">
      <c r="H267" s="4"/>
      <c r="I267" s="4"/>
      <c r="J267" s="4"/>
    </row>
    <row r="268" spans="8:10">
      <c r="H268" s="4"/>
      <c r="I268" s="4"/>
      <c r="J268" s="4"/>
    </row>
    <row r="269" spans="8:10">
      <c r="H269" s="4"/>
      <c r="I269" s="4"/>
      <c r="J269" s="4"/>
    </row>
    <row r="270" spans="8:10">
      <c r="H270" s="4"/>
      <c r="I270" s="4"/>
      <c r="J270" s="4"/>
    </row>
    <row r="271" spans="8:10">
      <c r="H271" s="4"/>
      <c r="I271" s="4"/>
      <c r="J271" s="4"/>
    </row>
    <row r="272" spans="8:10">
      <c r="H272" s="4"/>
      <c r="I272" s="4"/>
      <c r="J272" s="4"/>
    </row>
    <row r="273" spans="8:10">
      <c r="H273" s="4"/>
      <c r="I273" s="4"/>
      <c r="J273" s="4"/>
    </row>
    <row r="274" spans="8:10">
      <c r="H274" s="4"/>
      <c r="I274" s="4"/>
      <c r="J274" s="4"/>
    </row>
    <row r="275" spans="8:10">
      <c r="H275" s="4"/>
      <c r="I275" s="4"/>
      <c r="J275" s="4"/>
    </row>
    <row r="276" spans="8:10">
      <c r="H276" s="4"/>
      <c r="I276" s="4"/>
      <c r="J276" s="4"/>
    </row>
    <row r="277" spans="8:10">
      <c r="H277" s="4"/>
      <c r="I277" s="4"/>
      <c r="J277" s="4"/>
    </row>
    <row r="278" spans="8:10">
      <c r="H278" s="4"/>
      <c r="I278" s="4"/>
      <c r="J278" s="4"/>
    </row>
    <row r="279" spans="8:10">
      <c r="H279" s="4"/>
      <c r="I279" s="4"/>
      <c r="J279" s="4"/>
    </row>
    <row r="280" spans="8:10">
      <c r="H280" s="4"/>
      <c r="I280" s="4"/>
      <c r="J280" s="4"/>
    </row>
    <row r="281" spans="8:10">
      <c r="H281" s="4"/>
      <c r="I281" s="4"/>
      <c r="J281" s="4"/>
    </row>
    <row r="282" spans="8:10">
      <c r="H282" s="4"/>
      <c r="I282" s="4"/>
      <c r="J282" s="4"/>
    </row>
    <row r="283" spans="8:10">
      <c r="H283" s="4"/>
      <c r="I283" s="4"/>
      <c r="J283" s="4"/>
    </row>
    <row r="284" spans="8:10">
      <c r="H284" s="4"/>
      <c r="I284" s="4"/>
      <c r="J284" s="4"/>
    </row>
    <row r="285" spans="8:10">
      <c r="H285" s="4"/>
      <c r="I285" s="4"/>
      <c r="J285" s="4"/>
    </row>
    <row r="286" spans="8:10">
      <c r="H286" s="4"/>
      <c r="I286" s="4"/>
      <c r="J286" s="4"/>
    </row>
    <row r="287" spans="8:10">
      <c r="H287" s="4"/>
      <c r="I287" s="4"/>
      <c r="J287" s="4"/>
    </row>
    <row r="288" spans="8:10">
      <c r="H288" s="4"/>
      <c r="I288" s="4"/>
      <c r="J288" s="4"/>
    </row>
    <row r="289" spans="8:10">
      <c r="H289" s="4"/>
      <c r="I289" s="4"/>
      <c r="J289" s="4"/>
    </row>
    <row r="290" spans="8:10">
      <c r="H290" s="4"/>
      <c r="I290" s="4"/>
      <c r="J290" s="4"/>
    </row>
    <row r="291" spans="8:10">
      <c r="H291" s="4"/>
      <c r="I291" s="4"/>
      <c r="J291" s="4"/>
    </row>
    <row r="292" spans="8:10">
      <c r="H292" s="4"/>
      <c r="I292" s="4"/>
      <c r="J292" s="4"/>
    </row>
    <row r="293" spans="8:10">
      <c r="H293" s="4"/>
      <c r="I293" s="4"/>
      <c r="J293" s="4"/>
    </row>
    <row r="294" spans="8:10">
      <c r="H294" s="4"/>
      <c r="I294" s="4"/>
      <c r="J294" s="4"/>
    </row>
    <row r="295" spans="8:10">
      <c r="H295" s="4"/>
      <c r="I295" s="4"/>
      <c r="J295" s="4"/>
    </row>
    <row r="296" spans="8:10">
      <c r="H296" s="4"/>
      <c r="I296" s="4"/>
      <c r="J296" s="4"/>
    </row>
    <row r="297" spans="8:10">
      <c r="H297" s="4"/>
      <c r="I297" s="4"/>
      <c r="J297" s="4"/>
    </row>
    <row r="298" spans="8:10">
      <c r="H298" s="4"/>
      <c r="I298" s="4"/>
      <c r="J298" s="4"/>
    </row>
    <row r="299" spans="8:10">
      <c r="H299" s="4"/>
      <c r="I299" s="4"/>
      <c r="J299" s="4"/>
    </row>
    <row r="300" spans="8:10">
      <c r="H300" s="4"/>
      <c r="I300" s="4"/>
      <c r="J300" s="4"/>
    </row>
    <row r="301" spans="8:10">
      <c r="H301" s="4"/>
      <c r="I301" s="4"/>
      <c r="J301" s="4"/>
    </row>
    <row r="302" spans="8:10">
      <c r="H302" s="4"/>
      <c r="I302" s="4"/>
      <c r="J302" s="4"/>
    </row>
    <row r="303" spans="8:10">
      <c r="H303" s="4"/>
      <c r="I303" s="4"/>
      <c r="J303" s="4"/>
    </row>
    <row r="304" spans="8:10">
      <c r="H304" s="4"/>
      <c r="I304" s="4"/>
      <c r="J304" s="4"/>
    </row>
    <row r="305" spans="8:10">
      <c r="H305" s="4"/>
      <c r="I305" s="4"/>
      <c r="J305" s="4"/>
    </row>
    <row r="306" spans="8:10">
      <c r="H306" s="4"/>
      <c r="I306" s="4"/>
      <c r="J306" s="4"/>
    </row>
    <row r="307" spans="8:10">
      <c r="H307" s="4"/>
      <c r="I307" s="4"/>
      <c r="J307" s="4"/>
    </row>
    <row r="308" spans="8:10">
      <c r="H308" s="4"/>
      <c r="I308" s="4"/>
      <c r="J308" s="4"/>
    </row>
  </sheetData>
  <sheetProtection formatCells="0" formatColumns="0" formatRows="0"/>
  <autoFilter ref="A7:AE33" xr:uid="{00000000-0009-0000-0000-000001000000}"/>
  <mergeCells count="28">
    <mergeCell ref="A31:A32"/>
    <mergeCell ref="B31:B32"/>
    <mergeCell ref="W6:X6"/>
    <mergeCell ref="Y6:AB6"/>
    <mergeCell ref="AC6:AC7"/>
    <mergeCell ref="A16:A17"/>
    <mergeCell ref="B16:B17"/>
    <mergeCell ref="A20:A22"/>
    <mergeCell ref="B20:B22"/>
    <mergeCell ref="A9:A11"/>
    <mergeCell ref="B9:B11"/>
    <mergeCell ref="A23:A25"/>
    <mergeCell ref="W5:AB5"/>
    <mergeCell ref="AC5:AE5"/>
    <mergeCell ref="R5:V6"/>
    <mergeCell ref="I5:Q6"/>
    <mergeCell ref="A5:H6"/>
    <mergeCell ref="AE6:AE7"/>
    <mergeCell ref="AD6:AD7"/>
    <mergeCell ref="A1:G1"/>
    <mergeCell ref="A3:G3"/>
    <mergeCell ref="B23:B25"/>
    <mergeCell ref="A29:A30"/>
    <mergeCell ref="B29:B30"/>
    <mergeCell ref="A26:A28"/>
    <mergeCell ref="B26:B28"/>
    <mergeCell ref="A18:A19"/>
    <mergeCell ref="B18:B19"/>
  </mergeCells>
  <conditionalFormatting sqref="J31:K31">
    <cfRule type="cellIs" dxfId="84" priority="9" operator="equal">
      <formula>"BAJO"</formula>
    </cfRule>
    <cfRule type="cellIs" dxfId="83" priority="10" operator="equal">
      <formula>"MODERADO"</formula>
    </cfRule>
    <cfRule type="cellIs" dxfId="82" priority="11" operator="equal">
      <formula>"ALTO"</formula>
    </cfRule>
    <cfRule type="cellIs" dxfId="81" priority="12" operator="equal">
      <formula>"EXTREMO"</formula>
    </cfRule>
  </conditionalFormatting>
  <conditionalFormatting sqref="K8:L8 P8">
    <cfRule type="cellIs" dxfId="80" priority="17" operator="equal">
      <formula>"BAJO"</formula>
    </cfRule>
    <cfRule type="cellIs" dxfId="79" priority="18" operator="equal">
      <formula>"MODERADO"</formula>
    </cfRule>
    <cfRule type="cellIs" dxfId="78" priority="19" operator="equal">
      <formula>"ALTO"</formula>
    </cfRule>
    <cfRule type="cellIs" dxfId="77" priority="20" operator="equal">
      <formula>"EXTREMO"</formula>
    </cfRule>
  </conditionalFormatting>
  <conditionalFormatting sqref="P31">
    <cfRule type="cellIs" dxfId="76" priority="5" operator="equal">
      <formula>"BAJO"</formula>
    </cfRule>
    <cfRule type="cellIs" dxfId="75" priority="6" operator="equal">
      <formula>"MODERADO"</formula>
    </cfRule>
    <cfRule type="cellIs" dxfId="74" priority="7" operator="equal">
      <formula>"ALTO"</formula>
    </cfRule>
    <cfRule type="cellIs" dxfId="73" priority="8" operator="equal">
      <formula>"EXTREMO"</formula>
    </cfRule>
  </conditionalFormatting>
  <dataValidations count="1">
    <dataValidation type="list" allowBlank="1" showInputMessage="1" showErrorMessage="1" sqref="X3" xr:uid="{00000000-0002-0000-0100-000000000000}">
      <formula1>"I TRIM, II TRIM, III TRIM, IV TRIM"</formula1>
    </dataValidation>
  </dataValidations>
  <printOptions horizontalCentered="1" verticalCentered="1"/>
  <pageMargins left="0.70866141732283472" right="0.70866141732283472" top="0.74803149606299213" bottom="0.74803149606299213" header="0.31496062992125984" footer="0.31496062992125984"/>
  <pageSetup scale="17" orientation="landscape" r:id="rId1"/>
  <headerFooter>
    <oddFooter>&amp;C&amp;G
DIE-05-FR-01
V.3
Hoja 7</oddFoot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'\\10.35.116.242\Fileserver\OAP\78_MIPG\78.5_Adm_Riesgos\2024\[MR_COM_2024_def.xlsb]Listas'!#REF!</xm:f>
          </x14:formula1>
          <xm:sqref>Q8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O57"/>
  <sheetViews>
    <sheetView zoomScale="55" zoomScaleNormal="55" workbookViewId="0">
      <selection sqref="A1:G1"/>
    </sheetView>
  </sheetViews>
  <sheetFormatPr defaultColWidth="11.42578125" defaultRowHeight="15"/>
  <cols>
    <col min="1" max="1" width="26.140625" customWidth="1"/>
    <col min="2" max="2" width="33.28515625" customWidth="1"/>
    <col min="3" max="3" width="38.5703125" customWidth="1"/>
    <col min="7" max="7" width="27.85546875" customWidth="1"/>
    <col min="8" max="9" width="11.42578125" hidden="1" customWidth="1"/>
    <col min="10" max="10" width="55.5703125" customWidth="1"/>
    <col min="11" max="11" width="11.42578125" customWidth="1"/>
    <col min="12" max="12" width="29.28515625" customWidth="1"/>
    <col min="13" max="13" width="11.42578125" customWidth="1"/>
    <col min="14" max="15" width="11.42578125" hidden="1" customWidth="1"/>
    <col min="16" max="16" width="18.140625" customWidth="1"/>
    <col min="17" max="26" width="11.42578125" customWidth="1"/>
    <col min="27" max="27" width="17.85546875" customWidth="1"/>
    <col min="28" max="28" width="11.42578125" style="35" customWidth="1"/>
    <col min="29" max="29" width="89.85546875" customWidth="1"/>
    <col min="30" max="30" width="11.42578125" customWidth="1"/>
    <col min="31" max="31" width="32.42578125" customWidth="1"/>
    <col min="32" max="42" width="11.42578125" customWidth="1"/>
    <col min="43" max="43" width="23.28515625" customWidth="1"/>
    <col min="44" max="44" width="18.85546875" customWidth="1"/>
    <col min="45" max="46" width="11.42578125" customWidth="1"/>
    <col min="47" max="47" width="14.7109375" customWidth="1"/>
    <col min="48" max="49" width="11.42578125" customWidth="1"/>
    <col min="50" max="50" width="20.28515625" customWidth="1"/>
    <col min="51" max="51" width="11.42578125" customWidth="1"/>
    <col min="52" max="52" width="18.140625" customWidth="1"/>
    <col min="53" max="53" width="68.85546875" customWidth="1"/>
    <col min="54" max="54" width="46" customWidth="1"/>
    <col min="55" max="55" width="20.7109375" customWidth="1"/>
    <col min="56" max="56" width="23.85546875" customWidth="1"/>
    <col min="57" max="57" width="28.140625" customWidth="1"/>
    <col min="58" max="58" width="55.28515625" customWidth="1"/>
    <col min="59" max="59" width="45.85546875" customWidth="1"/>
    <col min="64" max="67" width="20" customWidth="1"/>
  </cols>
  <sheetData>
    <row r="1" spans="1:67" ht="30.75" customHeight="1">
      <c r="A1" s="661" t="s">
        <v>0</v>
      </c>
      <c r="B1" s="661"/>
      <c r="C1" s="661"/>
      <c r="D1" s="661"/>
      <c r="E1" s="661"/>
      <c r="F1" s="661"/>
      <c r="G1" s="647"/>
    </row>
    <row r="3" spans="1:67" s="6" customFormat="1" ht="24.75" customHeight="1">
      <c r="A3" s="785" t="s">
        <v>1205</v>
      </c>
      <c r="B3" s="786"/>
      <c r="C3" s="786"/>
      <c r="D3" s="786"/>
      <c r="E3" s="786"/>
      <c r="F3" s="786"/>
      <c r="G3" s="787"/>
      <c r="J3" s="21"/>
      <c r="K3" s="21"/>
      <c r="L3" s="7"/>
      <c r="M3" s="7"/>
      <c r="N3" s="7"/>
      <c r="O3" s="7"/>
      <c r="P3" s="7"/>
      <c r="Q3" s="7"/>
      <c r="R3" s="8"/>
      <c r="S3" s="8"/>
      <c r="T3" s="7"/>
      <c r="U3" s="7"/>
      <c r="V3" s="7"/>
      <c r="W3" s="7"/>
      <c r="X3" s="8"/>
      <c r="Y3" s="9"/>
      <c r="AA3" s="10"/>
      <c r="AB3" s="4"/>
      <c r="AG3" s="9"/>
      <c r="AH3" s="9"/>
      <c r="AI3" s="9"/>
      <c r="AJ3" s="9"/>
      <c r="AK3" s="9"/>
      <c r="AL3" s="9"/>
      <c r="AM3" s="9"/>
    </row>
    <row r="4" spans="1:67" s="6" customFormat="1">
      <c r="D4" s="15"/>
      <c r="H4" s="16"/>
      <c r="J4" s="17"/>
      <c r="K4" s="13"/>
      <c r="L4" s="18"/>
      <c r="M4" s="7"/>
      <c r="N4" s="7"/>
      <c r="O4" s="19"/>
      <c r="P4" s="14"/>
      <c r="Q4" s="7"/>
      <c r="R4" s="14"/>
      <c r="S4" s="8"/>
      <c r="T4" s="7"/>
      <c r="U4" s="7"/>
      <c r="V4" s="7"/>
      <c r="W4" s="7"/>
      <c r="X4" s="8"/>
      <c r="Y4" s="9"/>
      <c r="AA4" s="10"/>
      <c r="AB4" s="4"/>
      <c r="AC4" s="7"/>
      <c r="AE4" s="12"/>
      <c r="AG4" s="20"/>
      <c r="AH4" s="20"/>
      <c r="AI4" s="20"/>
      <c r="AJ4" s="20"/>
      <c r="AK4" s="20"/>
      <c r="AL4" s="20"/>
      <c r="AM4" s="20"/>
      <c r="AQ4" s="21"/>
      <c r="AZ4" s="22"/>
      <c r="BA4" s="19"/>
      <c r="BF4" s="14"/>
      <c r="BM4" s="14"/>
      <c r="BN4" s="7"/>
    </row>
    <row r="5" spans="1:67" s="23" customFormat="1" ht="15.75">
      <c r="A5" s="651" t="s">
        <v>8</v>
      </c>
      <c r="B5" s="651" t="s">
        <v>9</v>
      </c>
      <c r="C5" s="651" t="s">
        <v>10</v>
      </c>
      <c r="D5" s="789" t="s">
        <v>11</v>
      </c>
      <c r="E5" s="790"/>
      <c r="F5" s="790"/>
      <c r="G5" s="790"/>
      <c r="H5" s="790"/>
      <c r="I5" s="790"/>
      <c r="J5" s="790"/>
      <c r="K5" s="790"/>
      <c r="L5" s="790"/>
      <c r="M5" s="790"/>
      <c r="N5" s="790"/>
      <c r="O5" s="790"/>
      <c r="P5" s="790"/>
      <c r="Q5" s="791"/>
      <c r="R5" s="662" t="s">
        <v>12</v>
      </c>
      <c r="S5" s="663"/>
      <c r="T5" s="663"/>
      <c r="U5" s="663"/>
      <c r="V5" s="663"/>
      <c r="W5" s="663"/>
      <c r="X5" s="663"/>
      <c r="Y5" s="663"/>
      <c r="Z5" s="663"/>
      <c r="AA5" s="778"/>
      <c r="AB5" s="779" t="s">
        <v>13</v>
      </c>
      <c r="AC5" s="780"/>
      <c r="AD5" s="780"/>
      <c r="AE5" s="780"/>
      <c r="AF5" s="780"/>
      <c r="AG5" s="780"/>
      <c r="AH5" s="780"/>
      <c r="AI5" s="780"/>
      <c r="AJ5" s="780"/>
      <c r="AK5" s="780"/>
      <c r="AL5" s="780"/>
      <c r="AM5" s="780"/>
      <c r="AN5" s="780"/>
      <c r="AO5" s="780"/>
      <c r="AP5" s="781"/>
      <c r="AQ5" s="612" t="s">
        <v>14</v>
      </c>
      <c r="AR5" s="614" t="s">
        <v>15</v>
      </c>
      <c r="AS5" s="615"/>
      <c r="AT5" s="615"/>
      <c r="AU5" s="615"/>
      <c r="AV5" s="615"/>
      <c r="AW5" s="615"/>
      <c r="AX5" s="615"/>
      <c r="AY5" s="615"/>
      <c r="AZ5" s="616"/>
      <c r="BA5" s="617" t="s">
        <v>16</v>
      </c>
      <c r="BB5" s="618"/>
      <c r="BC5" s="618"/>
      <c r="BD5" s="618"/>
      <c r="BE5" s="619"/>
      <c r="BF5" s="595" t="s">
        <v>17</v>
      </c>
      <c r="BG5" s="596"/>
      <c r="BH5" s="596"/>
      <c r="BI5" s="596"/>
      <c r="BJ5" s="596"/>
      <c r="BK5" s="596"/>
      <c r="BL5" s="596"/>
      <c r="BM5" s="596"/>
      <c r="BN5" s="596"/>
      <c r="BO5" s="597"/>
    </row>
    <row r="6" spans="1:67" s="6" customFormat="1" ht="51" customHeight="1">
      <c r="A6" s="652"/>
      <c r="B6" s="652"/>
      <c r="C6" s="652"/>
      <c r="D6" s="217"/>
      <c r="E6" s="218"/>
      <c r="F6" s="218"/>
      <c r="G6" s="218"/>
      <c r="H6" s="218"/>
      <c r="I6" s="218"/>
      <c r="J6" s="218"/>
      <c r="K6" s="218"/>
      <c r="L6" s="218"/>
      <c r="M6" s="218"/>
      <c r="N6" s="218"/>
      <c r="O6" s="218"/>
      <c r="P6" s="656" t="s">
        <v>18</v>
      </c>
      <c r="Q6" s="657"/>
      <c r="R6" s="598" t="s">
        <v>19</v>
      </c>
      <c r="S6" s="599"/>
      <c r="T6" s="598" t="s">
        <v>20</v>
      </c>
      <c r="U6" s="600"/>
      <c r="V6" s="600"/>
      <c r="W6" s="600"/>
      <c r="X6" s="600"/>
      <c r="Y6" s="599"/>
      <c r="Z6" s="24"/>
      <c r="AA6" s="25"/>
      <c r="AB6" s="775"/>
      <c r="AC6" s="776"/>
      <c r="AD6" s="776"/>
      <c r="AE6" s="776"/>
      <c r="AF6" s="219"/>
      <c r="AG6" s="775"/>
      <c r="AH6" s="776"/>
      <c r="AI6" s="776"/>
      <c r="AJ6" s="776"/>
      <c r="AK6" s="776"/>
      <c r="AL6" s="776"/>
      <c r="AM6" s="776"/>
      <c r="AN6" s="776"/>
      <c r="AO6" s="776"/>
      <c r="AP6" s="777"/>
      <c r="AQ6" s="613"/>
      <c r="AR6" s="629" t="s">
        <v>21</v>
      </c>
      <c r="AS6" s="630"/>
      <c r="AT6" s="631"/>
      <c r="AU6" s="629" t="s">
        <v>22</v>
      </c>
      <c r="AV6" s="630"/>
      <c r="AW6" s="631"/>
      <c r="AX6" s="220"/>
      <c r="AY6" s="220"/>
      <c r="AZ6" s="221"/>
      <c r="BA6" s="620"/>
      <c r="BB6" s="621"/>
      <c r="BC6" s="621"/>
      <c r="BD6" s="621"/>
      <c r="BE6" s="622"/>
      <c r="BF6" s="632" t="s">
        <v>23</v>
      </c>
      <c r="BG6" s="633"/>
      <c r="BH6" s="634" t="s">
        <v>24</v>
      </c>
      <c r="BI6" s="635"/>
      <c r="BJ6" s="635"/>
      <c r="BK6" s="636"/>
      <c r="BL6" s="141" t="s">
        <v>25</v>
      </c>
      <c r="BM6" s="634" t="s">
        <v>26</v>
      </c>
      <c r="BN6" s="635"/>
      <c r="BO6" s="636"/>
    </row>
    <row r="7" spans="1:67" s="6" customFormat="1" ht="225" customHeight="1" thickBot="1">
      <c r="A7" s="788"/>
      <c r="B7" s="788"/>
      <c r="C7" s="788"/>
      <c r="D7" s="767" t="s">
        <v>27</v>
      </c>
      <c r="E7" s="768"/>
      <c r="F7" s="769"/>
      <c r="G7" s="142" t="s">
        <v>28</v>
      </c>
      <c r="H7" s="143" t="s">
        <v>29</v>
      </c>
      <c r="I7" s="143" t="s">
        <v>30</v>
      </c>
      <c r="J7" s="142" t="s">
        <v>31</v>
      </c>
      <c r="K7" s="144" t="s">
        <v>32</v>
      </c>
      <c r="L7" s="142" t="s">
        <v>33</v>
      </c>
      <c r="M7" s="142" t="s">
        <v>34</v>
      </c>
      <c r="N7" s="143" t="s">
        <v>35</v>
      </c>
      <c r="O7" s="143" t="s">
        <v>36</v>
      </c>
      <c r="P7" s="142" t="s">
        <v>37</v>
      </c>
      <c r="Q7" s="142" t="s">
        <v>38</v>
      </c>
      <c r="R7" s="770" t="s">
        <v>39</v>
      </c>
      <c r="S7" s="771"/>
      <c r="T7" s="770" t="s">
        <v>40</v>
      </c>
      <c r="U7" s="771"/>
      <c r="V7" s="770" t="s">
        <v>41</v>
      </c>
      <c r="W7" s="771"/>
      <c r="X7" s="770" t="s">
        <v>42</v>
      </c>
      <c r="Y7" s="771"/>
      <c r="Z7" s="145"/>
      <c r="AA7" s="145" t="s">
        <v>43</v>
      </c>
      <c r="AB7" s="146" t="s">
        <v>44</v>
      </c>
      <c r="AC7" s="146" t="s">
        <v>45</v>
      </c>
      <c r="AD7" s="147" t="s">
        <v>46</v>
      </c>
      <c r="AE7" s="146" t="s">
        <v>47</v>
      </c>
      <c r="AF7" s="147" t="s">
        <v>48</v>
      </c>
      <c r="AG7" s="772" t="s">
        <v>49</v>
      </c>
      <c r="AH7" s="773"/>
      <c r="AI7" s="762" t="s">
        <v>50</v>
      </c>
      <c r="AJ7" s="763"/>
      <c r="AK7" s="147" t="s">
        <v>51</v>
      </c>
      <c r="AL7" s="146" t="s">
        <v>52</v>
      </c>
      <c r="AM7" s="146" t="s">
        <v>53</v>
      </c>
      <c r="AN7" s="147" t="s">
        <v>54</v>
      </c>
      <c r="AO7" s="147" t="s">
        <v>55</v>
      </c>
      <c r="AP7" s="129" t="s">
        <v>56</v>
      </c>
      <c r="AQ7" s="774"/>
      <c r="AR7" s="128" t="s">
        <v>57</v>
      </c>
      <c r="AS7" s="764" t="s">
        <v>58</v>
      </c>
      <c r="AT7" s="765"/>
      <c r="AU7" s="145" t="s">
        <v>59</v>
      </c>
      <c r="AV7" s="764" t="s">
        <v>60</v>
      </c>
      <c r="AW7" s="765"/>
      <c r="AX7" s="145" t="s">
        <v>61</v>
      </c>
      <c r="AY7" s="148" t="s">
        <v>62</v>
      </c>
      <c r="AZ7" s="148" t="s">
        <v>63</v>
      </c>
      <c r="BA7" s="143" t="s">
        <v>64</v>
      </c>
      <c r="BB7" s="143" t="s">
        <v>65</v>
      </c>
      <c r="BC7" s="143" t="s">
        <v>66</v>
      </c>
      <c r="BD7" s="143" t="s">
        <v>67</v>
      </c>
      <c r="BE7" s="143" t="s">
        <v>68</v>
      </c>
      <c r="BF7" s="149" t="s">
        <v>69</v>
      </c>
      <c r="BG7" s="149" t="s">
        <v>70</v>
      </c>
      <c r="BH7" s="149" t="s">
        <v>71</v>
      </c>
      <c r="BI7" s="149" t="s">
        <v>72</v>
      </c>
      <c r="BJ7" s="149" t="s">
        <v>73</v>
      </c>
      <c r="BK7" s="149" t="s">
        <v>74</v>
      </c>
      <c r="BL7" s="150" t="s">
        <v>75</v>
      </c>
      <c r="BM7" s="149" t="s">
        <v>76</v>
      </c>
      <c r="BN7" s="149" t="s">
        <v>77</v>
      </c>
      <c r="BO7" s="149" t="s">
        <v>78</v>
      </c>
    </row>
    <row r="8" spans="1:67" s="4" customFormat="1" ht="137.25">
      <c r="A8" s="680" t="s">
        <v>193</v>
      </c>
      <c r="B8" s="680" t="s">
        <v>194</v>
      </c>
      <c r="C8" s="680" t="s">
        <v>195</v>
      </c>
      <c r="D8" s="710" t="s">
        <v>1206</v>
      </c>
      <c r="E8" s="713" t="s">
        <v>196</v>
      </c>
      <c r="F8" s="716">
        <v>1</v>
      </c>
      <c r="G8" s="701" t="s">
        <v>1207</v>
      </c>
      <c r="H8" s="706"/>
      <c r="I8" s="691"/>
      <c r="J8" s="757" t="s">
        <v>1208</v>
      </c>
      <c r="K8" s="721" t="s">
        <v>86</v>
      </c>
      <c r="L8" s="683" t="s">
        <v>87</v>
      </c>
      <c r="M8" s="759" t="s">
        <v>1209</v>
      </c>
      <c r="N8" s="683"/>
      <c r="O8" s="683"/>
      <c r="P8" s="701"/>
      <c r="Q8" s="792"/>
      <c r="R8" s="691" t="s">
        <v>90</v>
      </c>
      <c r="S8" s="697">
        <v>0.6</v>
      </c>
      <c r="T8" s="691" t="s">
        <v>125</v>
      </c>
      <c r="U8" s="697">
        <v>0.6</v>
      </c>
      <c r="V8" s="691" t="s">
        <v>125</v>
      </c>
      <c r="W8" s="697">
        <v>0.6</v>
      </c>
      <c r="X8" s="699" t="s">
        <v>125</v>
      </c>
      <c r="Y8" s="697">
        <v>0.6</v>
      </c>
      <c r="Z8" s="697" t="s">
        <v>139</v>
      </c>
      <c r="AA8" s="689" t="s">
        <v>125</v>
      </c>
      <c r="AB8" s="26">
        <v>1</v>
      </c>
      <c r="AC8" s="101" t="s">
        <v>1210</v>
      </c>
      <c r="AD8" s="101" t="s">
        <v>1211</v>
      </c>
      <c r="AE8" s="101" t="s">
        <v>1212</v>
      </c>
      <c r="AF8" s="30" t="s">
        <v>95</v>
      </c>
      <c r="AG8" s="29" t="s">
        <v>96</v>
      </c>
      <c r="AH8" s="78">
        <v>0.25</v>
      </c>
      <c r="AI8" s="29" t="s">
        <v>97</v>
      </c>
      <c r="AJ8" s="78">
        <v>0.15</v>
      </c>
      <c r="AK8" s="80">
        <v>0.4</v>
      </c>
      <c r="AL8" s="28">
        <v>0.36</v>
      </c>
      <c r="AM8" s="28">
        <v>0.6</v>
      </c>
      <c r="AN8" s="158" t="s">
        <v>98</v>
      </c>
      <c r="AO8" s="158" t="s">
        <v>99</v>
      </c>
      <c r="AP8" s="158" t="s">
        <v>100</v>
      </c>
      <c r="AQ8" s="479" t="s">
        <v>1213</v>
      </c>
      <c r="AR8" s="687">
        <v>0.6</v>
      </c>
      <c r="AS8" s="687">
        <v>3.2659199999999999E-2</v>
      </c>
      <c r="AT8" s="689" t="s">
        <v>102</v>
      </c>
      <c r="AU8" s="687">
        <v>0.6</v>
      </c>
      <c r="AV8" s="687">
        <v>0.6</v>
      </c>
      <c r="AW8" s="689" t="s">
        <v>125</v>
      </c>
      <c r="AX8" s="689" t="s">
        <v>125</v>
      </c>
      <c r="AY8" s="689" t="s">
        <v>125</v>
      </c>
      <c r="AZ8" s="691" t="s">
        <v>104</v>
      </c>
      <c r="BA8" s="766" t="s">
        <v>1214</v>
      </c>
      <c r="BB8" s="701" t="s">
        <v>1215</v>
      </c>
      <c r="BC8" s="748" t="s">
        <v>1216</v>
      </c>
      <c r="BD8" s="748" t="s">
        <v>1217</v>
      </c>
      <c r="BE8" s="782" t="s">
        <v>1218</v>
      </c>
      <c r="BF8" s="752"/>
      <c r="BG8" s="754"/>
      <c r="BH8" s="734"/>
      <c r="BI8" s="743"/>
      <c r="BJ8" s="743"/>
      <c r="BK8" s="743"/>
      <c r="BL8" s="743"/>
      <c r="BM8" s="701"/>
      <c r="BN8" s="701"/>
      <c r="BO8" s="739"/>
    </row>
    <row r="9" spans="1:67" s="4" customFormat="1" ht="106.5">
      <c r="A9" s="681"/>
      <c r="B9" s="681"/>
      <c r="C9" s="681"/>
      <c r="D9" s="711"/>
      <c r="E9" s="714"/>
      <c r="F9" s="515"/>
      <c r="G9" s="519"/>
      <c r="H9" s="480"/>
      <c r="I9" s="520"/>
      <c r="J9" s="503"/>
      <c r="K9" s="722"/>
      <c r="L9" s="516"/>
      <c r="M9" s="760"/>
      <c r="N9" s="516"/>
      <c r="O9" s="516"/>
      <c r="P9" s="519"/>
      <c r="Q9" s="793"/>
      <c r="R9" s="520"/>
      <c r="S9" s="482"/>
      <c r="T9" s="520"/>
      <c r="U9" s="482"/>
      <c r="V9" s="520"/>
      <c r="W9" s="482"/>
      <c r="X9" s="485"/>
      <c r="Y9" s="482"/>
      <c r="Z9" s="482"/>
      <c r="AA9" s="492"/>
      <c r="AB9" s="151">
        <v>2</v>
      </c>
      <c r="AC9" s="159" t="s">
        <v>1219</v>
      </c>
      <c r="AD9" s="159" t="s">
        <v>1211</v>
      </c>
      <c r="AE9" s="159" t="s">
        <v>1220</v>
      </c>
      <c r="AF9" s="160" t="s">
        <v>95</v>
      </c>
      <c r="AG9" s="158" t="s">
        <v>96</v>
      </c>
      <c r="AH9" s="155">
        <v>0.25</v>
      </c>
      <c r="AI9" s="158" t="s">
        <v>97</v>
      </c>
      <c r="AJ9" s="155">
        <v>0.15</v>
      </c>
      <c r="AK9" s="156">
        <v>0.4</v>
      </c>
      <c r="AL9" s="161">
        <v>0.216</v>
      </c>
      <c r="AM9" s="161">
        <v>0.6</v>
      </c>
      <c r="AN9" s="158" t="s">
        <v>98</v>
      </c>
      <c r="AO9" s="158" t="s">
        <v>99</v>
      </c>
      <c r="AP9" s="158" t="s">
        <v>100</v>
      </c>
      <c r="AQ9" s="480"/>
      <c r="AR9" s="491"/>
      <c r="AS9" s="491"/>
      <c r="AT9" s="492"/>
      <c r="AU9" s="491"/>
      <c r="AV9" s="491"/>
      <c r="AW9" s="492"/>
      <c r="AX9" s="492"/>
      <c r="AY9" s="492"/>
      <c r="AZ9" s="520"/>
      <c r="BA9" s="519"/>
      <c r="BB9" s="519"/>
      <c r="BC9" s="588"/>
      <c r="BD9" s="588"/>
      <c r="BE9" s="783"/>
      <c r="BF9" s="639"/>
      <c r="BG9" s="755"/>
      <c r="BH9" s="638"/>
      <c r="BI9" s="514"/>
      <c r="BJ9" s="514"/>
      <c r="BK9" s="514"/>
      <c r="BL9" s="514"/>
      <c r="BM9" s="519"/>
      <c r="BN9" s="519"/>
      <c r="BO9" s="740"/>
    </row>
    <row r="10" spans="1:67" s="4" customFormat="1" ht="108" customHeight="1">
      <c r="A10" s="681"/>
      <c r="B10" s="681"/>
      <c r="C10" s="681"/>
      <c r="D10" s="711"/>
      <c r="E10" s="714"/>
      <c r="F10" s="515"/>
      <c r="G10" s="519"/>
      <c r="H10" s="480"/>
      <c r="I10" s="520"/>
      <c r="J10" s="503"/>
      <c r="K10" s="722"/>
      <c r="L10" s="516"/>
      <c r="M10" s="760"/>
      <c r="N10" s="516"/>
      <c r="O10" s="516"/>
      <c r="P10" s="519"/>
      <c r="Q10" s="793"/>
      <c r="R10" s="520"/>
      <c r="S10" s="482"/>
      <c r="T10" s="520"/>
      <c r="U10" s="482"/>
      <c r="V10" s="520"/>
      <c r="W10" s="482"/>
      <c r="X10" s="485"/>
      <c r="Y10" s="482"/>
      <c r="Z10" s="482"/>
      <c r="AA10" s="492"/>
      <c r="AB10" s="151">
        <v>3</v>
      </c>
      <c r="AC10" s="159" t="s">
        <v>1221</v>
      </c>
      <c r="AD10" s="159" t="s">
        <v>1211</v>
      </c>
      <c r="AE10" s="222" t="s">
        <v>1222</v>
      </c>
      <c r="AF10" s="153" t="s">
        <v>95</v>
      </c>
      <c r="AG10" s="158" t="s">
        <v>231</v>
      </c>
      <c r="AH10" s="155">
        <v>0.15</v>
      </c>
      <c r="AI10" s="158" t="s">
        <v>97</v>
      </c>
      <c r="AJ10" s="155">
        <v>0.15</v>
      </c>
      <c r="AK10" s="156">
        <v>0.3</v>
      </c>
      <c r="AL10" s="157">
        <v>0.1512</v>
      </c>
      <c r="AM10" s="157">
        <v>0.6</v>
      </c>
      <c r="AN10" s="158" t="s">
        <v>98</v>
      </c>
      <c r="AO10" s="158" t="s">
        <v>99</v>
      </c>
      <c r="AP10" s="158" t="s">
        <v>100</v>
      </c>
      <c r="AQ10" s="480"/>
      <c r="AR10" s="491"/>
      <c r="AS10" s="491"/>
      <c r="AT10" s="492"/>
      <c r="AU10" s="491"/>
      <c r="AV10" s="491"/>
      <c r="AW10" s="492"/>
      <c r="AX10" s="492"/>
      <c r="AY10" s="492"/>
      <c r="AZ10" s="520"/>
      <c r="BA10" s="519"/>
      <c r="BB10" s="519"/>
      <c r="BC10" s="588"/>
      <c r="BD10" s="588"/>
      <c r="BE10" s="783"/>
      <c r="BF10" s="639"/>
      <c r="BG10" s="755"/>
      <c r="BH10" s="638"/>
      <c r="BI10" s="514"/>
      <c r="BJ10" s="514"/>
      <c r="BK10" s="514"/>
      <c r="BL10" s="514"/>
      <c r="BM10" s="519"/>
      <c r="BN10" s="519"/>
      <c r="BO10" s="740"/>
    </row>
    <row r="11" spans="1:67" s="4" customFormat="1" ht="97.5" customHeight="1">
      <c r="A11" s="681"/>
      <c r="B11" s="681"/>
      <c r="C11" s="681"/>
      <c r="D11" s="711"/>
      <c r="E11" s="714"/>
      <c r="F11" s="515"/>
      <c r="G11" s="519"/>
      <c r="H11" s="480"/>
      <c r="I11" s="520"/>
      <c r="J11" s="503"/>
      <c r="K11" s="722"/>
      <c r="L11" s="516"/>
      <c r="M11" s="760"/>
      <c r="N11" s="516"/>
      <c r="O11" s="516"/>
      <c r="P11" s="519"/>
      <c r="Q11" s="793"/>
      <c r="R11" s="520"/>
      <c r="S11" s="482"/>
      <c r="T11" s="520"/>
      <c r="U11" s="482"/>
      <c r="V11" s="520"/>
      <c r="W11" s="482"/>
      <c r="X11" s="485"/>
      <c r="Y11" s="482"/>
      <c r="Z11" s="482"/>
      <c r="AA11" s="492"/>
      <c r="AB11" s="151">
        <v>4</v>
      </c>
      <c r="AC11" s="159" t="s">
        <v>1223</v>
      </c>
      <c r="AD11" s="159" t="s">
        <v>1211</v>
      </c>
      <c r="AE11" s="159" t="s">
        <v>1224</v>
      </c>
      <c r="AF11" s="153" t="s">
        <v>95</v>
      </c>
      <c r="AG11" s="158" t="s">
        <v>96</v>
      </c>
      <c r="AH11" s="155">
        <v>0.25</v>
      </c>
      <c r="AI11" s="158" t="s">
        <v>97</v>
      </c>
      <c r="AJ11" s="155">
        <v>0.15</v>
      </c>
      <c r="AK11" s="156">
        <v>0.4</v>
      </c>
      <c r="AL11" s="157">
        <v>9.0719999999999995E-2</v>
      </c>
      <c r="AM11" s="157">
        <v>0.6</v>
      </c>
      <c r="AN11" s="158" t="s">
        <v>98</v>
      </c>
      <c r="AO11" s="158" t="s">
        <v>99</v>
      </c>
      <c r="AP11" s="158" t="s">
        <v>100</v>
      </c>
      <c r="AQ11" s="480"/>
      <c r="AR11" s="491"/>
      <c r="AS11" s="491"/>
      <c r="AT11" s="492"/>
      <c r="AU11" s="491"/>
      <c r="AV11" s="491"/>
      <c r="AW11" s="492"/>
      <c r="AX11" s="492"/>
      <c r="AY11" s="492"/>
      <c r="AZ11" s="520"/>
      <c r="BA11" s="519"/>
      <c r="BB11" s="519"/>
      <c r="BC11" s="588"/>
      <c r="BD11" s="588"/>
      <c r="BE11" s="783"/>
      <c r="BF11" s="639"/>
      <c r="BG11" s="755"/>
      <c r="BH11" s="638"/>
      <c r="BI11" s="514"/>
      <c r="BJ11" s="514"/>
      <c r="BK11" s="514"/>
      <c r="BL11" s="514"/>
      <c r="BM11" s="519"/>
      <c r="BN11" s="519"/>
      <c r="BO11" s="740"/>
    </row>
    <row r="12" spans="1:67" s="4" customFormat="1" ht="99.75" customHeight="1">
      <c r="A12" s="681"/>
      <c r="B12" s="681"/>
      <c r="C12" s="681"/>
      <c r="D12" s="711"/>
      <c r="E12" s="714"/>
      <c r="F12" s="515"/>
      <c r="G12" s="519"/>
      <c r="H12" s="480"/>
      <c r="I12" s="520"/>
      <c r="J12" s="503"/>
      <c r="K12" s="722"/>
      <c r="L12" s="516"/>
      <c r="M12" s="760"/>
      <c r="N12" s="516"/>
      <c r="O12" s="516"/>
      <c r="P12" s="519"/>
      <c r="Q12" s="793"/>
      <c r="R12" s="520"/>
      <c r="S12" s="482"/>
      <c r="T12" s="520"/>
      <c r="U12" s="482"/>
      <c r="V12" s="520"/>
      <c r="W12" s="482"/>
      <c r="X12" s="485"/>
      <c r="Y12" s="482"/>
      <c r="Z12" s="482"/>
      <c r="AA12" s="492"/>
      <c r="AB12" s="151">
        <v>5</v>
      </c>
      <c r="AC12" s="159" t="s">
        <v>1225</v>
      </c>
      <c r="AD12" s="159" t="s">
        <v>1211</v>
      </c>
      <c r="AE12" s="159" t="s">
        <v>1226</v>
      </c>
      <c r="AF12" s="153" t="s">
        <v>95</v>
      </c>
      <c r="AG12" s="158" t="s">
        <v>96</v>
      </c>
      <c r="AH12" s="155">
        <v>0.25</v>
      </c>
      <c r="AI12" s="158" t="s">
        <v>97</v>
      </c>
      <c r="AJ12" s="155">
        <v>0.15</v>
      </c>
      <c r="AK12" s="156">
        <v>0.4</v>
      </c>
      <c r="AL12" s="157">
        <v>5.4431999999999994E-2</v>
      </c>
      <c r="AM12" s="157">
        <v>0.6</v>
      </c>
      <c r="AN12" s="158" t="s">
        <v>98</v>
      </c>
      <c r="AO12" s="158" t="s">
        <v>99</v>
      </c>
      <c r="AP12" s="158" t="s">
        <v>100</v>
      </c>
      <c r="AQ12" s="480"/>
      <c r="AR12" s="491"/>
      <c r="AS12" s="491"/>
      <c r="AT12" s="492"/>
      <c r="AU12" s="491"/>
      <c r="AV12" s="491"/>
      <c r="AW12" s="492"/>
      <c r="AX12" s="492"/>
      <c r="AY12" s="492"/>
      <c r="AZ12" s="520"/>
      <c r="BA12" s="519"/>
      <c r="BB12" s="519"/>
      <c r="BC12" s="588"/>
      <c r="BD12" s="588"/>
      <c r="BE12" s="783"/>
      <c r="BF12" s="639"/>
      <c r="BG12" s="755"/>
      <c r="BH12" s="638"/>
      <c r="BI12" s="514"/>
      <c r="BJ12" s="514"/>
      <c r="BK12" s="514"/>
      <c r="BL12" s="514"/>
      <c r="BM12" s="519"/>
      <c r="BN12" s="519"/>
      <c r="BO12" s="740"/>
    </row>
    <row r="13" spans="1:67" s="4" customFormat="1" ht="152.25">
      <c r="A13" s="682"/>
      <c r="B13" s="682"/>
      <c r="C13" s="682"/>
      <c r="D13" s="712"/>
      <c r="E13" s="715"/>
      <c r="F13" s="717"/>
      <c r="G13" s="702"/>
      <c r="H13" s="696"/>
      <c r="I13" s="692"/>
      <c r="J13" s="758"/>
      <c r="K13" s="723"/>
      <c r="L13" s="684"/>
      <c r="M13" s="761"/>
      <c r="N13" s="684"/>
      <c r="O13" s="684"/>
      <c r="P13" s="702"/>
      <c r="Q13" s="794"/>
      <c r="R13" s="692"/>
      <c r="S13" s="698"/>
      <c r="T13" s="692"/>
      <c r="U13" s="698"/>
      <c r="V13" s="692"/>
      <c r="W13" s="698"/>
      <c r="X13" s="700"/>
      <c r="Y13" s="698"/>
      <c r="Z13" s="698"/>
      <c r="AA13" s="690"/>
      <c r="AB13" s="223">
        <v>6</v>
      </c>
      <c r="AC13" s="224" t="s">
        <v>1227</v>
      </c>
      <c r="AD13" s="224" t="s">
        <v>1211</v>
      </c>
      <c r="AE13" s="224" t="s">
        <v>1228</v>
      </c>
      <c r="AF13" s="225" t="s">
        <v>95</v>
      </c>
      <c r="AG13" s="226" t="s">
        <v>96</v>
      </c>
      <c r="AH13" s="227">
        <v>0.25</v>
      </c>
      <c r="AI13" s="226" t="s">
        <v>97</v>
      </c>
      <c r="AJ13" s="227">
        <v>0.15</v>
      </c>
      <c r="AK13" s="228">
        <v>0.4</v>
      </c>
      <c r="AL13" s="157">
        <v>3.2659199999999999E-2</v>
      </c>
      <c r="AM13" s="157">
        <v>0.6</v>
      </c>
      <c r="AN13" s="226" t="s">
        <v>98</v>
      </c>
      <c r="AO13" s="226" t="s">
        <v>99</v>
      </c>
      <c r="AP13" s="226" t="s">
        <v>100</v>
      </c>
      <c r="AQ13" s="696"/>
      <c r="AR13" s="688"/>
      <c r="AS13" s="688"/>
      <c r="AT13" s="690"/>
      <c r="AU13" s="688"/>
      <c r="AV13" s="688"/>
      <c r="AW13" s="690"/>
      <c r="AX13" s="690"/>
      <c r="AY13" s="690"/>
      <c r="AZ13" s="692"/>
      <c r="BA13" s="702"/>
      <c r="BB13" s="702"/>
      <c r="BC13" s="749"/>
      <c r="BD13" s="749"/>
      <c r="BE13" s="784"/>
      <c r="BF13" s="753"/>
      <c r="BG13" s="756"/>
      <c r="BH13" s="735"/>
      <c r="BI13" s="744"/>
      <c r="BJ13" s="744"/>
      <c r="BK13" s="744"/>
      <c r="BL13" s="744"/>
      <c r="BM13" s="702"/>
      <c r="BN13" s="702"/>
      <c r="BO13" s="741"/>
    </row>
    <row r="14" spans="1:67" ht="94.5">
      <c r="A14" s="680" t="s">
        <v>323</v>
      </c>
      <c r="B14" s="680" t="s">
        <v>324</v>
      </c>
      <c r="C14" s="680" t="s">
        <v>325</v>
      </c>
      <c r="D14" s="710" t="s">
        <v>1206</v>
      </c>
      <c r="E14" s="713" t="s">
        <v>326</v>
      </c>
      <c r="F14" s="716">
        <v>1</v>
      </c>
      <c r="G14" s="683" t="s">
        <v>1229</v>
      </c>
      <c r="H14" s="706"/>
      <c r="I14" s="691"/>
      <c r="J14" s="757" t="s">
        <v>1230</v>
      </c>
      <c r="K14" s="721" t="s">
        <v>86</v>
      </c>
      <c r="L14" s="683" t="s">
        <v>312</v>
      </c>
      <c r="M14" s="759" t="s">
        <v>1209</v>
      </c>
      <c r="N14" s="683"/>
      <c r="O14" s="683"/>
      <c r="P14" s="701"/>
      <c r="Q14" s="701"/>
      <c r="R14" s="691" t="s">
        <v>124</v>
      </c>
      <c r="S14" s="697">
        <v>0.4</v>
      </c>
      <c r="T14" s="691" t="s">
        <v>183</v>
      </c>
      <c r="U14" s="697">
        <v>0.4</v>
      </c>
      <c r="V14" s="691" t="s">
        <v>183</v>
      </c>
      <c r="W14" s="697">
        <v>0.4</v>
      </c>
      <c r="X14" s="699" t="s">
        <v>183</v>
      </c>
      <c r="Y14" s="697">
        <v>0.4</v>
      </c>
      <c r="Z14" s="697" t="s">
        <v>184</v>
      </c>
      <c r="AA14" s="689" t="s">
        <v>125</v>
      </c>
      <c r="AB14" s="26">
        <v>1</v>
      </c>
      <c r="AC14" s="229" t="s">
        <v>1231</v>
      </c>
      <c r="AD14" s="100" t="s">
        <v>1211</v>
      </c>
      <c r="AE14" s="104" t="s">
        <v>1232</v>
      </c>
      <c r="AF14" s="30" t="s">
        <v>95</v>
      </c>
      <c r="AG14" s="27" t="s">
        <v>96</v>
      </c>
      <c r="AH14" s="78">
        <v>0.25</v>
      </c>
      <c r="AI14" s="27" t="s">
        <v>97</v>
      </c>
      <c r="AJ14" s="78">
        <v>0.15</v>
      </c>
      <c r="AK14" s="80">
        <v>0.4</v>
      </c>
      <c r="AL14" s="28">
        <v>0.24</v>
      </c>
      <c r="AM14" s="28">
        <v>0.4</v>
      </c>
      <c r="AN14" s="29" t="s">
        <v>98</v>
      </c>
      <c r="AO14" s="29" t="s">
        <v>99</v>
      </c>
      <c r="AP14" s="29" t="s">
        <v>100</v>
      </c>
      <c r="AQ14" s="750" t="s">
        <v>1233</v>
      </c>
      <c r="AR14" s="687">
        <v>0.4</v>
      </c>
      <c r="AS14" s="687">
        <v>1.8662399999999996E-2</v>
      </c>
      <c r="AT14" s="689" t="s">
        <v>102</v>
      </c>
      <c r="AU14" s="687">
        <v>0.4</v>
      </c>
      <c r="AV14" s="687">
        <v>0.4</v>
      </c>
      <c r="AW14" s="689" t="s">
        <v>183</v>
      </c>
      <c r="AX14" s="689" t="s">
        <v>125</v>
      </c>
      <c r="AY14" s="689" t="s">
        <v>126</v>
      </c>
      <c r="AZ14" s="691" t="s">
        <v>127</v>
      </c>
      <c r="BA14" s="683" t="s">
        <v>128</v>
      </c>
      <c r="BB14" s="683" t="s">
        <v>128</v>
      </c>
      <c r="BC14" s="683" t="s">
        <v>128</v>
      </c>
      <c r="BD14" s="683" t="s">
        <v>128</v>
      </c>
      <c r="BE14" s="683" t="s">
        <v>128</v>
      </c>
      <c r="BF14" s="748"/>
      <c r="BG14" s="748"/>
      <c r="BH14" s="734"/>
      <c r="BI14" s="701"/>
      <c r="BJ14" s="743"/>
      <c r="BK14" s="743"/>
      <c r="BL14" s="745"/>
      <c r="BM14" s="734"/>
      <c r="BN14" s="734"/>
      <c r="BO14" s="734"/>
    </row>
    <row r="15" spans="1:67" ht="99" customHeight="1">
      <c r="A15" s="681"/>
      <c r="B15" s="681" t="s">
        <v>324</v>
      </c>
      <c r="C15" s="681" t="s">
        <v>325</v>
      </c>
      <c r="D15" s="711"/>
      <c r="E15" s="714"/>
      <c r="F15" s="515"/>
      <c r="G15" s="516"/>
      <c r="H15" s="480"/>
      <c r="I15" s="520"/>
      <c r="J15" s="503"/>
      <c r="K15" s="722"/>
      <c r="L15" s="516"/>
      <c r="M15" s="760"/>
      <c r="N15" s="516"/>
      <c r="O15" s="516"/>
      <c r="P15" s="519"/>
      <c r="Q15" s="519"/>
      <c r="R15" s="520"/>
      <c r="S15" s="482"/>
      <c r="T15" s="520"/>
      <c r="U15" s="482"/>
      <c r="V15" s="520"/>
      <c r="W15" s="482"/>
      <c r="X15" s="485"/>
      <c r="Y15" s="482"/>
      <c r="Z15" s="482"/>
      <c r="AA15" s="492"/>
      <c r="AB15" s="151">
        <v>2</v>
      </c>
      <c r="AC15" s="229" t="s">
        <v>1234</v>
      </c>
      <c r="AD15" s="230" t="s">
        <v>1211</v>
      </c>
      <c r="AE15" s="167" t="s">
        <v>1235</v>
      </c>
      <c r="AF15" s="160" t="s">
        <v>95</v>
      </c>
      <c r="AG15" s="158" t="s">
        <v>96</v>
      </c>
      <c r="AH15" s="155">
        <v>0.25</v>
      </c>
      <c r="AI15" s="158" t="s">
        <v>97</v>
      </c>
      <c r="AJ15" s="155">
        <v>0.15</v>
      </c>
      <c r="AK15" s="156">
        <v>0.4</v>
      </c>
      <c r="AL15" s="161">
        <v>0.14399999999999999</v>
      </c>
      <c r="AM15" s="161">
        <v>0.4</v>
      </c>
      <c r="AN15" s="158" t="s">
        <v>98</v>
      </c>
      <c r="AO15" s="158" t="s">
        <v>99</v>
      </c>
      <c r="AP15" s="158" t="s">
        <v>100</v>
      </c>
      <c r="AQ15" s="488"/>
      <c r="AR15" s="491"/>
      <c r="AS15" s="491"/>
      <c r="AT15" s="492"/>
      <c r="AU15" s="491"/>
      <c r="AV15" s="491"/>
      <c r="AW15" s="492"/>
      <c r="AX15" s="492"/>
      <c r="AY15" s="492"/>
      <c r="AZ15" s="520"/>
      <c r="BA15" s="516"/>
      <c r="BB15" s="516"/>
      <c r="BC15" s="516"/>
      <c r="BD15" s="516"/>
      <c r="BE15" s="516"/>
      <c r="BF15" s="588"/>
      <c r="BG15" s="588"/>
      <c r="BH15" s="638"/>
      <c r="BI15" s="519"/>
      <c r="BJ15" s="514"/>
      <c r="BK15" s="514"/>
      <c r="BL15" s="746"/>
      <c r="BM15" s="638"/>
      <c r="BN15" s="638"/>
      <c r="BO15" s="638"/>
    </row>
    <row r="16" spans="1:67" ht="91.5">
      <c r="A16" s="681"/>
      <c r="B16" s="681" t="s">
        <v>324</v>
      </c>
      <c r="C16" s="681" t="s">
        <v>325</v>
      </c>
      <c r="D16" s="711"/>
      <c r="E16" s="714"/>
      <c r="F16" s="515"/>
      <c r="G16" s="516"/>
      <c r="H16" s="480"/>
      <c r="I16" s="520"/>
      <c r="J16" s="503"/>
      <c r="K16" s="722"/>
      <c r="L16" s="516"/>
      <c r="M16" s="760"/>
      <c r="N16" s="516"/>
      <c r="O16" s="516"/>
      <c r="P16" s="519"/>
      <c r="Q16" s="519"/>
      <c r="R16" s="520"/>
      <c r="S16" s="482"/>
      <c r="T16" s="520"/>
      <c r="U16" s="482"/>
      <c r="V16" s="520"/>
      <c r="W16" s="482"/>
      <c r="X16" s="485"/>
      <c r="Y16" s="482"/>
      <c r="Z16" s="482"/>
      <c r="AA16" s="492"/>
      <c r="AB16" s="151">
        <v>3</v>
      </c>
      <c r="AC16" s="229" t="s">
        <v>1236</v>
      </c>
      <c r="AD16" s="152" t="s">
        <v>1211</v>
      </c>
      <c r="AE16" s="167" t="s">
        <v>1237</v>
      </c>
      <c r="AF16" s="153" t="s">
        <v>95</v>
      </c>
      <c r="AG16" s="154" t="s">
        <v>96</v>
      </c>
      <c r="AH16" s="155">
        <v>0.25</v>
      </c>
      <c r="AI16" s="154" t="s">
        <v>97</v>
      </c>
      <c r="AJ16" s="155">
        <v>0.15</v>
      </c>
      <c r="AK16" s="156">
        <v>0.4</v>
      </c>
      <c r="AL16" s="157">
        <v>8.6399999999999991E-2</v>
      </c>
      <c r="AM16" s="157">
        <v>0.4</v>
      </c>
      <c r="AN16" s="158" t="s">
        <v>98</v>
      </c>
      <c r="AO16" s="158" t="s">
        <v>99</v>
      </c>
      <c r="AP16" s="158" t="s">
        <v>100</v>
      </c>
      <c r="AQ16" s="488"/>
      <c r="AR16" s="491"/>
      <c r="AS16" s="491"/>
      <c r="AT16" s="492"/>
      <c r="AU16" s="491"/>
      <c r="AV16" s="491"/>
      <c r="AW16" s="492"/>
      <c r="AX16" s="492"/>
      <c r="AY16" s="492"/>
      <c r="AZ16" s="520"/>
      <c r="BA16" s="516"/>
      <c r="BB16" s="516"/>
      <c r="BC16" s="516"/>
      <c r="BD16" s="516"/>
      <c r="BE16" s="516"/>
      <c r="BF16" s="588"/>
      <c r="BG16" s="588"/>
      <c r="BH16" s="638"/>
      <c r="BI16" s="519"/>
      <c r="BJ16" s="514"/>
      <c r="BK16" s="514"/>
      <c r="BL16" s="746"/>
      <c r="BM16" s="638"/>
      <c r="BN16" s="638"/>
      <c r="BO16" s="638"/>
    </row>
    <row r="17" spans="1:67" ht="94.5" customHeight="1">
      <c r="A17" s="681"/>
      <c r="B17" s="681" t="s">
        <v>324</v>
      </c>
      <c r="C17" s="681" t="s">
        <v>325</v>
      </c>
      <c r="D17" s="711"/>
      <c r="E17" s="714"/>
      <c r="F17" s="515"/>
      <c r="G17" s="516"/>
      <c r="H17" s="480"/>
      <c r="I17" s="520"/>
      <c r="J17" s="503"/>
      <c r="K17" s="722"/>
      <c r="L17" s="516"/>
      <c r="M17" s="760"/>
      <c r="N17" s="516"/>
      <c r="O17" s="516"/>
      <c r="P17" s="519"/>
      <c r="Q17" s="519"/>
      <c r="R17" s="520"/>
      <c r="S17" s="482"/>
      <c r="T17" s="520"/>
      <c r="U17" s="482"/>
      <c r="V17" s="520"/>
      <c r="W17" s="482"/>
      <c r="X17" s="485"/>
      <c r="Y17" s="482"/>
      <c r="Z17" s="482"/>
      <c r="AA17" s="492"/>
      <c r="AB17" s="151">
        <v>4</v>
      </c>
      <c r="AC17" s="229" t="s">
        <v>1238</v>
      </c>
      <c r="AD17" s="230" t="s">
        <v>1211</v>
      </c>
      <c r="AE17" s="167" t="s">
        <v>1239</v>
      </c>
      <c r="AF17" s="153" t="s">
        <v>95</v>
      </c>
      <c r="AG17" s="154" t="s">
        <v>96</v>
      </c>
      <c r="AH17" s="155">
        <v>0.25</v>
      </c>
      <c r="AI17" s="154" t="s">
        <v>97</v>
      </c>
      <c r="AJ17" s="155">
        <v>0.15</v>
      </c>
      <c r="AK17" s="156">
        <v>0.4</v>
      </c>
      <c r="AL17" s="157">
        <v>5.183999999999999E-2</v>
      </c>
      <c r="AM17" s="157">
        <v>0.4</v>
      </c>
      <c r="AN17" s="158" t="s">
        <v>98</v>
      </c>
      <c r="AO17" s="158" t="s">
        <v>99</v>
      </c>
      <c r="AP17" s="158" t="s">
        <v>100</v>
      </c>
      <c r="AQ17" s="488"/>
      <c r="AR17" s="491"/>
      <c r="AS17" s="491"/>
      <c r="AT17" s="492"/>
      <c r="AU17" s="491"/>
      <c r="AV17" s="491"/>
      <c r="AW17" s="492"/>
      <c r="AX17" s="492"/>
      <c r="AY17" s="492"/>
      <c r="AZ17" s="520"/>
      <c r="BA17" s="516"/>
      <c r="BB17" s="516"/>
      <c r="BC17" s="516"/>
      <c r="BD17" s="516"/>
      <c r="BE17" s="516"/>
      <c r="BF17" s="588"/>
      <c r="BG17" s="588"/>
      <c r="BH17" s="638"/>
      <c r="BI17" s="519"/>
      <c r="BJ17" s="514"/>
      <c r="BK17" s="514"/>
      <c r="BL17" s="746"/>
      <c r="BM17" s="638"/>
      <c r="BN17" s="638"/>
      <c r="BO17" s="638"/>
    </row>
    <row r="18" spans="1:67" ht="94.5" customHeight="1">
      <c r="A18" s="681"/>
      <c r="B18" s="681" t="s">
        <v>324</v>
      </c>
      <c r="C18" s="681" t="s">
        <v>325</v>
      </c>
      <c r="D18" s="711"/>
      <c r="E18" s="714"/>
      <c r="F18" s="515"/>
      <c r="G18" s="516"/>
      <c r="H18" s="480"/>
      <c r="I18" s="520"/>
      <c r="J18" s="503"/>
      <c r="K18" s="722"/>
      <c r="L18" s="516"/>
      <c r="M18" s="760"/>
      <c r="N18" s="516"/>
      <c r="O18" s="516"/>
      <c r="P18" s="519"/>
      <c r="Q18" s="519"/>
      <c r="R18" s="520"/>
      <c r="S18" s="482"/>
      <c r="T18" s="520"/>
      <c r="U18" s="482"/>
      <c r="V18" s="520"/>
      <c r="W18" s="482"/>
      <c r="X18" s="485"/>
      <c r="Y18" s="482"/>
      <c r="Z18" s="482"/>
      <c r="AA18" s="492"/>
      <c r="AB18" s="151">
        <v>5</v>
      </c>
      <c r="AC18" s="231" t="s">
        <v>1240</v>
      </c>
      <c r="AD18" s="152" t="s">
        <v>1211</v>
      </c>
      <c r="AE18" s="105" t="s">
        <v>1241</v>
      </c>
      <c r="AF18" s="153" t="s">
        <v>95</v>
      </c>
      <c r="AG18" s="154" t="s">
        <v>96</v>
      </c>
      <c r="AH18" s="155">
        <v>0.25</v>
      </c>
      <c r="AI18" s="154" t="s">
        <v>97</v>
      </c>
      <c r="AJ18" s="155">
        <v>0.15</v>
      </c>
      <c r="AK18" s="156">
        <v>0.4</v>
      </c>
      <c r="AL18" s="157">
        <v>3.1103999999999993E-2</v>
      </c>
      <c r="AM18" s="157">
        <v>0.4</v>
      </c>
      <c r="AN18" s="158" t="s">
        <v>98</v>
      </c>
      <c r="AO18" s="158" t="s">
        <v>99</v>
      </c>
      <c r="AP18" s="158" t="s">
        <v>100</v>
      </c>
      <c r="AQ18" s="488"/>
      <c r="AR18" s="491"/>
      <c r="AS18" s="491"/>
      <c r="AT18" s="492"/>
      <c r="AU18" s="491"/>
      <c r="AV18" s="491"/>
      <c r="AW18" s="492"/>
      <c r="AX18" s="492"/>
      <c r="AY18" s="492"/>
      <c r="AZ18" s="520"/>
      <c r="BA18" s="516"/>
      <c r="BB18" s="516"/>
      <c r="BC18" s="516"/>
      <c r="BD18" s="516"/>
      <c r="BE18" s="516"/>
      <c r="BF18" s="588"/>
      <c r="BG18" s="588"/>
      <c r="BH18" s="638"/>
      <c r="BI18" s="519"/>
      <c r="BJ18" s="514"/>
      <c r="BK18" s="514"/>
      <c r="BL18" s="746"/>
      <c r="BM18" s="638"/>
      <c r="BN18" s="638"/>
      <c r="BO18" s="638"/>
    </row>
    <row r="19" spans="1:67" ht="94.5" customHeight="1" thickBot="1">
      <c r="A19" s="682"/>
      <c r="B19" s="682" t="s">
        <v>324</v>
      </c>
      <c r="C19" s="682" t="s">
        <v>325</v>
      </c>
      <c r="D19" s="712"/>
      <c r="E19" s="715"/>
      <c r="F19" s="717"/>
      <c r="G19" s="684"/>
      <c r="H19" s="696"/>
      <c r="I19" s="692"/>
      <c r="J19" s="758"/>
      <c r="K19" s="723"/>
      <c r="L19" s="684"/>
      <c r="M19" s="761"/>
      <c r="N19" s="684"/>
      <c r="O19" s="684"/>
      <c r="P19" s="702"/>
      <c r="Q19" s="702"/>
      <c r="R19" s="692"/>
      <c r="S19" s="698"/>
      <c r="T19" s="692"/>
      <c r="U19" s="698"/>
      <c r="V19" s="692"/>
      <c r="W19" s="698"/>
      <c r="X19" s="700"/>
      <c r="Y19" s="698"/>
      <c r="Z19" s="698"/>
      <c r="AA19" s="690"/>
      <c r="AB19" s="223">
        <v>6</v>
      </c>
      <c r="AC19" s="232" t="s">
        <v>1242</v>
      </c>
      <c r="AD19" s="152" t="s">
        <v>1211</v>
      </c>
      <c r="AE19" s="232" t="s">
        <v>1243</v>
      </c>
      <c r="AF19" s="225" t="s">
        <v>95</v>
      </c>
      <c r="AG19" s="233" t="s">
        <v>96</v>
      </c>
      <c r="AH19" s="227">
        <v>0.25</v>
      </c>
      <c r="AI19" s="233" t="s">
        <v>97</v>
      </c>
      <c r="AJ19" s="227">
        <v>0.15</v>
      </c>
      <c r="AK19" s="228">
        <v>0.4</v>
      </c>
      <c r="AL19" s="157">
        <v>1.8662399999999996E-2</v>
      </c>
      <c r="AM19" s="157">
        <v>0.4</v>
      </c>
      <c r="AN19" s="226" t="s">
        <v>98</v>
      </c>
      <c r="AO19" s="226" t="s">
        <v>99</v>
      </c>
      <c r="AP19" s="226" t="s">
        <v>100</v>
      </c>
      <c r="AQ19" s="751"/>
      <c r="AR19" s="688"/>
      <c r="AS19" s="688"/>
      <c r="AT19" s="690"/>
      <c r="AU19" s="688"/>
      <c r="AV19" s="688"/>
      <c r="AW19" s="690"/>
      <c r="AX19" s="690"/>
      <c r="AY19" s="690"/>
      <c r="AZ19" s="692"/>
      <c r="BA19" s="684"/>
      <c r="BB19" s="684"/>
      <c r="BC19" s="684"/>
      <c r="BD19" s="684"/>
      <c r="BE19" s="684"/>
      <c r="BF19" s="749"/>
      <c r="BG19" s="749"/>
      <c r="BH19" s="735"/>
      <c r="BI19" s="702"/>
      <c r="BJ19" s="744"/>
      <c r="BK19" s="744"/>
      <c r="BL19" s="747"/>
      <c r="BM19" s="735"/>
      <c r="BN19" s="735"/>
      <c r="BO19" s="735"/>
    </row>
    <row r="20" spans="1:67" s="72" customFormat="1" ht="94.5" customHeight="1">
      <c r="A20" s="680" t="s">
        <v>445</v>
      </c>
      <c r="B20" s="680" t="s">
        <v>324</v>
      </c>
      <c r="C20" s="680" t="s">
        <v>446</v>
      </c>
      <c r="D20" s="710" t="s">
        <v>1206</v>
      </c>
      <c r="E20" s="713" t="s">
        <v>447</v>
      </c>
      <c r="F20" s="716">
        <v>1</v>
      </c>
      <c r="G20" s="536" t="s">
        <v>1244</v>
      </c>
      <c r="H20" s="706"/>
      <c r="I20" s="691"/>
      <c r="J20" s="705" t="s">
        <v>1245</v>
      </c>
      <c r="K20" s="480" t="s">
        <v>86</v>
      </c>
      <c r="L20" s="683" t="s">
        <v>87</v>
      </c>
      <c r="M20" s="707" t="s">
        <v>1209</v>
      </c>
      <c r="N20" s="683"/>
      <c r="O20" s="683"/>
      <c r="P20" s="733"/>
      <c r="Q20" s="732"/>
      <c r="R20" s="691" t="s">
        <v>90</v>
      </c>
      <c r="S20" s="697">
        <v>0.6</v>
      </c>
      <c r="T20" s="691" t="s">
        <v>120</v>
      </c>
      <c r="U20" s="697">
        <v>0.2</v>
      </c>
      <c r="V20" s="691" t="s">
        <v>183</v>
      </c>
      <c r="W20" s="697">
        <v>0.4</v>
      </c>
      <c r="X20" s="699" t="s">
        <v>183</v>
      </c>
      <c r="Y20" s="697">
        <v>0.4</v>
      </c>
      <c r="Z20" s="697" t="s">
        <v>331</v>
      </c>
      <c r="AA20" s="689" t="s">
        <v>125</v>
      </c>
      <c r="AB20" s="26">
        <v>1</v>
      </c>
      <c r="AC20" s="99" t="s">
        <v>1246</v>
      </c>
      <c r="AD20" s="100" t="s">
        <v>1211</v>
      </c>
      <c r="AE20" s="99" t="s">
        <v>1247</v>
      </c>
      <c r="AF20" s="30" t="s">
        <v>95</v>
      </c>
      <c r="AG20" s="103" t="s">
        <v>96</v>
      </c>
      <c r="AH20" s="78">
        <v>0.25</v>
      </c>
      <c r="AI20" s="103" t="s">
        <v>97</v>
      </c>
      <c r="AJ20" s="78">
        <v>0.15</v>
      </c>
      <c r="AK20" s="80">
        <v>0.4</v>
      </c>
      <c r="AL20" s="28">
        <v>0.36</v>
      </c>
      <c r="AM20" s="28">
        <v>0.4</v>
      </c>
      <c r="AN20" s="107" t="s">
        <v>98</v>
      </c>
      <c r="AO20" s="107" t="s">
        <v>99</v>
      </c>
      <c r="AP20" s="107" t="s">
        <v>100</v>
      </c>
      <c r="AQ20" s="479" t="s">
        <v>1248</v>
      </c>
      <c r="AR20" s="687">
        <v>0.6</v>
      </c>
      <c r="AS20" s="687">
        <v>7.7759999999999996E-2</v>
      </c>
      <c r="AT20" s="689" t="s">
        <v>102</v>
      </c>
      <c r="AU20" s="687">
        <v>0.4</v>
      </c>
      <c r="AV20" s="687">
        <v>0.4</v>
      </c>
      <c r="AW20" s="689" t="s">
        <v>183</v>
      </c>
      <c r="AX20" s="689" t="s">
        <v>125</v>
      </c>
      <c r="AY20" s="689" t="s">
        <v>126</v>
      </c>
      <c r="AZ20" s="691" t="s">
        <v>127</v>
      </c>
      <c r="BA20" s="683" t="s">
        <v>128</v>
      </c>
      <c r="BB20" s="683" t="s">
        <v>128</v>
      </c>
      <c r="BC20" s="683" t="s">
        <v>128</v>
      </c>
      <c r="BD20" s="683" t="s">
        <v>128</v>
      </c>
      <c r="BE20" s="683" t="s">
        <v>128</v>
      </c>
      <c r="BF20" s="701"/>
      <c r="BG20" s="701"/>
      <c r="BH20" s="701"/>
      <c r="BI20" s="685"/>
      <c r="BJ20" s="685"/>
      <c r="BK20" s="685"/>
      <c r="BL20" s="736"/>
      <c r="BM20" s="683"/>
      <c r="BN20" s="701"/>
      <c r="BO20" s="739"/>
    </row>
    <row r="21" spans="1:67" s="72" customFormat="1" ht="94.5" customHeight="1">
      <c r="A21" s="681"/>
      <c r="B21" s="681"/>
      <c r="C21" s="681"/>
      <c r="D21" s="711"/>
      <c r="E21" s="714"/>
      <c r="F21" s="515"/>
      <c r="G21" s="519"/>
      <c r="H21" s="480"/>
      <c r="I21" s="520"/>
      <c r="J21" s="491"/>
      <c r="K21" s="480"/>
      <c r="L21" s="516"/>
      <c r="M21" s="708"/>
      <c r="N21" s="516"/>
      <c r="O21" s="516"/>
      <c r="P21" s="519"/>
      <c r="Q21" s="517"/>
      <c r="R21" s="520"/>
      <c r="S21" s="482"/>
      <c r="T21" s="520"/>
      <c r="U21" s="482"/>
      <c r="V21" s="520"/>
      <c r="W21" s="482"/>
      <c r="X21" s="485"/>
      <c r="Y21" s="482"/>
      <c r="Z21" s="482"/>
      <c r="AA21" s="492"/>
      <c r="AB21" s="151">
        <v>2</v>
      </c>
      <c r="AC21" s="152" t="s">
        <v>1249</v>
      </c>
      <c r="AD21" s="230" t="s">
        <v>1211</v>
      </c>
      <c r="AE21" s="152" t="s">
        <v>1250</v>
      </c>
      <c r="AF21" s="153" t="s">
        <v>95</v>
      </c>
      <c r="AG21" s="154" t="s">
        <v>96</v>
      </c>
      <c r="AH21" s="155">
        <v>0.25</v>
      </c>
      <c r="AI21" s="154" t="s">
        <v>97</v>
      </c>
      <c r="AJ21" s="155">
        <v>0.15</v>
      </c>
      <c r="AK21" s="156">
        <v>0.4</v>
      </c>
      <c r="AL21" s="157">
        <v>0.216</v>
      </c>
      <c r="AM21" s="157">
        <v>0.4</v>
      </c>
      <c r="AN21" s="158" t="s">
        <v>98</v>
      </c>
      <c r="AO21" s="158" t="s">
        <v>99</v>
      </c>
      <c r="AP21" s="158" t="s">
        <v>100</v>
      </c>
      <c r="AQ21" s="480"/>
      <c r="AR21" s="491"/>
      <c r="AS21" s="491"/>
      <c r="AT21" s="492"/>
      <c r="AU21" s="491"/>
      <c r="AV21" s="491"/>
      <c r="AW21" s="492"/>
      <c r="AX21" s="492"/>
      <c r="AY21" s="492"/>
      <c r="AZ21" s="520"/>
      <c r="BA21" s="516"/>
      <c r="BB21" s="516"/>
      <c r="BC21" s="516"/>
      <c r="BD21" s="516"/>
      <c r="BE21" s="516"/>
      <c r="BF21" s="519"/>
      <c r="BG21" s="519"/>
      <c r="BH21" s="519"/>
      <c r="BI21" s="516"/>
      <c r="BJ21" s="581"/>
      <c r="BK21" s="581"/>
      <c r="BL21" s="737"/>
      <c r="BM21" s="516"/>
      <c r="BN21" s="519"/>
      <c r="BO21" s="740"/>
    </row>
    <row r="22" spans="1:67" s="72" customFormat="1" ht="110.25" customHeight="1">
      <c r="A22" s="681"/>
      <c r="B22" s="681"/>
      <c r="C22" s="681"/>
      <c r="D22" s="711"/>
      <c r="E22" s="714"/>
      <c r="F22" s="515"/>
      <c r="G22" s="519"/>
      <c r="H22" s="480"/>
      <c r="I22" s="520"/>
      <c r="J22" s="491"/>
      <c r="K22" s="480"/>
      <c r="L22" s="516"/>
      <c r="M22" s="708"/>
      <c r="N22" s="516"/>
      <c r="O22" s="516"/>
      <c r="P22" s="519"/>
      <c r="Q22" s="517"/>
      <c r="R22" s="520"/>
      <c r="S22" s="482"/>
      <c r="T22" s="520"/>
      <c r="U22" s="482"/>
      <c r="V22" s="520"/>
      <c r="W22" s="482"/>
      <c r="X22" s="485"/>
      <c r="Y22" s="482"/>
      <c r="Z22" s="482"/>
      <c r="AA22" s="492"/>
      <c r="AB22" s="151">
        <v>3</v>
      </c>
      <c r="AC22" s="152" t="s">
        <v>1251</v>
      </c>
      <c r="AD22" s="230" t="s">
        <v>1211</v>
      </c>
      <c r="AE22" s="152" t="s">
        <v>1252</v>
      </c>
      <c r="AF22" s="153" t="s">
        <v>95</v>
      </c>
      <c r="AG22" s="154" t="s">
        <v>96</v>
      </c>
      <c r="AH22" s="155">
        <v>0.25</v>
      </c>
      <c r="AI22" s="154" t="s">
        <v>97</v>
      </c>
      <c r="AJ22" s="155">
        <v>0.15</v>
      </c>
      <c r="AK22" s="156">
        <v>0.4</v>
      </c>
      <c r="AL22" s="157">
        <v>0.12959999999999999</v>
      </c>
      <c r="AM22" s="157">
        <v>0.4</v>
      </c>
      <c r="AN22" s="158" t="s">
        <v>98</v>
      </c>
      <c r="AO22" s="158" t="s">
        <v>99</v>
      </c>
      <c r="AP22" s="158" t="s">
        <v>100</v>
      </c>
      <c r="AQ22" s="480"/>
      <c r="AR22" s="491"/>
      <c r="AS22" s="491"/>
      <c r="AT22" s="492"/>
      <c r="AU22" s="491"/>
      <c r="AV22" s="491"/>
      <c r="AW22" s="492"/>
      <c r="AX22" s="492"/>
      <c r="AY22" s="492"/>
      <c r="AZ22" s="520"/>
      <c r="BA22" s="516"/>
      <c r="BB22" s="516"/>
      <c r="BC22" s="516"/>
      <c r="BD22" s="516"/>
      <c r="BE22" s="516"/>
      <c r="BF22" s="519"/>
      <c r="BG22" s="519"/>
      <c r="BH22" s="519"/>
      <c r="BI22" s="516"/>
      <c r="BJ22" s="581"/>
      <c r="BK22" s="581"/>
      <c r="BL22" s="737"/>
      <c r="BM22" s="516"/>
      <c r="BN22" s="519"/>
      <c r="BO22" s="740"/>
    </row>
    <row r="23" spans="1:67" s="72" customFormat="1" ht="110.25" customHeight="1">
      <c r="A23" s="681"/>
      <c r="B23" s="681"/>
      <c r="C23" s="681"/>
      <c r="D23" s="711"/>
      <c r="E23" s="714"/>
      <c r="F23" s="515"/>
      <c r="G23" s="519"/>
      <c r="H23" s="480"/>
      <c r="I23" s="520"/>
      <c r="J23" s="491"/>
      <c r="K23" s="480"/>
      <c r="L23" s="516"/>
      <c r="M23" s="708"/>
      <c r="N23" s="516"/>
      <c r="O23" s="516"/>
      <c r="P23" s="519"/>
      <c r="Q23" s="517"/>
      <c r="R23" s="520"/>
      <c r="S23" s="482"/>
      <c r="T23" s="520"/>
      <c r="U23" s="482"/>
      <c r="V23" s="520"/>
      <c r="W23" s="482"/>
      <c r="X23" s="485"/>
      <c r="Y23" s="482"/>
      <c r="Z23" s="482"/>
      <c r="AA23" s="492"/>
      <c r="AB23" s="151">
        <v>4</v>
      </c>
      <c r="AC23" s="152" t="s">
        <v>1253</v>
      </c>
      <c r="AD23" s="152" t="s">
        <v>1211</v>
      </c>
      <c r="AE23" s="152" t="s">
        <v>1254</v>
      </c>
      <c r="AF23" s="153" t="s">
        <v>95</v>
      </c>
      <c r="AG23" s="154" t="s">
        <v>96</v>
      </c>
      <c r="AH23" s="155">
        <v>0.25</v>
      </c>
      <c r="AI23" s="154" t="s">
        <v>97</v>
      </c>
      <c r="AJ23" s="155">
        <v>0.15</v>
      </c>
      <c r="AK23" s="156">
        <v>0.4</v>
      </c>
      <c r="AL23" s="157">
        <v>7.7759999999999996E-2</v>
      </c>
      <c r="AM23" s="157">
        <v>0.4</v>
      </c>
      <c r="AN23" s="158" t="s">
        <v>1255</v>
      </c>
      <c r="AO23" s="158" t="s">
        <v>99</v>
      </c>
      <c r="AP23" s="158" t="s">
        <v>100</v>
      </c>
      <c r="AQ23" s="480"/>
      <c r="AR23" s="491"/>
      <c r="AS23" s="491"/>
      <c r="AT23" s="492"/>
      <c r="AU23" s="491"/>
      <c r="AV23" s="491"/>
      <c r="AW23" s="492"/>
      <c r="AX23" s="492"/>
      <c r="AY23" s="492"/>
      <c r="AZ23" s="520"/>
      <c r="BA23" s="516"/>
      <c r="BB23" s="516"/>
      <c r="BC23" s="516"/>
      <c r="BD23" s="516"/>
      <c r="BE23" s="516"/>
      <c r="BF23" s="519"/>
      <c r="BG23" s="519"/>
      <c r="BH23" s="519"/>
      <c r="BI23" s="516"/>
      <c r="BJ23" s="581"/>
      <c r="BK23" s="581"/>
      <c r="BL23" s="737"/>
      <c r="BM23" s="516"/>
      <c r="BN23" s="519"/>
      <c r="BO23" s="740"/>
    </row>
    <row r="24" spans="1:67" s="72" customFormat="1">
      <c r="A24" s="681"/>
      <c r="B24" s="681"/>
      <c r="C24" s="681"/>
      <c r="D24" s="711"/>
      <c r="E24" s="714"/>
      <c r="F24" s="515"/>
      <c r="G24" s="519"/>
      <c r="H24" s="480"/>
      <c r="I24" s="520"/>
      <c r="J24" s="491"/>
      <c r="K24" s="480"/>
      <c r="L24" s="516"/>
      <c r="M24" s="708"/>
      <c r="N24" s="516"/>
      <c r="O24" s="516"/>
      <c r="P24" s="519"/>
      <c r="Q24" s="517"/>
      <c r="R24" s="520"/>
      <c r="S24" s="482"/>
      <c r="T24" s="520"/>
      <c r="U24" s="482"/>
      <c r="V24" s="520"/>
      <c r="W24" s="482"/>
      <c r="X24" s="485"/>
      <c r="Y24" s="482"/>
      <c r="Z24" s="482"/>
      <c r="AA24" s="492"/>
      <c r="AB24" s="151"/>
      <c r="AC24" s="152"/>
      <c r="AD24" s="152"/>
      <c r="AE24" s="152"/>
      <c r="AF24" s="153" t="s">
        <v>138</v>
      </c>
      <c r="AG24" s="154"/>
      <c r="AH24" s="155" t="s">
        <v>138</v>
      </c>
      <c r="AI24" s="154"/>
      <c r="AJ24" s="155" t="s">
        <v>138</v>
      </c>
      <c r="AK24" s="156" t="s">
        <v>138</v>
      </c>
      <c r="AL24" s="157" t="s">
        <v>138</v>
      </c>
      <c r="AM24" s="157" t="s">
        <v>138</v>
      </c>
      <c r="AN24" s="158"/>
      <c r="AO24" s="158"/>
      <c r="AP24" s="158"/>
      <c r="AQ24" s="480"/>
      <c r="AR24" s="491"/>
      <c r="AS24" s="491"/>
      <c r="AT24" s="492"/>
      <c r="AU24" s="491"/>
      <c r="AV24" s="491"/>
      <c r="AW24" s="492"/>
      <c r="AX24" s="492"/>
      <c r="AY24" s="492"/>
      <c r="AZ24" s="520"/>
      <c r="BA24" s="516"/>
      <c r="BB24" s="516"/>
      <c r="BC24" s="516"/>
      <c r="BD24" s="516"/>
      <c r="BE24" s="516"/>
      <c r="BF24" s="519"/>
      <c r="BG24" s="519"/>
      <c r="BH24" s="519"/>
      <c r="BI24" s="516"/>
      <c r="BJ24" s="581"/>
      <c r="BK24" s="581"/>
      <c r="BL24" s="737"/>
      <c r="BM24" s="516"/>
      <c r="BN24" s="519"/>
      <c r="BO24" s="740"/>
    </row>
    <row r="25" spans="1:67" s="72" customFormat="1">
      <c r="A25" s="681"/>
      <c r="B25" s="681"/>
      <c r="C25" s="681"/>
      <c r="D25" s="742"/>
      <c r="E25" s="714"/>
      <c r="F25" s="499"/>
      <c r="G25" s="548"/>
      <c r="H25" s="480"/>
      <c r="I25" s="479"/>
      <c r="J25" s="688"/>
      <c r="K25" s="696"/>
      <c r="L25" s="684"/>
      <c r="M25" s="709"/>
      <c r="N25" s="684"/>
      <c r="O25" s="684"/>
      <c r="P25" s="702"/>
      <c r="Q25" s="704"/>
      <c r="R25" s="692"/>
      <c r="S25" s="698"/>
      <c r="T25" s="692"/>
      <c r="U25" s="698"/>
      <c r="V25" s="692"/>
      <c r="W25" s="698"/>
      <c r="X25" s="700"/>
      <c r="Y25" s="698"/>
      <c r="Z25" s="698"/>
      <c r="AA25" s="690"/>
      <c r="AB25" s="223"/>
      <c r="AC25" s="234"/>
      <c r="AD25" s="234"/>
      <c r="AE25" s="234"/>
      <c r="AF25" s="225" t="s">
        <v>138</v>
      </c>
      <c r="AG25" s="233"/>
      <c r="AH25" s="227" t="s">
        <v>138</v>
      </c>
      <c r="AI25" s="233"/>
      <c r="AJ25" s="227" t="s">
        <v>138</v>
      </c>
      <c r="AK25" s="228" t="s">
        <v>138</v>
      </c>
      <c r="AL25" s="157" t="s">
        <v>138</v>
      </c>
      <c r="AM25" s="157" t="s">
        <v>138</v>
      </c>
      <c r="AN25" s="226"/>
      <c r="AO25" s="226"/>
      <c r="AP25" s="226"/>
      <c r="AQ25" s="696"/>
      <c r="AR25" s="688"/>
      <c r="AS25" s="688"/>
      <c r="AT25" s="690"/>
      <c r="AU25" s="688"/>
      <c r="AV25" s="688"/>
      <c r="AW25" s="690"/>
      <c r="AX25" s="690"/>
      <c r="AY25" s="690"/>
      <c r="AZ25" s="692"/>
      <c r="BA25" s="684"/>
      <c r="BB25" s="684"/>
      <c r="BC25" s="684"/>
      <c r="BD25" s="684"/>
      <c r="BE25" s="684"/>
      <c r="BF25" s="702"/>
      <c r="BG25" s="702"/>
      <c r="BH25" s="702"/>
      <c r="BI25" s="684"/>
      <c r="BJ25" s="686"/>
      <c r="BK25" s="686"/>
      <c r="BL25" s="738"/>
      <c r="BM25" s="684"/>
      <c r="BN25" s="702"/>
      <c r="BO25" s="741"/>
    </row>
    <row r="26" spans="1:67" s="72" customFormat="1" ht="106.5" customHeight="1">
      <c r="A26" s="724" t="s">
        <v>691</v>
      </c>
      <c r="B26" s="724" t="s">
        <v>343</v>
      </c>
      <c r="C26" s="724" t="s">
        <v>692</v>
      </c>
      <c r="D26" s="728" t="s">
        <v>1206</v>
      </c>
      <c r="E26" s="728" t="s">
        <v>693</v>
      </c>
      <c r="F26" s="515">
        <v>1</v>
      </c>
      <c r="G26" s="516" t="s">
        <v>714</v>
      </c>
      <c r="H26" s="520"/>
      <c r="I26" s="520"/>
      <c r="J26" s="705" t="s">
        <v>1256</v>
      </c>
      <c r="K26" s="721" t="s">
        <v>86</v>
      </c>
      <c r="L26" s="683" t="s">
        <v>87</v>
      </c>
      <c r="M26" s="707" t="s">
        <v>1209</v>
      </c>
      <c r="N26" s="683"/>
      <c r="O26" s="683"/>
      <c r="P26" s="703"/>
      <c r="Q26" s="725"/>
      <c r="R26" s="691" t="s">
        <v>102</v>
      </c>
      <c r="S26" s="697">
        <v>0.2</v>
      </c>
      <c r="T26" s="691" t="s">
        <v>120</v>
      </c>
      <c r="U26" s="697">
        <v>0.2</v>
      </c>
      <c r="V26" s="691" t="s">
        <v>183</v>
      </c>
      <c r="W26" s="697">
        <v>0.4</v>
      </c>
      <c r="X26" s="699" t="s">
        <v>183</v>
      </c>
      <c r="Y26" s="697">
        <v>0.4</v>
      </c>
      <c r="Z26" s="697" t="s">
        <v>201</v>
      </c>
      <c r="AA26" s="689" t="s">
        <v>126</v>
      </c>
      <c r="AB26" s="26">
        <v>1</v>
      </c>
      <c r="AC26" s="73" t="s">
        <v>1257</v>
      </c>
      <c r="AD26" s="73" t="s">
        <v>1211</v>
      </c>
      <c r="AE26" s="73" t="s">
        <v>1258</v>
      </c>
      <c r="AF26" s="102" t="s">
        <v>95</v>
      </c>
      <c r="AG26" s="27" t="s">
        <v>96</v>
      </c>
      <c r="AH26" s="78">
        <v>0.25</v>
      </c>
      <c r="AI26" s="27" t="s">
        <v>97</v>
      </c>
      <c r="AJ26" s="78">
        <v>0.15</v>
      </c>
      <c r="AK26" s="80">
        <v>0.4</v>
      </c>
      <c r="AL26" s="28">
        <v>0.12</v>
      </c>
      <c r="AM26" s="28">
        <v>0.4</v>
      </c>
      <c r="AN26" s="29" t="s">
        <v>98</v>
      </c>
      <c r="AO26" s="29" t="s">
        <v>99</v>
      </c>
      <c r="AP26" s="29" t="s">
        <v>100</v>
      </c>
      <c r="AQ26" s="479" t="s">
        <v>1259</v>
      </c>
      <c r="AR26" s="687">
        <v>0.2</v>
      </c>
      <c r="AS26" s="687">
        <v>4.3199999999999995E-2</v>
      </c>
      <c r="AT26" s="689" t="s">
        <v>102</v>
      </c>
      <c r="AU26" s="687">
        <v>0.4</v>
      </c>
      <c r="AV26" s="687">
        <v>0.4</v>
      </c>
      <c r="AW26" s="689" t="s">
        <v>183</v>
      </c>
      <c r="AX26" s="689" t="s">
        <v>126</v>
      </c>
      <c r="AY26" s="689" t="s">
        <v>126</v>
      </c>
      <c r="AZ26" s="691" t="s">
        <v>127</v>
      </c>
      <c r="BA26" s="683" t="s">
        <v>128</v>
      </c>
      <c r="BB26" s="683" t="s">
        <v>128</v>
      </c>
      <c r="BC26" s="683" t="s">
        <v>128</v>
      </c>
      <c r="BD26" s="683" t="s">
        <v>128</v>
      </c>
      <c r="BE26" s="683" t="s">
        <v>128</v>
      </c>
      <c r="BF26" s="683"/>
      <c r="BG26" s="683"/>
      <c r="BH26" s="683"/>
      <c r="BI26" s="683"/>
      <c r="BJ26" s="685"/>
      <c r="BK26" s="685"/>
      <c r="BL26" s="685"/>
      <c r="BM26" s="701"/>
      <c r="BN26" s="683"/>
      <c r="BO26" s="729"/>
    </row>
    <row r="27" spans="1:67" s="72" customFormat="1" ht="106.5" customHeight="1">
      <c r="A27" s="724"/>
      <c r="B27" s="724"/>
      <c r="C27" s="724"/>
      <c r="D27" s="728"/>
      <c r="E27" s="728"/>
      <c r="F27" s="515"/>
      <c r="G27" s="516"/>
      <c r="H27" s="520"/>
      <c r="I27" s="520"/>
      <c r="J27" s="491"/>
      <c r="K27" s="722"/>
      <c r="L27" s="516"/>
      <c r="M27" s="708"/>
      <c r="N27" s="516"/>
      <c r="O27" s="516"/>
      <c r="P27" s="517"/>
      <c r="Q27" s="726"/>
      <c r="R27" s="520"/>
      <c r="S27" s="482"/>
      <c r="T27" s="520"/>
      <c r="U27" s="482"/>
      <c r="V27" s="520"/>
      <c r="W27" s="482"/>
      <c r="X27" s="485"/>
      <c r="Y27" s="482"/>
      <c r="Z27" s="482"/>
      <c r="AA27" s="492"/>
      <c r="AB27" s="151">
        <v>2</v>
      </c>
      <c r="AC27" s="152" t="s">
        <v>1260</v>
      </c>
      <c r="AD27" s="152" t="s">
        <v>1211</v>
      </c>
      <c r="AE27" s="152" t="s">
        <v>1258</v>
      </c>
      <c r="AF27" s="153" t="s">
        <v>95</v>
      </c>
      <c r="AG27" s="154" t="s">
        <v>96</v>
      </c>
      <c r="AH27" s="155">
        <v>0.25</v>
      </c>
      <c r="AI27" s="154" t="s">
        <v>97</v>
      </c>
      <c r="AJ27" s="155">
        <v>0.15</v>
      </c>
      <c r="AK27" s="156">
        <v>0.4</v>
      </c>
      <c r="AL27" s="157">
        <v>7.1999999999999995E-2</v>
      </c>
      <c r="AM27" s="157">
        <v>0.4</v>
      </c>
      <c r="AN27" s="158" t="s">
        <v>98</v>
      </c>
      <c r="AO27" s="158" t="s">
        <v>99</v>
      </c>
      <c r="AP27" s="158" t="s">
        <v>100</v>
      </c>
      <c r="AQ27" s="480"/>
      <c r="AR27" s="491"/>
      <c r="AS27" s="491"/>
      <c r="AT27" s="492"/>
      <c r="AU27" s="491"/>
      <c r="AV27" s="491"/>
      <c r="AW27" s="492"/>
      <c r="AX27" s="492"/>
      <c r="AY27" s="492"/>
      <c r="AZ27" s="520"/>
      <c r="BA27" s="516"/>
      <c r="BB27" s="516"/>
      <c r="BC27" s="516"/>
      <c r="BD27" s="516"/>
      <c r="BE27" s="516"/>
      <c r="BF27" s="516"/>
      <c r="BG27" s="516"/>
      <c r="BH27" s="516"/>
      <c r="BI27" s="516"/>
      <c r="BJ27" s="581"/>
      <c r="BK27" s="581"/>
      <c r="BL27" s="581"/>
      <c r="BM27" s="519"/>
      <c r="BN27" s="516"/>
      <c r="BO27" s="730"/>
    </row>
    <row r="28" spans="1:67" s="72" customFormat="1" ht="106.5" customHeight="1">
      <c r="A28" s="724"/>
      <c r="B28" s="724"/>
      <c r="C28" s="724"/>
      <c r="D28" s="728"/>
      <c r="E28" s="728"/>
      <c r="F28" s="515"/>
      <c r="G28" s="516"/>
      <c r="H28" s="520"/>
      <c r="I28" s="520"/>
      <c r="J28" s="491"/>
      <c r="K28" s="722"/>
      <c r="L28" s="516"/>
      <c r="M28" s="708"/>
      <c r="N28" s="516"/>
      <c r="O28" s="516"/>
      <c r="P28" s="517"/>
      <c r="Q28" s="726"/>
      <c r="R28" s="520"/>
      <c r="S28" s="482"/>
      <c r="T28" s="520"/>
      <c r="U28" s="482"/>
      <c r="V28" s="520"/>
      <c r="W28" s="482"/>
      <c r="X28" s="485"/>
      <c r="Y28" s="482"/>
      <c r="Z28" s="482"/>
      <c r="AA28" s="492"/>
      <c r="AB28" s="151">
        <v>3</v>
      </c>
      <c r="AC28" s="152" t="s">
        <v>1261</v>
      </c>
      <c r="AD28" s="152" t="s">
        <v>1211</v>
      </c>
      <c r="AE28" s="152" t="s">
        <v>1258</v>
      </c>
      <c r="AF28" s="153" t="s">
        <v>95</v>
      </c>
      <c r="AG28" s="154" t="s">
        <v>96</v>
      </c>
      <c r="AH28" s="155">
        <v>0.25</v>
      </c>
      <c r="AI28" s="154" t="s">
        <v>97</v>
      </c>
      <c r="AJ28" s="155">
        <v>0.15</v>
      </c>
      <c r="AK28" s="156">
        <v>0.4</v>
      </c>
      <c r="AL28" s="157">
        <v>4.3199999999999995E-2</v>
      </c>
      <c r="AM28" s="157">
        <v>0.4</v>
      </c>
      <c r="AN28" s="158" t="s">
        <v>98</v>
      </c>
      <c r="AO28" s="158" t="s">
        <v>99</v>
      </c>
      <c r="AP28" s="158" t="s">
        <v>100</v>
      </c>
      <c r="AQ28" s="480"/>
      <c r="AR28" s="491"/>
      <c r="AS28" s="491"/>
      <c r="AT28" s="492"/>
      <c r="AU28" s="491"/>
      <c r="AV28" s="491"/>
      <c r="AW28" s="492"/>
      <c r="AX28" s="492"/>
      <c r="AY28" s="492"/>
      <c r="AZ28" s="520"/>
      <c r="BA28" s="516"/>
      <c r="BB28" s="516"/>
      <c r="BC28" s="516"/>
      <c r="BD28" s="516"/>
      <c r="BE28" s="516"/>
      <c r="BF28" s="516"/>
      <c r="BG28" s="516"/>
      <c r="BH28" s="516"/>
      <c r="BI28" s="516"/>
      <c r="BJ28" s="581"/>
      <c r="BK28" s="581"/>
      <c r="BL28" s="581"/>
      <c r="BM28" s="519"/>
      <c r="BN28" s="516"/>
      <c r="BO28" s="730"/>
    </row>
    <row r="29" spans="1:67" s="72" customFormat="1">
      <c r="A29" s="724"/>
      <c r="B29" s="724"/>
      <c r="C29" s="724"/>
      <c r="D29" s="728"/>
      <c r="E29" s="728"/>
      <c r="F29" s="515"/>
      <c r="G29" s="516"/>
      <c r="H29" s="520"/>
      <c r="I29" s="520"/>
      <c r="J29" s="491"/>
      <c r="K29" s="722"/>
      <c r="L29" s="516"/>
      <c r="M29" s="708"/>
      <c r="N29" s="516"/>
      <c r="O29" s="516"/>
      <c r="P29" s="517"/>
      <c r="Q29" s="726"/>
      <c r="R29" s="520"/>
      <c r="S29" s="482"/>
      <c r="T29" s="520"/>
      <c r="U29" s="482"/>
      <c r="V29" s="520"/>
      <c r="W29" s="482"/>
      <c r="X29" s="485"/>
      <c r="Y29" s="482"/>
      <c r="Z29" s="482"/>
      <c r="AA29" s="492"/>
      <c r="AB29" s="151"/>
      <c r="AC29" s="152"/>
      <c r="AD29" s="152"/>
      <c r="AE29" s="152"/>
      <c r="AF29" s="153" t="s">
        <v>138</v>
      </c>
      <c r="AG29" s="154"/>
      <c r="AH29" s="155" t="s">
        <v>138</v>
      </c>
      <c r="AI29" s="154"/>
      <c r="AJ29" s="155" t="s">
        <v>138</v>
      </c>
      <c r="AK29" s="156" t="s">
        <v>138</v>
      </c>
      <c r="AL29" s="157" t="s">
        <v>138</v>
      </c>
      <c r="AM29" s="157" t="s">
        <v>138</v>
      </c>
      <c r="AN29" s="158"/>
      <c r="AO29" s="158"/>
      <c r="AP29" s="158"/>
      <c r="AQ29" s="480"/>
      <c r="AR29" s="491"/>
      <c r="AS29" s="491"/>
      <c r="AT29" s="492"/>
      <c r="AU29" s="491"/>
      <c r="AV29" s="491"/>
      <c r="AW29" s="492"/>
      <c r="AX29" s="492"/>
      <c r="AY29" s="492"/>
      <c r="AZ29" s="520"/>
      <c r="BA29" s="516"/>
      <c r="BB29" s="516"/>
      <c r="BC29" s="516"/>
      <c r="BD29" s="516"/>
      <c r="BE29" s="516"/>
      <c r="BF29" s="516"/>
      <c r="BG29" s="516"/>
      <c r="BH29" s="516"/>
      <c r="BI29" s="516"/>
      <c r="BJ29" s="581"/>
      <c r="BK29" s="581"/>
      <c r="BL29" s="581"/>
      <c r="BM29" s="519"/>
      <c r="BN29" s="516"/>
      <c r="BO29" s="730"/>
    </row>
    <row r="30" spans="1:67" s="72" customFormat="1">
      <c r="A30" s="724"/>
      <c r="B30" s="724"/>
      <c r="C30" s="724"/>
      <c r="D30" s="728"/>
      <c r="E30" s="728"/>
      <c r="F30" s="515"/>
      <c r="G30" s="516"/>
      <c r="H30" s="520"/>
      <c r="I30" s="520"/>
      <c r="J30" s="491"/>
      <c r="K30" s="722"/>
      <c r="L30" s="516"/>
      <c r="M30" s="708"/>
      <c r="N30" s="516"/>
      <c r="O30" s="516"/>
      <c r="P30" s="517"/>
      <c r="Q30" s="726"/>
      <c r="R30" s="520"/>
      <c r="S30" s="482"/>
      <c r="T30" s="520"/>
      <c r="U30" s="482"/>
      <c r="V30" s="520"/>
      <c r="W30" s="482"/>
      <c r="X30" s="485"/>
      <c r="Y30" s="482"/>
      <c r="Z30" s="482"/>
      <c r="AA30" s="492"/>
      <c r="AB30" s="151"/>
      <c r="AC30" s="152"/>
      <c r="AD30" s="152"/>
      <c r="AE30" s="152"/>
      <c r="AF30" s="153" t="s">
        <v>138</v>
      </c>
      <c r="AG30" s="154"/>
      <c r="AH30" s="155" t="s">
        <v>138</v>
      </c>
      <c r="AI30" s="154"/>
      <c r="AJ30" s="155" t="s">
        <v>138</v>
      </c>
      <c r="AK30" s="156" t="s">
        <v>138</v>
      </c>
      <c r="AL30" s="157" t="s">
        <v>138</v>
      </c>
      <c r="AM30" s="157" t="s">
        <v>138</v>
      </c>
      <c r="AN30" s="158"/>
      <c r="AO30" s="158"/>
      <c r="AP30" s="158"/>
      <c r="AQ30" s="480"/>
      <c r="AR30" s="491"/>
      <c r="AS30" s="491"/>
      <c r="AT30" s="492"/>
      <c r="AU30" s="491"/>
      <c r="AV30" s="491"/>
      <c r="AW30" s="492"/>
      <c r="AX30" s="492"/>
      <c r="AY30" s="492"/>
      <c r="AZ30" s="520"/>
      <c r="BA30" s="516"/>
      <c r="BB30" s="516"/>
      <c r="BC30" s="516"/>
      <c r="BD30" s="516"/>
      <c r="BE30" s="516"/>
      <c r="BF30" s="516"/>
      <c r="BG30" s="516"/>
      <c r="BH30" s="516"/>
      <c r="BI30" s="516"/>
      <c r="BJ30" s="581"/>
      <c r="BK30" s="581"/>
      <c r="BL30" s="581"/>
      <c r="BM30" s="519"/>
      <c r="BN30" s="516"/>
      <c r="BO30" s="730"/>
    </row>
    <row r="31" spans="1:67" s="72" customFormat="1">
      <c r="A31" s="724"/>
      <c r="B31" s="724"/>
      <c r="C31" s="724"/>
      <c r="D31" s="728"/>
      <c r="E31" s="728"/>
      <c r="F31" s="515"/>
      <c r="G31" s="516"/>
      <c r="H31" s="520"/>
      <c r="I31" s="520"/>
      <c r="J31" s="688"/>
      <c r="K31" s="723"/>
      <c r="L31" s="684"/>
      <c r="M31" s="709"/>
      <c r="N31" s="684"/>
      <c r="O31" s="684"/>
      <c r="P31" s="704"/>
      <c r="Q31" s="727"/>
      <c r="R31" s="692"/>
      <c r="S31" s="698"/>
      <c r="T31" s="692"/>
      <c r="U31" s="698"/>
      <c r="V31" s="692"/>
      <c r="W31" s="698"/>
      <c r="X31" s="700"/>
      <c r="Y31" s="698"/>
      <c r="Z31" s="698"/>
      <c r="AA31" s="690"/>
      <c r="AB31" s="223"/>
      <c r="AC31" s="234"/>
      <c r="AD31" s="234"/>
      <c r="AE31" s="234"/>
      <c r="AF31" s="235" t="s">
        <v>138</v>
      </c>
      <c r="AG31" s="236"/>
      <c r="AH31" s="227" t="s">
        <v>138</v>
      </c>
      <c r="AI31" s="236"/>
      <c r="AJ31" s="227" t="s">
        <v>138</v>
      </c>
      <c r="AK31" s="228" t="s">
        <v>138</v>
      </c>
      <c r="AL31" s="157" t="s">
        <v>138</v>
      </c>
      <c r="AM31" s="157" t="s">
        <v>138</v>
      </c>
      <c r="AN31" s="226"/>
      <c r="AO31" s="226"/>
      <c r="AP31" s="226"/>
      <c r="AQ31" s="696"/>
      <c r="AR31" s="688"/>
      <c r="AS31" s="688"/>
      <c r="AT31" s="690"/>
      <c r="AU31" s="688"/>
      <c r="AV31" s="688"/>
      <c r="AW31" s="690"/>
      <c r="AX31" s="690"/>
      <c r="AY31" s="690"/>
      <c r="AZ31" s="692"/>
      <c r="BA31" s="684"/>
      <c r="BB31" s="684"/>
      <c r="BC31" s="684"/>
      <c r="BD31" s="684"/>
      <c r="BE31" s="684"/>
      <c r="BF31" s="684"/>
      <c r="BG31" s="684"/>
      <c r="BH31" s="684"/>
      <c r="BI31" s="684"/>
      <c r="BJ31" s="686"/>
      <c r="BK31" s="686"/>
      <c r="BL31" s="686"/>
      <c r="BM31" s="702"/>
      <c r="BN31" s="684"/>
      <c r="BO31" s="731"/>
    </row>
    <row r="32" spans="1:67" s="72" customFormat="1" ht="111.75" customHeight="1">
      <c r="A32" s="724"/>
      <c r="B32" s="724"/>
      <c r="C32" s="724"/>
      <c r="D32" s="728" t="s">
        <v>1206</v>
      </c>
      <c r="E32" s="728" t="s">
        <v>693</v>
      </c>
      <c r="F32" s="515">
        <v>2</v>
      </c>
      <c r="G32" s="516" t="s">
        <v>703</v>
      </c>
      <c r="H32" s="520"/>
      <c r="I32" s="520"/>
      <c r="J32" s="705" t="s">
        <v>1262</v>
      </c>
      <c r="K32" s="721" t="s">
        <v>86</v>
      </c>
      <c r="L32" s="683" t="s">
        <v>87</v>
      </c>
      <c r="M32" s="707" t="s">
        <v>1209</v>
      </c>
      <c r="N32" s="683"/>
      <c r="O32" s="683"/>
      <c r="P32" s="703"/>
      <c r="Q32" s="701"/>
      <c r="R32" s="691" t="s">
        <v>102</v>
      </c>
      <c r="S32" s="697">
        <v>0.2</v>
      </c>
      <c r="T32" s="691" t="s">
        <v>120</v>
      </c>
      <c r="U32" s="697">
        <v>0.2</v>
      </c>
      <c r="V32" s="691" t="s">
        <v>183</v>
      </c>
      <c r="W32" s="697">
        <v>0.4</v>
      </c>
      <c r="X32" s="699" t="s">
        <v>183</v>
      </c>
      <c r="Y32" s="697">
        <v>0.4</v>
      </c>
      <c r="Z32" s="697" t="s">
        <v>201</v>
      </c>
      <c r="AA32" s="689" t="s">
        <v>126</v>
      </c>
      <c r="AB32" s="26">
        <v>1</v>
      </c>
      <c r="AC32" s="73" t="s">
        <v>1263</v>
      </c>
      <c r="AD32" s="73" t="s">
        <v>1211</v>
      </c>
      <c r="AE32" s="73" t="s">
        <v>1264</v>
      </c>
      <c r="AF32" s="30" t="s">
        <v>95</v>
      </c>
      <c r="AG32" s="27" t="s">
        <v>96</v>
      </c>
      <c r="AH32" s="78">
        <v>0.25</v>
      </c>
      <c r="AI32" s="27" t="s">
        <v>97</v>
      </c>
      <c r="AJ32" s="78">
        <v>0.15</v>
      </c>
      <c r="AK32" s="80">
        <v>0.4</v>
      </c>
      <c r="AL32" s="28">
        <v>0.12</v>
      </c>
      <c r="AM32" s="28">
        <v>0.4</v>
      </c>
      <c r="AN32" s="29" t="s">
        <v>98</v>
      </c>
      <c r="AO32" s="29" t="s">
        <v>99</v>
      </c>
      <c r="AP32" s="29" t="s">
        <v>100</v>
      </c>
      <c r="AQ32" s="706" t="s">
        <v>1265</v>
      </c>
      <c r="AR32" s="687">
        <v>0.2</v>
      </c>
      <c r="AS32" s="687">
        <v>0.12</v>
      </c>
      <c r="AT32" s="689" t="s">
        <v>102</v>
      </c>
      <c r="AU32" s="687">
        <v>0.4</v>
      </c>
      <c r="AV32" s="687">
        <v>0.4</v>
      </c>
      <c r="AW32" s="689" t="s">
        <v>183</v>
      </c>
      <c r="AX32" s="689" t="s">
        <v>126</v>
      </c>
      <c r="AY32" s="689" t="s">
        <v>126</v>
      </c>
      <c r="AZ32" s="691" t="s">
        <v>127</v>
      </c>
      <c r="BA32" s="683" t="s">
        <v>128</v>
      </c>
      <c r="BB32" s="683" t="s">
        <v>128</v>
      </c>
      <c r="BC32" s="683" t="s">
        <v>128</v>
      </c>
      <c r="BD32" s="683" t="s">
        <v>128</v>
      </c>
      <c r="BE32" s="683" t="s">
        <v>128</v>
      </c>
      <c r="BF32" s="683"/>
      <c r="BG32" s="683"/>
      <c r="BH32" s="683"/>
      <c r="BI32" s="683"/>
      <c r="BJ32" s="685"/>
      <c r="BK32" s="685"/>
      <c r="BL32" s="685"/>
      <c r="BM32" s="701"/>
      <c r="BN32" s="683"/>
      <c r="BO32" s="729"/>
    </row>
    <row r="33" spans="1:67" s="72" customFormat="1">
      <c r="A33" s="724"/>
      <c r="B33" s="724"/>
      <c r="C33" s="724"/>
      <c r="D33" s="728"/>
      <c r="E33" s="728"/>
      <c r="F33" s="515"/>
      <c r="G33" s="516"/>
      <c r="H33" s="520"/>
      <c r="I33" s="520"/>
      <c r="J33" s="491"/>
      <c r="K33" s="722"/>
      <c r="L33" s="516"/>
      <c r="M33" s="708"/>
      <c r="N33" s="516"/>
      <c r="O33" s="516"/>
      <c r="P33" s="517"/>
      <c r="Q33" s="519"/>
      <c r="R33" s="520"/>
      <c r="S33" s="482"/>
      <c r="T33" s="520"/>
      <c r="U33" s="482"/>
      <c r="V33" s="520"/>
      <c r="W33" s="482"/>
      <c r="X33" s="485"/>
      <c r="Y33" s="482"/>
      <c r="Z33" s="482"/>
      <c r="AA33" s="492"/>
      <c r="AB33" s="151"/>
      <c r="AC33" s="152"/>
      <c r="AD33" s="152"/>
      <c r="AE33" s="152"/>
      <c r="AF33" s="153" t="s">
        <v>138</v>
      </c>
      <c r="AG33" s="154"/>
      <c r="AH33" s="155" t="s">
        <v>138</v>
      </c>
      <c r="AI33" s="154"/>
      <c r="AJ33" s="155" t="s">
        <v>138</v>
      </c>
      <c r="AK33" s="156" t="s">
        <v>138</v>
      </c>
      <c r="AL33" s="157" t="s">
        <v>138</v>
      </c>
      <c r="AM33" s="157" t="s">
        <v>138</v>
      </c>
      <c r="AN33" s="158"/>
      <c r="AO33" s="158"/>
      <c r="AP33" s="158"/>
      <c r="AQ33" s="480"/>
      <c r="AR33" s="491"/>
      <c r="AS33" s="491"/>
      <c r="AT33" s="492"/>
      <c r="AU33" s="491"/>
      <c r="AV33" s="491"/>
      <c r="AW33" s="492"/>
      <c r="AX33" s="492"/>
      <c r="AY33" s="492"/>
      <c r="AZ33" s="520"/>
      <c r="BA33" s="516"/>
      <c r="BB33" s="516"/>
      <c r="BC33" s="516"/>
      <c r="BD33" s="516"/>
      <c r="BE33" s="516"/>
      <c r="BF33" s="516"/>
      <c r="BG33" s="516"/>
      <c r="BH33" s="516"/>
      <c r="BI33" s="516"/>
      <c r="BJ33" s="581"/>
      <c r="BK33" s="581"/>
      <c r="BL33" s="581"/>
      <c r="BM33" s="519"/>
      <c r="BN33" s="516"/>
      <c r="BO33" s="730"/>
    </row>
    <row r="34" spans="1:67" s="72" customFormat="1">
      <c r="A34" s="724"/>
      <c r="B34" s="724"/>
      <c r="C34" s="724"/>
      <c r="D34" s="728"/>
      <c r="E34" s="728"/>
      <c r="F34" s="515"/>
      <c r="G34" s="516"/>
      <c r="H34" s="520"/>
      <c r="I34" s="520"/>
      <c r="J34" s="491"/>
      <c r="K34" s="722"/>
      <c r="L34" s="516"/>
      <c r="M34" s="708"/>
      <c r="N34" s="516"/>
      <c r="O34" s="516"/>
      <c r="P34" s="517"/>
      <c r="Q34" s="519"/>
      <c r="R34" s="520"/>
      <c r="S34" s="482"/>
      <c r="T34" s="520"/>
      <c r="U34" s="482"/>
      <c r="V34" s="520"/>
      <c r="W34" s="482"/>
      <c r="X34" s="485"/>
      <c r="Y34" s="482"/>
      <c r="Z34" s="482"/>
      <c r="AA34" s="492"/>
      <c r="AB34" s="151"/>
      <c r="AC34" s="152"/>
      <c r="AD34" s="152"/>
      <c r="AE34" s="152"/>
      <c r="AF34" s="153" t="s">
        <v>138</v>
      </c>
      <c r="AG34" s="154"/>
      <c r="AH34" s="155" t="s">
        <v>138</v>
      </c>
      <c r="AI34" s="154"/>
      <c r="AJ34" s="155" t="s">
        <v>138</v>
      </c>
      <c r="AK34" s="156" t="s">
        <v>138</v>
      </c>
      <c r="AL34" s="157" t="s">
        <v>138</v>
      </c>
      <c r="AM34" s="157" t="s">
        <v>138</v>
      </c>
      <c r="AN34" s="158"/>
      <c r="AO34" s="158"/>
      <c r="AP34" s="158"/>
      <c r="AQ34" s="480"/>
      <c r="AR34" s="491"/>
      <c r="AS34" s="491"/>
      <c r="AT34" s="492"/>
      <c r="AU34" s="491"/>
      <c r="AV34" s="491"/>
      <c r="AW34" s="492"/>
      <c r="AX34" s="492"/>
      <c r="AY34" s="492"/>
      <c r="AZ34" s="520"/>
      <c r="BA34" s="516"/>
      <c r="BB34" s="516"/>
      <c r="BC34" s="516"/>
      <c r="BD34" s="516"/>
      <c r="BE34" s="516"/>
      <c r="BF34" s="516"/>
      <c r="BG34" s="516"/>
      <c r="BH34" s="516"/>
      <c r="BI34" s="516"/>
      <c r="BJ34" s="581"/>
      <c r="BK34" s="581"/>
      <c r="BL34" s="581"/>
      <c r="BM34" s="519"/>
      <c r="BN34" s="516"/>
      <c r="BO34" s="730"/>
    </row>
    <row r="35" spans="1:67" s="72" customFormat="1">
      <c r="A35" s="724"/>
      <c r="B35" s="724"/>
      <c r="C35" s="724"/>
      <c r="D35" s="728"/>
      <c r="E35" s="728"/>
      <c r="F35" s="515"/>
      <c r="G35" s="516"/>
      <c r="H35" s="520"/>
      <c r="I35" s="520"/>
      <c r="J35" s="491"/>
      <c r="K35" s="722"/>
      <c r="L35" s="516"/>
      <c r="M35" s="708"/>
      <c r="N35" s="516"/>
      <c r="O35" s="516"/>
      <c r="P35" s="517"/>
      <c r="Q35" s="519"/>
      <c r="R35" s="520"/>
      <c r="S35" s="482"/>
      <c r="T35" s="520"/>
      <c r="U35" s="482"/>
      <c r="V35" s="520"/>
      <c r="W35" s="482"/>
      <c r="X35" s="485"/>
      <c r="Y35" s="482"/>
      <c r="Z35" s="482"/>
      <c r="AA35" s="492"/>
      <c r="AB35" s="151"/>
      <c r="AC35" s="152"/>
      <c r="AD35" s="152"/>
      <c r="AE35" s="152"/>
      <c r="AF35" s="153" t="s">
        <v>138</v>
      </c>
      <c r="AG35" s="154"/>
      <c r="AH35" s="155" t="s">
        <v>138</v>
      </c>
      <c r="AI35" s="154"/>
      <c r="AJ35" s="155" t="s">
        <v>138</v>
      </c>
      <c r="AK35" s="156" t="s">
        <v>138</v>
      </c>
      <c r="AL35" s="157" t="s">
        <v>138</v>
      </c>
      <c r="AM35" s="157" t="s">
        <v>138</v>
      </c>
      <c r="AN35" s="158"/>
      <c r="AO35" s="158"/>
      <c r="AP35" s="158"/>
      <c r="AQ35" s="480"/>
      <c r="AR35" s="491"/>
      <c r="AS35" s="491"/>
      <c r="AT35" s="492"/>
      <c r="AU35" s="491"/>
      <c r="AV35" s="491"/>
      <c r="AW35" s="492"/>
      <c r="AX35" s="492"/>
      <c r="AY35" s="492"/>
      <c r="AZ35" s="520"/>
      <c r="BA35" s="516"/>
      <c r="BB35" s="516"/>
      <c r="BC35" s="516"/>
      <c r="BD35" s="516"/>
      <c r="BE35" s="516"/>
      <c r="BF35" s="516"/>
      <c r="BG35" s="516"/>
      <c r="BH35" s="516"/>
      <c r="BI35" s="516"/>
      <c r="BJ35" s="581"/>
      <c r="BK35" s="581"/>
      <c r="BL35" s="581"/>
      <c r="BM35" s="519"/>
      <c r="BN35" s="516"/>
      <c r="BO35" s="730"/>
    </row>
    <row r="36" spans="1:67" s="72" customFormat="1">
      <c r="A36" s="724"/>
      <c r="B36" s="724"/>
      <c r="C36" s="724"/>
      <c r="D36" s="728"/>
      <c r="E36" s="728"/>
      <c r="F36" s="515"/>
      <c r="G36" s="516"/>
      <c r="H36" s="520"/>
      <c r="I36" s="520"/>
      <c r="J36" s="491"/>
      <c r="K36" s="722"/>
      <c r="L36" s="516"/>
      <c r="M36" s="708"/>
      <c r="N36" s="516"/>
      <c r="O36" s="516"/>
      <c r="P36" s="517"/>
      <c r="Q36" s="519"/>
      <c r="R36" s="520"/>
      <c r="S36" s="482"/>
      <c r="T36" s="520"/>
      <c r="U36" s="482"/>
      <c r="V36" s="520"/>
      <c r="W36" s="482"/>
      <c r="X36" s="485"/>
      <c r="Y36" s="482"/>
      <c r="Z36" s="482"/>
      <c r="AA36" s="492"/>
      <c r="AB36" s="151"/>
      <c r="AC36" s="152"/>
      <c r="AD36" s="152"/>
      <c r="AE36" s="152"/>
      <c r="AF36" s="153" t="s">
        <v>138</v>
      </c>
      <c r="AG36" s="154"/>
      <c r="AH36" s="155" t="s">
        <v>138</v>
      </c>
      <c r="AI36" s="154"/>
      <c r="AJ36" s="155" t="s">
        <v>138</v>
      </c>
      <c r="AK36" s="156" t="s">
        <v>138</v>
      </c>
      <c r="AL36" s="157" t="s">
        <v>138</v>
      </c>
      <c r="AM36" s="157" t="s">
        <v>138</v>
      </c>
      <c r="AN36" s="158"/>
      <c r="AO36" s="158"/>
      <c r="AP36" s="158"/>
      <c r="AQ36" s="480"/>
      <c r="AR36" s="491"/>
      <c r="AS36" s="491"/>
      <c r="AT36" s="492"/>
      <c r="AU36" s="491"/>
      <c r="AV36" s="491"/>
      <c r="AW36" s="492"/>
      <c r="AX36" s="492"/>
      <c r="AY36" s="492"/>
      <c r="AZ36" s="520"/>
      <c r="BA36" s="516"/>
      <c r="BB36" s="516"/>
      <c r="BC36" s="516"/>
      <c r="BD36" s="516"/>
      <c r="BE36" s="516"/>
      <c r="BF36" s="516"/>
      <c r="BG36" s="516"/>
      <c r="BH36" s="516"/>
      <c r="BI36" s="516"/>
      <c r="BJ36" s="581"/>
      <c r="BK36" s="581"/>
      <c r="BL36" s="581"/>
      <c r="BM36" s="519"/>
      <c r="BN36" s="516"/>
      <c r="BO36" s="730"/>
    </row>
    <row r="37" spans="1:67" s="72" customFormat="1">
      <c r="A37" s="724"/>
      <c r="B37" s="724"/>
      <c r="C37" s="724"/>
      <c r="D37" s="728"/>
      <c r="E37" s="728"/>
      <c r="F37" s="515"/>
      <c r="G37" s="516"/>
      <c r="H37" s="520"/>
      <c r="I37" s="520"/>
      <c r="J37" s="688"/>
      <c r="K37" s="723"/>
      <c r="L37" s="684"/>
      <c r="M37" s="709"/>
      <c r="N37" s="684"/>
      <c r="O37" s="684"/>
      <c r="P37" s="704"/>
      <c r="Q37" s="702"/>
      <c r="R37" s="692"/>
      <c r="S37" s="698"/>
      <c r="T37" s="692"/>
      <c r="U37" s="698"/>
      <c r="V37" s="692"/>
      <c r="W37" s="698"/>
      <c r="X37" s="700"/>
      <c r="Y37" s="698"/>
      <c r="Z37" s="698"/>
      <c r="AA37" s="690"/>
      <c r="AB37" s="223"/>
      <c r="AC37" s="234"/>
      <c r="AD37" s="234"/>
      <c r="AE37" s="234"/>
      <c r="AF37" s="225" t="s">
        <v>138</v>
      </c>
      <c r="AG37" s="233"/>
      <c r="AH37" s="227" t="s">
        <v>138</v>
      </c>
      <c r="AI37" s="233"/>
      <c r="AJ37" s="227" t="s">
        <v>138</v>
      </c>
      <c r="AK37" s="228" t="s">
        <v>138</v>
      </c>
      <c r="AL37" s="237" t="s">
        <v>138</v>
      </c>
      <c r="AM37" s="237" t="s">
        <v>138</v>
      </c>
      <c r="AN37" s="226"/>
      <c r="AO37" s="226"/>
      <c r="AP37" s="226"/>
      <c r="AQ37" s="696"/>
      <c r="AR37" s="688"/>
      <c r="AS37" s="688"/>
      <c r="AT37" s="690"/>
      <c r="AU37" s="688"/>
      <c r="AV37" s="688"/>
      <c r="AW37" s="690"/>
      <c r="AX37" s="690"/>
      <c r="AY37" s="690"/>
      <c r="AZ37" s="692"/>
      <c r="BA37" s="684"/>
      <c r="BB37" s="684"/>
      <c r="BC37" s="684"/>
      <c r="BD37" s="684"/>
      <c r="BE37" s="684"/>
      <c r="BF37" s="684"/>
      <c r="BG37" s="684"/>
      <c r="BH37" s="684"/>
      <c r="BI37" s="684"/>
      <c r="BJ37" s="686"/>
      <c r="BK37" s="686"/>
      <c r="BL37" s="686"/>
      <c r="BM37" s="702"/>
      <c r="BN37" s="684"/>
      <c r="BO37" s="731"/>
    </row>
    <row r="38" spans="1:67" s="72" customFormat="1" ht="98.25" customHeight="1">
      <c r="A38" s="680" t="s">
        <v>797</v>
      </c>
      <c r="B38" s="680" t="s">
        <v>798</v>
      </c>
      <c r="C38" s="680" t="s">
        <v>799</v>
      </c>
      <c r="D38" s="710" t="s">
        <v>1206</v>
      </c>
      <c r="E38" s="713" t="s">
        <v>800</v>
      </c>
      <c r="F38" s="716">
        <v>1</v>
      </c>
      <c r="G38" s="683" t="s">
        <v>1266</v>
      </c>
      <c r="H38" s="706"/>
      <c r="I38" s="691"/>
      <c r="J38" s="705" t="s">
        <v>1267</v>
      </c>
      <c r="K38" s="706" t="s">
        <v>180</v>
      </c>
      <c r="L38" s="683" t="s">
        <v>87</v>
      </c>
      <c r="M38" s="707" t="s">
        <v>1209</v>
      </c>
      <c r="N38" s="683"/>
      <c r="O38" s="683"/>
      <c r="P38" s="701"/>
      <c r="Q38" s="703"/>
      <c r="R38" s="691" t="s">
        <v>124</v>
      </c>
      <c r="S38" s="697">
        <v>0.4</v>
      </c>
      <c r="T38" s="691" t="s">
        <v>183</v>
      </c>
      <c r="U38" s="697">
        <v>0.4</v>
      </c>
      <c r="V38" s="691" t="s">
        <v>183</v>
      </c>
      <c r="W38" s="697">
        <v>0.4</v>
      </c>
      <c r="X38" s="699" t="s">
        <v>183</v>
      </c>
      <c r="Y38" s="697">
        <v>0.4</v>
      </c>
      <c r="Z38" s="697" t="s">
        <v>184</v>
      </c>
      <c r="AA38" s="689" t="s">
        <v>125</v>
      </c>
      <c r="AB38" s="26">
        <v>1</v>
      </c>
      <c r="AC38" s="73" t="s">
        <v>1268</v>
      </c>
      <c r="AD38" s="73" t="s">
        <v>1211</v>
      </c>
      <c r="AE38" s="73" t="s">
        <v>1269</v>
      </c>
      <c r="AF38" s="30" t="s">
        <v>95</v>
      </c>
      <c r="AG38" s="27" t="s">
        <v>96</v>
      </c>
      <c r="AH38" s="78">
        <v>0.25</v>
      </c>
      <c r="AI38" s="27" t="s">
        <v>97</v>
      </c>
      <c r="AJ38" s="78">
        <v>0.15</v>
      </c>
      <c r="AK38" s="80">
        <v>0.4</v>
      </c>
      <c r="AL38" s="28">
        <v>0.24</v>
      </c>
      <c r="AM38" s="28">
        <v>0.4</v>
      </c>
      <c r="AN38" s="29" t="s">
        <v>98</v>
      </c>
      <c r="AO38" s="29" t="s">
        <v>99</v>
      </c>
      <c r="AP38" s="29" t="s">
        <v>100</v>
      </c>
      <c r="AQ38" s="479" t="s">
        <v>1270</v>
      </c>
      <c r="AR38" s="687">
        <v>0.4</v>
      </c>
      <c r="AS38" s="687">
        <v>0.24</v>
      </c>
      <c r="AT38" s="689" t="s">
        <v>124</v>
      </c>
      <c r="AU38" s="687">
        <v>0.4</v>
      </c>
      <c r="AV38" s="687">
        <v>0.4</v>
      </c>
      <c r="AW38" s="689" t="s">
        <v>183</v>
      </c>
      <c r="AX38" s="689" t="s">
        <v>125</v>
      </c>
      <c r="AY38" s="689" t="s">
        <v>125</v>
      </c>
      <c r="AZ38" s="691" t="s">
        <v>104</v>
      </c>
      <c r="BA38" s="683" t="s">
        <v>1271</v>
      </c>
      <c r="BB38" s="683" t="s">
        <v>1272</v>
      </c>
      <c r="BC38" s="683" t="s">
        <v>1273</v>
      </c>
      <c r="BD38" s="683" t="s">
        <v>1274</v>
      </c>
      <c r="BE38" s="693">
        <v>45657</v>
      </c>
      <c r="BF38" s="683"/>
      <c r="BG38" s="683"/>
      <c r="BH38" s="685"/>
      <c r="BI38" s="685"/>
      <c r="BJ38" s="685"/>
      <c r="BK38" s="685"/>
      <c r="BL38" s="685"/>
      <c r="BM38" s="683"/>
      <c r="BN38" s="683"/>
      <c r="BO38" s="718"/>
    </row>
    <row r="39" spans="1:67" s="72" customFormat="1">
      <c r="A39" s="681"/>
      <c r="B39" s="681"/>
      <c r="C39" s="681"/>
      <c r="D39" s="711"/>
      <c r="E39" s="714"/>
      <c r="F39" s="515"/>
      <c r="G39" s="516"/>
      <c r="H39" s="480"/>
      <c r="I39" s="520"/>
      <c r="J39" s="491"/>
      <c r="K39" s="480"/>
      <c r="L39" s="516"/>
      <c r="M39" s="708"/>
      <c r="N39" s="516"/>
      <c r="O39" s="516"/>
      <c r="P39" s="519"/>
      <c r="Q39" s="517"/>
      <c r="R39" s="520"/>
      <c r="S39" s="482"/>
      <c r="T39" s="520"/>
      <c r="U39" s="482"/>
      <c r="V39" s="520"/>
      <c r="W39" s="482"/>
      <c r="X39" s="485"/>
      <c r="Y39" s="482"/>
      <c r="Z39" s="482"/>
      <c r="AA39" s="492"/>
      <c r="AB39" s="151"/>
      <c r="AC39" s="152"/>
      <c r="AD39" s="152"/>
      <c r="AE39" s="152"/>
      <c r="AF39" s="153" t="s">
        <v>138</v>
      </c>
      <c r="AG39" s="154"/>
      <c r="AH39" s="155" t="s">
        <v>138</v>
      </c>
      <c r="AI39" s="154"/>
      <c r="AJ39" s="155" t="s">
        <v>138</v>
      </c>
      <c r="AK39" s="156" t="s">
        <v>138</v>
      </c>
      <c r="AL39" s="157" t="s">
        <v>138</v>
      </c>
      <c r="AM39" s="157" t="s">
        <v>138</v>
      </c>
      <c r="AN39" s="158"/>
      <c r="AO39" s="158"/>
      <c r="AP39" s="158"/>
      <c r="AQ39" s="480"/>
      <c r="AR39" s="491"/>
      <c r="AS39" s="491"/>
      <c r="AT39" s="492"/>
      <c r="AU39" s="491"/>
      <c r="AV39" s="491"/>
      <c r="AW39" s="492"/>
      <c r="AX39" s="492"/>
      <c r="AY39" s="492"/>
      <c r="AZ39" s="520"/>
      <c r="BA39" s="516"/>
      <c r="BB39" s="516"/>
      <c r="BC39" s="516"/>
      <c r="BD39" s="516"/>
      <c r="BE39" s="694"/>
      <c r="BF39" s="516"/>
      <c r="BG39" s="516"/>
      <c r="BH39" s="581"/>
      <c r="BI39" s="581"/>
      <c r="BJ39" s="581"/>
      <c r="BK39" s="581"/>
      <c r="BL39" s="581"/>
      <c r="BM39" s="516"/>
      <c r="BN39" s="516"/>
      <c r="BO39" s="719"/>
    </row>
    <row r="40" spans="1:67" s="72" customFormat="1">
      <c r="A40" s="681"/>
      <c r="B40" s="681"/>
      <c r="C40" s="681"/>
      <c r="D40" s="711"/>
      <c r="E40" s="714"/>
      <c r="F40" s="515"/>
      <c r="G40" s="516"/>
      <c r="H40" s="480"/>
      <c r="I40" s="520"/>
      <c r="J40" s="491"/>
      <c r="K40" s="480"/>
      <c r="L40" s="516"/>
      <c r="M40" s="708"/>
      <c r="N40" s="516"/>
      <c r="O40" s="516"/>
      <c r="P40" s="519"/>
      <c r="Q40" s="517"/>
      <c r="R40" s="520"/>
      <c r="S40" s="482"/>
      <c r="T40" s="520"/>
      <c r="U40" s="482"/>
      <c r="V40" s="520"/>
      <c r="W40" s="482"/>
      <c r="X40" s="485"/>
      <c r="Y40" s="482"/>
      <c r="Z40" s="482"/>
      <c r="AA40" s="492"/>
      <c r="AB40" s="151"/>
      <c r="AC40" s="152"/>
      <c r="AD40" s="152"/>
      <c r="AE40" s="152"/>
      <c r="AF40" s="153" t="s">
        <v>138</v>
      </c>
      <c r="AG40" s="154"/>
      <c r="AH40" s="155" t="s">
        <v>138</v>
      </c>
      <c r="AI40" s="154"/>
      <c r="AJ40" s="155" t="s">
        <v>138</v>
      </c>
      <c r="AK40" s="156" t="s">
        <v>138</v>
      </c>
      <c r="AL40" s="157" t="s">
        <v>138</v>
      </c>
      <c r="AM40" s="157" t="s">
        <v>138</v>
      </c>
      <c r="AN40" s="158"/>
      <c r="AO40" s="158"/>
      <c r="AP40" s="158"/>
      <c r="AQ40" s="480"/>
      <c r="AR40" s="491"/>
      <c r="AS40" s="491"/>
      <c r="AT40" s="492"/>
      <c r="AU40" s="491"/>
      <c r="AV40" s="491"/>
      <c r="AW40" s="492"/>
      <c r="AX40" s="492"/>
      <c r="AY40" s="492"/>
      <c r="AZ40" s="520"/>
      <c r="BA40" s="516"/>
      <c r="BB40" s="516"/>
      <c r="BC40" s="516"/>
      <c r="BD40" s="516"/>
      <c r="BE40" s="694"/>
      <c r="BF40" s="516"/>
      <c r="BG40" s="516"/>
      <c r="BH40" s="581"/>
      <c r="BI40" s="581"/>
      <c r="BJ40" s="581"/>
      <c r="BK40" s="581"/>
      <c r="BL40" s="581"/>
      <c r="BM40" s="516"/>
      <c r="BN40" s="516"/>
      <c r="BO40" s="719"/>
    </row>
    <row r="41" spans="1:67" s="72" customFormat="1">
      <c r="A41" s="681"/>
      <c r="B41" s="681"/>
      <c r="C41" s="681"/>
      <c r="D41" s="711"/>
      <c r="E41" s="714"/>
      <c r="F41" s="515"/>
      <c r="G41" s="516"/>
      <c r="H41" s="480"/>
      <c r="I41" s="520"/>
      <c r="J41" s="491"/>
      <c r="K41" s="480"/>
      <c r="L41" s="516"/>
      <c r="M41" s="708"/>
      <c r="N41" s="516"/>
      <c r="O41" s="516"/>
      <c r="P41" s="519"/>
      <c r="Q41" s="517"/>
      <c r="R41" s="520"/>
      <c r="S41" s="482"/>
      <c r="T41" s="520"/>
      <c r="U41" s="482"/>
      <c r="V41" s="520"/>
      <c r="W41" s="482"/>
      <c r="X41" s="485"/>
      <c r="Y41" s="482"/>
      <c r="Z41" s="482"/>
      <c r="AA41" s="492"/>
      <c r="AB41" s="151"/>
      <c r="AC41" s="152"/>
      <c r="AD41" s="152"/>
      <c r="AE41" s="152"/>
      <c r="AF41" s="153" t="s">
        <v>138</v>
      </c>
      <c r="AG41" s="154"/>
      <c r="AH41" s="155" t="s">
        <v>138</v>
      </c>
      <c r="AI41" s="154"/>
      <c r="AJ41" s="155" t="s">
        <v>138</v>
      </c>
      <c r="AK41" s="156" t="s">
        <v>138</v>
      </c>
      <c r="AL41" s="157" t="s">
        <v>138</v>
      </c>
      <c r="AM41" s="157" t="s">
        <v>138</v>
      </c>
      <c r="AN41" s="158"/>
      <c r="AO41" s="158"/>
      <c r="AP41" s="158"/>
      <c r="AQ41" s="480"/>
      <c r="AR41" s="491"/>
      <c r="AS41" s="491"/>
      <c r="AT41" s="492"/>
      <c r="AU41" s="491"/>
      <c r="AV41" s="491"/>
      <c r="AW41" s="492"/>
      <c r="AX41" s="492"/>
      <c r="AY41" s="492"/>
      <c r="AZ41" s="520"/>
      <c r="BA41" s="516"/>
      <c r="BB41" s="516"/>
      <c r="BC41" s="516"/>
      <c r="BD41" s="516"/>
      <c r="BE41" s="694"/>
      <c r="BF41" s="516"/>
      <c r="BG41" s="516"/>
      <c r="BH41" s="581"/>
      <c r="BI41" s="581"/>
      <c r="BJ41" s="581"/>
      <c r="BK41" s="581"/>
      <c r="BL41" s="581"/>
      <c r="BM41" s="516"/>
      <c r="BN41" s="516"/>
      <c r="BO41" s="719"/>
    </row>
    <row r="42" spans="1:67" s="72" customFormat="1">
      <c r="A42" s="681"/>
      <c r="B42" s="681"/>
      <c r="C42" s="681"/>
      <c r="D42" s="711"/>
      <c r="E42" s="714"/>
      <c r="F42" s="515"/>
      <c r="G42" s="516"/>
      <c r="H42" s="480"/>
      <c r="I42" s="520"/>
      <c r="J42" s="491"/>
      <c r="K42" s="480"/>
      <c r="L42" s="516"/>
      <c r="M42" s="708"/>
      <c r="N42" s="516"/>
      <c r="O42" s="516"/>
      <c r="P42" s="519"/>
      <c r="Q42" s="517"/>
      <c r="R42" s="520"/>
      <c r="S42" s="482"/>
      <c r="T42" s="520"/>
      <c r="U42" s="482"/>
      <c r="V42" s="520"/>
      <c r="W42" s="482"/>
      <c r="X42" s="485"/>
      <c r="Y42" s="482"/>
      <c r="Z42" s="482"/>
      <c r="AA42" s="492"/>
      <c r="AB42" s="151"/>
      <c r="AC42" s="152"/>
      <c r="AD42" s="152"/>
      <c r="AE42" s="152"/>
      <c r="AF42" s="153" t="s">
        <v>138</v>
      </c>
      <c r="AG42" s="154"/>
      <c r="AH42" s="155" t="s">
        <v>138</v>
      </c>
      <c r="AI42" s="154"/>
      <c r="AJ42" s="155" t="s">
        <v>138</v>
      </c>
      <c r="AK42" s="156" t="s">
        <v>138</v>
      </c>
      <c r="AL42" s="157" t="s">
        <v>138</v>
      </c>
      <c r="AM42" s="157" t="s">
        <v>138</v>
      </c>
      <c r="AN42" s="158"/>
      <c r="AO42" s="158"/>
      <c r="AP42" s="158"/>
      <c r="AQ42" s="480"/>
      <c r="AR42" s="491"/>
      <c r="AS42" s="491"/>
      <c r="AT42" s="492"/>
      <c r="AU42" s="491"/>
      <c r="AV42" s="491"/>
      <c r="AW42" s="492"/>
      <c r="AX42" s="492"/>
      <c r="AY42" s="492"/>
      <c r="AZ42" s="520"/>
      <c r="BA42" s="516"/>
      <c r="BB42" s="516"/>
      <c r="BC42" s="516"/>
      <c r="BD42" s="516"/>
      <c r="BE42" s="694"/>
      <c r="BF42" s="516"/>
      <c r="BG42" s="516"/>
      <c r="BH42" s="581"/>
      <c r="BI42" s="581"/>
      <c r="BJ42" s="581"/>
      <c r="BK42" s="581"/>
      <c r="BL42" s="581"/>
      <c r="BM42" s="516"/>
      <c r="BN42" s="516"/>
      <c r="BO42" s="719"/>
    </row>
    <row r="43" spans="1:67" s="72" customFormat="1">
      <c r="A43" s="681"/>
      <c r="B43" s="681"/>
      <c r="C43" s="681"/>
      <c r="D43" s="712"/>
      <c r="E43" s="715"/>
      <c r="F43" s="717"/>
      <c r="G43" s="684"/>
      <c r="H43" s="696"/>
      <c r="I43" s="692"/>
      <c r="J43" s="688"/>
      <c r="K43" s="696"/>
      <c r="L43" s="684"/>
      <c r="M43" s="709"/>
      <c r="N43" s="684"/>
      <c r="O43" s="684"/>
      <c r="P43" s="702"/>
      <c r="Q43" s="704"/>
      <c r="R43" s="692"/>
      <c r="S43" s="698"/>
      <c r="T43" s="692"/>
      <c r="U43" s="698"/>
      <c r="V43" s="692"/>
      <c r="W43" s="698"/>
      <c r="X43" s="700"/>
      <c r="Y43" s="698"/>
      <c r="Z43" s="698"/>
      <c r="AA43" s="690"/>
      <c r="AB43" s="223"/>
      <c r="AC43" s="234"/>
      <c r="AD43" s="234"/>
      <c r="AE43" s="234"/>
      <c r="AF43" s="225" t="s">
        <v>138</v>
      </c>
      <c r="AG43" s="233"/>
      <c r="AH43" s="227" t="s">
        <v>138</v>
      </c>
      <c r="AI43" s="233"/>
      <c r="AJ43" s="227" t="s">
        <v>138</v>
      </c>
      <c r="AK43" s="228" t="s">
        <v>138</v>
      </c>
      <c r="AL43" s="157" t="s">
        <v>138</v>
      </c>
      <c r="AM43" s="157" t="s">
        <v>138</v>
      </c>
      <c r="AN43" s="226"/>
      <c r="AO43" s="226"/>
      <c r="AP43" s="226"/>
      <c r="AQ43" s="696"/>
      <c r="AR43" s="688"/>
      <c r="AS43" s="688"/>
      <c r="AT43" s="690"/>
      <c r="AU43" s="688"/>
      <c r="AV43" s="688"/>
      <c r="AW43" s="690"/>
      <c r="AX43" s="690"/>
      <c r="AY43" s="690"/>
      <c r="AZ43" s="692"/>
      <c r="BA43" s="684"/>
      <c r="BB43" s="684"/>
      <c r="BC43" s="684"/>
      <c r="BD43" s="684"/>
      <c r="BE43" s="695"/>
      <c r="BF43" s="684"/>
      <c r="BG43" s="684"/>
      <c r="BH43" s="686"/>
      <c r="BI43" s="686"/>
      <c r="BJ43" s="686"/>
      <c r="BK43" s="686"/>
      <c r="BL43" s="686"/>
      <c r="BM43" s="684"/>
      <c r="BN43" s="684"/>
      <c r="BO43" s="720"/>
    </row>
    <row r="44" spans="1:67" s="72" customFormat="1" ht="89.25" customHeight="1">
      <c r="A44" s="681"/>
      <c r="B44" s="681"/>
      <c r="C44" s="681"/>
      <c r="D44" s="710" t="s">
        <v>1206</v>
      </c>
      <c r="E44" s="713" t="s">
        <v>800</v>
      </c>
      <c r="F44" s="716">
        <v>2</v>
      </c>
      <c r="G44" s="683" t="s">
        <v>862</v>
      </c>
      <c r="H44" s="706"/>
      <c r="I44" s="691"/>
      <c r="J44" s="705" t="s">
        <v>1275</v>
      </c>
      <c r="K44" s="721" t="s">
        <v>180</v>
      </c>
      <c r="L44" s="683" t="s">
        <v>87</v>
      </c>
      <c r="M44" s="707" t="s">
        <v>1209</v>
      </c>
      <c r="N44" s="683"/>
      <c r="O44" s="683"/>
      <c r="P44" s="701"/>
      <c r="Q44" s="703"/>
      <c r="R44" s="691" t="s">
        <v>124</v>
      </c>
      <c r="S44" s="697">
        <v>0.4</v>
      </c>
      <c r="T44" s="691" t="s">
        <v>120</v>
      </c>
      <c r="U44" s="697">
        <v>0.2</v>
      </c>
      <c r="V44" s="691" t="s">
        <v>125</v>
      </c>
      <c r="W44" s="697">
        <v>0.6</v>
      </c>
      <c r="X44" s="699" t="s">
        <v>125</v>
      </c>
      <c r="Y44" s="697">
        <v>0.6</v>
      </c>
      <c r="Z44" s="697" t="s">
        <v>238</v>
      </c>
      <c r="AA44" s="689" t="s">
        <v>125</v>
      </c>
      <c r="AB44" s="26">
        <v>1</v>
      </c>
      <c r="AC44" s="73" t="s">
        <v>1276</v>
      </c>
      <c r="AD44" s="100" t="s">
        <v>1211</v>
      </c>
      <c r="AE44" s="73" t="s">
        <v>1277</v>
      </c>
      <c r="AF44" s="102" t="s">
        <v>95</v>
      </c>
      <c r="AG44" s="103" t="s">
        <v>96</v>
      </c>
      <c r="AH44" s="78">
        <v>0.25</v>
      </c>
      <c r="AI44" s="103" t="s">
        <v>97</v>
      </c>
      <c r="AJ44" s="78">
        <v>0.15</v>
      </c>
      <c r="AK44" s="80">
        <v>0.4</v>
      </c>
      <c r="AL44" s="28">
        <v>0.24</v>
      </c>
      <c r="AM44" s="28">
        <v>0.6</v>
      </c>
      <c r="AN44" s="29" t="s">
        <v>98</v>
      </c>
      <c r="AO44" s="29" t="s">
        <v>99</v>
      </c>
      <c r="AP44" s="29" t="s">
        <v>100</v>
      </c>
      <c r="AQ44" s="479" t="s">
        <v>1278</v>
      </c>
      <c r="AR44" s="687">
        <v>0.4</v>
      </c>
      <c r="AS44" s="687">
        <v>0.14399999999999999</v>
      </c>
      <c r="AT44" s="689" t="s">
        <v>102</v>
      </c>
      <c r="AU44" s="687">
        <v>0.6</v>
      </c>
      <c r="AV44" s="687">
        <v>0.6</v>
      </c>
      <c r="AW44" s="689" t="s">
        <v>125</v>
      </c>
      <c r="AX44" s="689" t="s">
        <v>125</v>
      </c>
      <c r="AY44" s="689" t="s">
        <v>125</v>
      </c>
      <c r="AZ44" s="691" t="s">
        <v>104</v>
      </c>
      <c r="BA44" s="683" t="s">
        <v>1279</v>
      </c>
      <c r="BB44" s="683" t="s">
        <v>1280</v>
      </c>
      <c r="BC44" s="683" t="s">
        <v>1281</v>
      </c>
      <c r="BD44" s="683" t="s">
        <v>1282</v>
      </c>
      <c r="BE44" s="693" t="s">
        <v>1283</v>
      </c>
      <c r="BF44" s="683"/>
      <c r="BG44" s="683"/>
      <c r="BH44" s="685"/>
      <c r="BI44" s="685"/>
      <c r="BJ44" s="685"/>
      <c r="BK44" s="685"/>
      <c r="BL44" s="685"/>
      <c r="BM44" s="683"/>
      <c r="BN44" s="683"/>
      <c r="BO44" s="718"/>
    </row>
    <row r="45" spans="1:67" s="72" customFormat="1" ht="89.25" customHeight="1">
      <c r="A45" s="681"/>
      <c r="B45" s="681"/>
      <c r="C45" s="681"/>
      <c r="D45" s="711"/>
      <c r="E45" s="714"/>
      <c r="F45" s="515"/>
      <c r="G45" s="516"/>
      <c r="H45" s="480"/>
      <c r="I45" s="520"/>
      <c r="J45" s="491"/>
      <c r="K45" s="722"/>
      <c r="L45" s="516"/>
      <c r="M45" s="708"/>
      <c r="N45" s="516"/>
      <c r="O45" s="516"/>
      <c r="P45" s="519"/>
      <c r="Q45" s="517"/>
      <c r="R45" s="520"/>
      <c r="S45" s="482"/>
      <c r="T45" s="520"/>
      <c r="U45" s="482"/>
      <c r="V45" s="520"/>
      <c r="W45" s="482"/>
      <c r="X45" s="485"/>
      <c r="Y45" s="482"/>
      <c r="Z45" s="482"/>
      <c r="AA45" s="492"/>
      <c r="AB45" s="151">
        <v>2</v>
      </c>
      <c r="AC45" s="152" t="s">
        <v>1284</v>
      </c>
      <c r="AD45" s="152" t="s">
        <v>1211</v>
      </c>
      <c r="AE45" s="152" t="s">
        <v>1285</v>
      </c>
      <c r="AF45" s="153" t="s">
        <v>95</v>
      </c>
      <c r="AG45" s="154" t="s">
        <v>96</v>
      </c>
      <c r="AH45" s="155">
        <v>0.25</v>
      </c>
      <c r="AI45" s="154" t="s">
        <v>97</v>
      </c>
      <c r="AJ45" s="155">
        <v>0.15</v>
      </c>
      <c r="AK45" s="156">
        <v>0.4</v>
      </c>
      <c r="AL45" s="157">
        <v>0.14399999999999999</v>
      </c>
      <c r="AM45" s="157">
        <v>0.6</v>
      </c>
      <c r="AN45" s="158" t="s">
        <v>98</v>
      </c>
      <c r="AO45" s="158" t="s">
        <v>99</v>
      </c>
      <c r="AP45" s="158" t="s">
        <v>100</v>
      </c>
      <c r="AQ45" s="480"/>
      <c r="AR45" s="491"/>
      <c r="AS45" s="491"/>
      <c r="AT45" s="492"/>
      <c r="AU45" s="491"/>
      <c r="AV45" s="491"/>
      <c r="AW45" s="492"/>
      <c r="AX45" s="492"/>
      <c r="AY45" s="492"/>
      <c r="AZ45" s="520"/>
      <c r="BA45" s="516"/>
      <c r="BB45" s="516"/>
      <c r="BC45" s="516"/>
      <c r="BD45" s="516"/>
      <c r="BE45" s="694"/>
      <c r="BF45" s="516"/>
      <c r="BG45" s="516"/>
      <c r="BH45" s="581"/>
      <c r="BI45" s="581"/>
      <c r="BJ45" s="581"/>
      <c r="BK45" s="581"/>
      <c r="BL45" s="581"/>
      <c r="BM45" s="516"/>
      <c r="BN45" s="516"/>
      <c r="BO45" s="719"/>
    </row>
    <row r="46" spans="1:67" s="72" customFormat="1">
      <c r="A46" s="681"/>
      <c r="B46" s="681"/>
      <c r="C46" s="681"/>
      <c r="D46" s="711"/>
      <c r="E46" s="714"/>
      <c r="F46" s="515"/>
      <c r="G46" s="516"/>
      <c r="H46" s="480"/>
      <c r="I46" s="520"/>
      <c r="J46" s="491"/>
      <c r="K46" s="722"/>
      <c r="L46" s="516"/>
      <c r="M46" s="708"/>
      <c r="N46" s="516"/>
      <c r="O46" s="516"/>
      <c r="P46" s="519"/>
      <c r="Q46" s="517"/>
      <c r="R46" s="520"/>
      <c r="S46" s="482"/>
      <c r="T46" s="520"/>
      <c r="U46" s="482"/>
      <c r="V46" s="520"/>
      <c r="W46" s="482"/>
      <c r="X46" s="485"/>
      <c r="Y46" s="482"/>
      <c r="Z46" s="482"/>
      <c r="AA46" s="492"/>
      <c r="AB46" s="151"/>
      <c r="AC46" s="152"/>
      <c r="AD46" s="152"/>
      <c r="AE46" s="152"/>
      <c r="AF46" s="153" t="s">
        <v>138</v>
      </c>
      <c r="AG46" s="154"/>
      <c r="AH46" s="155" t="s">
        <v>138</v>
      </c>
      <c r="AI46" s="154"/>
      <c r="AJ46" s="155" t="s">
        <v>138</v>
      </c>
      <c r="AK46" s="156" t="s">
        <v>138</v>
      </c>
      <c r="AL46" s="157" t="s">
        <v>138</v>
      </c>
      <c r="AM46" s="157" t="s">
        <v>138</v>
      </c>
      <c r="AN46" s="158"/>
      <c r="AO46" s="158"/>
      <c r="AP46" s="158"/>
      <c r="AQ46" s="480"/>
      <c r="AR46" s="491"/>
      <c r="AS46" s="491"/>
      <c r="AT46" s="492"/>
      <c r="AU46" s="491"/>
      <c r="AV46" s="491"/>
      <c r="AW46" s="492"/>
      <c r="AX46" s="492"/>
      <c r="AY46" s="492"/>
      <c r="AZ46" s="520"/>
      <c r="BA46" s="516"/>
      <c r="BB46" s="516"/>
      <c r="BC46" s="516"/>
      <c r="BD46" s="516"/>
      <c r="BE46" s="694"/>
      <c r="BF46" s="516"/>
      <c r="BG46" s="516"/>
      <c r="BH46" s="581"/>
      <c r="BI46" s="581"/>
      <c r="BJ46" s="581"/>
      <c r="BK46" s="581"/>
      <c r="BL46" s="581"/>
      <c r="BM46" s="516"/>
      <c r="BN46" s="516"/>
      <c r="BO46" s="719"/>
    </row>
    <row r="47" spans="1:67" s="72" customFormat="1">
      <c r="A47" s="681"/>
      <c r="B47" s="681"/>
      <c r="C47" s="681"/>
      <c r="D47" s="711"/>
      <c r="E47" s="714"/>
      <c r="F47" s="515"/>
      <c r="G47" s="516"/>
      <c r="H47" s="480"/>
      <c r="I47" s="520"/>
      <c r="J47" s="491"/>
      <c r="K47" s="722"/>
      <c r="L47" s="516"/>
      <c r="M47" s="708"/>
      <c r="N47" s="516"/>
      <c r="O47" s="516"/>
      <c r="P47" s="519"/>
      <c r="Q47" s="517"/>
      <c r="R47" s="520"/>
      <c r="S47" s="482"/>
      <c r="T47" s="520"/>
      <c r="U47" s="482"/>
      <c r="V47" s="520"/>
      <c r="W47" s="482"/>
      <c r="X47" s="485"/>
      <c r="Y47" s="482"/>
      <c r="Z47" s="482"/>
      <c r="AA47" s="492"/>
      <c r="AB47" s="151"/>
      <c r="AC47" s="152"/>
      <c r="AD47" s="152"/>
      <c r="AE47" s="152"/>
      <c r="AF47" s="153" t="s">
        <v>138</v>
      </c>
      <c r="AG47" s="154"/>
      <c r="AH47" s="155" t="s">
        <v>138</v>
      </c>
      <c r="AI47" s="154"/>
      <c r="AJ47" s="155" t="s">
        <v>138</v>
      </c>
      <c r="AK47" s="156" t="s">
        <v>138</v>
      </c>
      <c r="AL47" s="157" t="s">
        <v>138</v>
      </c>
      <c r="AM47" s="157" t="s">
        <v>138</v>
      </c>
      <c r="AN47" s="158"/>
      <c r="AO47" s="158"/>
      <c r="AP47" s="158"/>
      <c r="AQ47" s="480"/>
      <c r="AR47" s="491"/>
      <c r="AS47" s="491"/>
      <c r="AT47" s="492"/>
      <c r="AU47" s="491"/>
      <c r="AV47" s="491"/>
      <c r="AW47" s="492"/>
      <c r="AX47" s="492"/>
      <c r="AY47" s="492"/>
      <c r="AZ47" s="520"/>
      <c r="BA47" s="516"/>
      <c r="BB47" s="516"/>
      <c r="BC47" s="516"/>
      <c r="BD47" s="516"/>
      <c r="BE47" s="694"/>
      <c r="BF47" s="516"/>
      <c r="BG47" s="516"/>
      <c r="BH47" s="581"/>
      <c r="BI47" s="581"/>
      <c r="BJ47" s="581"/>
      <c r="BK47" s="581"/>
      <c r="BL47" s="581"/>
      <c r="BM47" s="516"/>
      <c r="BN47" s="516"/>
      <c r="BO47" s="719"/>
    </row>
    <row r="48" spans="1:67" s="72" customFormat="1">
      <c r="A48" s="681"/>
      <c r="B48" s="681"/>
      <c r="C48" s="681"/>
      <c r="D48" s="711"/>
      <c r="E48" s="714"/>
      <c r="F48" s="515"/>
      <c r="G48" s="516"/>
      <c r="H48" s="480"/>
      <c r="I48" s="520"/>
      <c r="J48" s="491"/>
      <c r="K48" s="722"/>
      <c r="L48" s="516"/>
      <c r="M48" s="708"/>
      <c r="N48" s="516"/>
      <c r="O48" s="516"/>
      <c r="P48" s="519"/>
      <c r="Q48" s="517"/>
      <c r="R48" s="520"/>
      <c r="S48" s="482"/>
      <c r="T48" s="520"/>
      <c r="U48" s="482"/>
      <c r="V48" s="520"/>
      <c r="W48" s="482"/>
      <c r="X48" s="485"/>
      <c r="Y48" s="482"/>
      <c r="Z48" s="482"/>
      <c r="AA48" s="492"/>
      <c r="AB48" s="151"/>
      <c r="AC48" s="152"/>
      <c r="AD48" s="152"/>
      <c r="AE48" s="152"/>
      <c r="AF48" s="153" t="s">
        <v>138</v>
      </c>
      <c r="AG48" s="154"/>
      <c r="AH48" s="155" t="s">
        <v>138</v>
      </c>
      <c r="AI48" s="154"/>
      <c r="AJ48" s="155" t="s">
        <v>138</v>
      </c>
      <c r="AK48" s="156" t="s">
        <v>138</v>
      </c>
      <c r="AL48" s="157" t="s">
        <v>138</v>
      </c>
      <c r="AM48" s="157" t="s">
        <v>138</v>
      </c>
      <c r="AN48" s="158"/>
      <c r="AO48" s="158"/>
      <c r="AP48" s="158"/>
      <c r="AQ48" s="480"/>
      <c r="AR48" s="491"/>
      <c r="AS48" s="491"/>
      <c r="AT48" s="492"/>
      <c r="AU48" s="491"/>
      <c r="AV48" s="491"/>
      <c r="AW48" s="492"/>
      <c r="AX48" s="492"/>
      <c r="AY48" s="492"/>
      <c r="AZ48" s="520"/>
      <c r="BA48" s="516"/>
      <c r="BB48" s="516"/>
      <c r="BC48" s="516"/>
      <c r="BD48" s="516"/>
      <c r="BE48" s="694"/>
      <c r="BF48" s="516"/>
      <c r="BG48" s="516"/>
      <c r="BH48" s="581"/>
      <c r="BI48" s="581"/>
      <c r="BJ48" s="581"/>
      <c r="BK48" s="581"/>
      <c r="BL48" s="581"/>
      <c r="BM48" s="516"/>
      <c r="BN48" s="516"/>
      <c r="BO48" s="719"/>
    </row>
    <row r="49" spans="1:67" s="72" customFormat="1">
      <c r="A49" s="681"/>
      <c r="B49" s="681"/>
      <c r="C49" s="681"/>
      <c r="D49" s="712"/>
      <c r="E49" s="715"/>
      <c r="F49" s="717"/>
      <c r="G49" s="684"/>
      <c r="H49" s="696"/>
      <c r="I49" s="692"/>
      <c r="J49" s="688"/>
      <c r="K49" s="723"/>
      <c r="L49" s="684"/>
      <c r="M49" s="709"/>
      <c r="N49" s="684"/>
      <c r="O49" s="684"/>
      <c r="P49" s="702"/>
      <c r="Q49" s="704"/>
      <c r="R49" s="692"/>
      <c r="S49" s="698"/>
      <c r="T49" s="692"/>
      <c r="U49" s="698"/>
      <c r="V49" s="692"/>
      <c r="W49" s="698"/>
      <c r="X49" s="700"/>
      <c r="Y49" s="698"/>
      <c r="Z49" s="698"/>
      <c r="AA49" s="690"/>
      <c r="AB49" s="223"/>
      <c r="AC49" s="234"/>
      <c r="AD49" s="234"/>
      <c r="AE49" s="234"/>
      <c r="AF49" s="235" t="s">
        <v>138</v>
      </c>
      <c r="AG49" s="236"/>
      <c r="AH49" s="227" t="s">
        <v>138</v>
      </c>
      <c r="AI49" s="236"/>
      <c r="AJ49" s="227" t="s">
        <v>138</v>
      </c>
      <c r="AK49" s="228" t="s">
        <v>138</v>
      </c>
      <c r="AL49" s="157" t="s">
        <v>138</v>
      </c>
      <c r="AM49" s="157" t="s">
        <v>138</v>
      </c>
      <c r="AN49" s="226"/>
      <c r="AO49" s="226"/>
      <c r="AP49" s="226"/>
      <c r="AQ49" s="696"/>
      <c r="AR49" s="688"/>
      <c r="AS49" s="688"/>
      <c r="AT49" s="690"/>
      <c r="AU49" s="688"/>
      <c r="AV49" s="688"/>
      <c r="AW49" s="690"/>
      <c r="AX49" s="690"/>
      <c r="AY49" s="690"/>
      <c r="AZ49" s="692"/>
      <c r="BA49" s="684"/>
      <c r="BB49" s="684"/>
      <c r="BC49" s="684"/>
      <c r="BD49" s="684"/>
      <c r="BE49" s="695"/>
      <c r="BF49" s="684"/>
      <c r="BG49" s="684"/>
      <c r="BH49" s="686"/>
      <c r="BI49" s="686"/>
      <c r="BJ49" s="686"/>
      <c r="BK49" s="686"/>
      <c r="BL49" s="686"/>
      <c r="BM49" s="684"/>
      <c r="BN49" s="684"/>
      <c r="BO49" s="720"/>
    </row>
    <row r="50" spans="1:67" s="72" customFormat="1" ht="97.5" customHeight="1">
      <c r="A50" s="681"/>
      <c r="B50" s="681"/>
      <c r="C50" s="681"/>
      <c r="D50" s="710" t="s">
        <v>1206</v>
      </c>
      <c r="E50" s="713" t="s">
        <v>800</v>
      </c>
      <c r="F50" s="716">
        <v>3</v>
      </c>
      <c r="G50" s="683" t="s">
        <v>862</v>
      </c>
      <c r="H50" s="706"/>
      <c r="I50" s="691"/>
      <c r="J50" s="705" t="s">
        <v>1286</v>
      </c>
      <c r="K50" s="721" t="s">
        <v>180</v>
      </c>
      <c r="L50" s="683" t="s">
        <v>87</v>
      </c>
      <c r="M50" s="707" t="s">
        <v>1209</v>
      </c>
      <c r="N50" s="683"/>
      <c r="O50" s="683"/>
      <c r="P50" s="701"/>
      <c r="Q50" s="703"/>
      <c r="R50" s="691" t="s">
        <v>90</v>
      </c>
      <c r="S50" s="697">
        <v>0.6</v>
      </c>
      <c r="T50" s="691" t="s">
        <v>183</v>
      </c>
      <c r="U50" s="697">
        <v>0.4</v>
      </c>
      <c r="V50" s="691" t="s">
        <v>183</v>
      </c>
      <c r="W50" s="697">
        <v>0.4</v>
      </c>
      <c r="X50" s="699" t="s">
        <v>183</v>
      </c>
      <c r="Y50" s="697">
        <v>0.4</v>
      </c>
      <c r="Z50" s="697" t="s">
        <v>331</v>
      </c>
      <c r="AA50" s="689" t="s">
        <v>125</v>
      </c>
      <c r="AB50" s="26">
        <v>1</v>
      </c>
      <c r="AC50" s="73" t="s">
        <v>1287</v>
      </c>
      <c r="AD50" s="100" t="s">
        <v>1211</v>
      </c>
      <c r="AE50" s="100" t="s">
        <v>1288</v>
      </c>
      <c r="AF50" s="30" t="s">
        <v>95</v>
      </c>
      <c r="AG50" s="27" t="s">
        <v>96</v>
      </c>
      <c r="AH50" s="78">
        <v>0.25</v>
      </c>
      <c r="AI50" s="27" t="s">
        <v>97</v>
      </c>
      <c r="AJ50" s="78">
        <v>0.15</v>
      </c>
      <c r="AK50" s="80">
        <v>0.4</v>
      </c>
      <c r="AL50" s="28">
        <v>0.36</v>
      </c>
      <c r="AM50" s="28">
        <v>0.4</v>
      </c>
      <c r="AN50" s="29" t="s">
        <v>98</v>
      </c>
      <c r="AO50" s="29" t="s">
        <v>99</v>
      </c>
      <c r="AP50" s="29" t="s">
        <v>100</v>
      </c>
      <c r="AQ50" s="479" t="s">
        <v>1289</v>
      </c>
      <c r="AR50" s="687">
        <v>0.6</v>
      </c>
      <c r="AS50" s="687">
        <v>0.12959999999999999</v>
      </c>
      <c r="AT50" s="689" t="s">
        <v>102</v>
      </c>
      <c r="AU50" s="687">
        <v>0.4</v>
      </c>
      <c r="AV50" s="687">
        <v>0.30000000000000004</v>
      </c>
      <c r="AW50" s="689" t="s">
        <v>183</v>
      </c>
      <c r="AX50" s="689" t="s">
        <v>125</v>
      </c>
      <c r="AY50" s="689" t="s">
        <v>126</v>
      </c>
      <c r="AZ50" s="691" t="s">
        <v>127</v>
      </c>
      <c r="BA50" s="683" t="s">
        <v>128</v>
      </c>
      <c r="BB50" s="683" t="s">
        <v>128</v>
      </c>
      <c r="BC50" s="683" t="s">
        <v>128</v>
      </c>
      <c r="BD50" s="683" t="s">
        <v>128</v>
      </c>
      <c r="BE50" s="683" t="s">
        <v>128</v>
      </c>
      <c r="BF50" s="683"/>
      <c r="BG50" s="683"/>
      <c r="BH50" s="685"/>
      <c r="BI50" s="685"/>
      <c r="BJ50" s="685"/>
      <c r="BK50" s="685"/>
      <c r="BL50" s="685"/>
      <c r="BM50" s="683"/>
      <c r="BN50" s="683"/>
      <c r="BO50" s="718"/>
    </row>
    <row r="51" spans="1:67" s="72" customFormat="1" ht="97.5" customHeight="1">
      <c r="A51" s="681"/>
      <c r="B51" s="681"/>
      <c r="C51" s="681"/>
      <c r="D51" s="711"/>
      <c r="E51" s="714"/>
      <c r="F51" s="515"/>
      <c r="G51" s="516"/>
      <c r="H51" s="480"/>
      <c r="I51" s="520"/>
      <c r="J51" s="491"/>
      <c r="K51" s="722"/>
      <c r="L51" s="516"/>
      <c r="M51" s="708"/>
      <c r="N51" s="516"/>
      <c r="O51" s="516"/>
      <c r="P51" s="519"/>
      <c r="Q51" s="517"/>
      <c r="R51" s="520"/>
      <c r="S51" s="482"/>
      <c r="T51" s="520"/>
      <c r="U51" s="482"/>
      <c r="V51" s="520"/>
      <c r="W51" s="482"/>
      <c r="X51" s="485"/>
      <c r="Y51" s="482"/>
      <c r="Z51" s="482"/>
      <c r="AA51" s="492"/>
      <c r="AB51" s="151">
        <v>2</v>
      </c>
      <c r="AC51" s="152" t="s">
        <v>1290</v>
      </c>
      <c r="AD51" s="230" t="s">
        <v>1211</v>
      </c>
      <c r="AE51" s="152" t="s">
        <v>1288</v>
      </c>
      <c r="AF51" s="153" t="s">
        <v>95</v>
      </c>
      <c r="AG51" s="154" t="s">
        <v>96</v>
      </c>
      <c r="AH51" s="155">
        <v>0.25</v>
      </c>
      <c r="AI51" s="154" t="s">
        <v>97</v>
      </c>
      <c r="AJ51" s="155">
        <v>0.15</v>
      </c>
      <c r="AK51" s="156">
        <v>0.4</v>
      </c>
      <c r="AL51" s="157">
        <v>0.216</v>
      </c>
      <c r="AM51" s="157">
        <v>0.4</v>
      </c>
      <c r="AN51" s="158" t="s">
        <v>98</v>
      </c>
      <c r="AO51" s="158" t="s">
        <v>99</v>
      </c>
      <c r="AP51" s="158" t="s">
        <v>100</v>
      </c>
      <c r="AQ51" s="480"/>
      <c r="AR51" s="491"/>
      <c r="AS51" s="491"/>
      <c r="AT51" s="492"/>
      <c r="AU51" s="491"/>
      <c r="AV51" s="491"/>
      <c r="AW51" s="492"/>
      <c r="AX51" s="492"/>
      <c r="AY51" s="492"/>
      <c r="AZ51" s="520"/>
      <c r="BA51" s="516"/>
      <c r="BB51" s="516"/>
      <c r="BC51" s="516"/>
      <c r="BD51" s="516"/>
      <c r="BE51" s="516"/>
      <c r="BF51" s="516"/>
      <c r="BG51" s="516"/>
      <c r="BH51" s="581"/>
      <c r="BI51" s="581"/>
      <c r="BJ51" s="581"/>
      <c r="BK51" s="581"/>
      <c r="BL51" s="581"/>
      <c r="BM51" s="516"/>
      <c r="BN51" s="516"/>
      <c r="BO51" s="719"/>
    </row>
    <row r="52" spans="1:67" s="72" customFormat="1" ht="91.5">
      <c r="A52" s="681"/>
      <c r="B52" s="681"/>
      <c r="C52" s="681"/>
      <c r="D52" s="711"/>
      <c r="E52" s="714"/>
      <c r="F52" s="515"/>
      <c r="G52" s="516"/>
      <c r="H52" s="480"/>
      <c r="I52" s="520"/>
      <c r="J52" s="491"/>
      <c r="K52" s="722"/>
      <c r="L52" s="516"/>
      <c r="M52" s="708"/>
      <c r="N52" s="516"/>
      <c r="O52" s="516"/>
      <c r="P52" s="519"/>
      <c r="Q52" s="517"/>
      <c r="R52" s="520"/>
      <c r="S52" s="482"/>
      <c r="T52" s="520"/>
      <c r="U52" s="482"/>
      <c r="V52" s="520"/>
      <c r="W52" s="482"/>
      <c r="X52" s="485"/>
      <c r="Y52" s="482"/>
      <c r="Z52" s="482"/>
      <c r="AA52" s="492"/>
      <c r="AB52" s="151">
        <v>3</v>
      </c>
      <c r="AC52" s="152" t="s">
        <v>1291</v>
      </c>
      <c r="AD52" s="152" t="s">
        <v>1211</v>
      </c>
      <c r="AE52" s="152" t="s">
        <v>1292</v>
      </c>
      <c r="AF52" s="153" t="s">
        <v>95</v>
      </c>
      <c r="AG52" s="154" t="s">
        <v>96</v>
      </c>
      <c r="AH52" s="155">
        <v>0.25</v>
      </c>
      <c r="AI52" s="154" t="s">
        <v>97</v>
      </c>
      <c r="AJ52" s="155">
        <v>0.15</v>
      </c>
      <c r="AK52" s="156">
        <v>0.4</v>
      </c>
      <c r="AL52" s="157">
        <v>0.12959999999999999</v>
      </c>
      <c r="AM52" s="157">
        <v>0.4</v>
      </c>
      <c r="AN52" s="158" t="s">
        <v>98</v>
      </c>
      <c r="AO52" s="158" t="s">
        <v>99</v>
      </c>
      <c r="AP52" s="158" t="s">
        <v>100</v>
      </c>
      <c r="AQ52" s="480"/>
      <c r="AR52" s="491"/>
      <c r="AS52" s="491"/>
      <c r="AT52" s="492"/>
      <c r="AU52" s="491"/>
      <c r="AV52" s="491"/>
      <c r="AW52" s="492"/>
      <c r="AX52" s="492"/>
      <c r="AY52" s="492"/>
      <c r="AZ52" s="520"/>
      <c r="BA52" s="516"/>
      <c r="BB52" s="516"/>
      <c r="BC52" s="516"/>
      <c r="BD52" s="516"/>
      <c r="BE52" s="516"/>
      <c r="BF52" s="516"/>
      <c r="BG52" s="516"/>
      <c r="BH52" s="581"/>
      <c r="BI52" s="581"/>
      <c r="BJ52" s="581"/>
      <c r="BK52" s="581"/>
      <c r="BL52" s="581"/>
      <c r="BM52" s="516"/>
      <c r="BN52" s="516"/>
      <c r="BO52" s="719"/>
    </row>
    <row r="53" spans="1:67" s="72" customFormat="1" ht="91.5">
      <c r="A53" s="681"/>
      <c r="B53" s="681"/>
      <c r="C53" s="681"/>
      <c r="D53" s="711"/>
      <c r="E53" s="714"/>
      <c r="F53" s="515"/>
      <c r="G53" s="516"/>
      <c r="H53" s="480"/>
      <c r="I53" s="520"/>
      <c r="J53" s="491"/>
      <c r="K53" s="722"/>
      <c r="L53" s="516"/>
      <c r="M53" s="708"/>
      <c r="N53" s="516"/>
      <c r="O53" s="516"/>
      <c r="P53" s="519"/>
      <c r="Q53" s="517"/>
      <c r="R53" s="520"/>
      <c r="S53" s="482"/>
      <c r="T53" s="520"/>
      <c r="U53" s="482"/>
      <c r="V53" s="520"/>
      <c r="W53" s="482"/>
      <c r="X53" s="485"/>
      <c r="Y53" s="482"/>
      <c r="Z53" s="482"/>
      <c r="AA53" s="492"/>
      <c r="AB53" s="151">
        <v>4</v>
      </c>
      <c r="AC53" s="152" t="s">
        <v>1293</v>
      </c>
      <c r="AD53" s="99" t="s">
        <v>1211</v>
      </c>
      <c r="AE53" s="152" t="s">
        <v>1294</v>
      </c>
      <c r="AF53" s="153" t="s">
        <v>269</v>
      </c>
      <c r="AG53" s="154" t="s">
        <v>270</v>
      </c>
      <c r="AH53" s="155">
        <v>0.1</v>
      </c>
      <c r="AI53" s="154" t="s">
        <v>97</v>
      </c>
      <c r="AJ53" s="155">
        <v>0.15</v>
      </c>
      <c r="AK53" s="156">
        <v>0.25</v>
      </c>
      <c r="AL53" s="157">
        <v>0.12959999999999999</v>
      </c>
      <c r="AM53" s="161">
        <v>0.30000000000000004</v>
      </c>
      <c r="AN53" s="158" t="s">
        <v>98</v>
      </c>
      <c r="AO53" s="158" t="s">
        <v>99</v>
      </c>
      <c r="AP53" s="158" t="s">
        <v>100</v>
      </c>
      <c r="AQ53" s="480"/>
      <c r="AR53" s="491"/>
      <c r="AS53" s="491"/>
      <c r="AT53" s="492"/>
      <c r="AU53" s="491"/>
      <c r="AV53" s="491"/>
      <c r="AW53" s="492"/>
      <c r="AX53" s="492"/>
      <c r="AY53" s="492"/>
      <c r="AZ53" s="520"/>
      <c r="BA53" s="516"/>
      <c r="BB53" s="516"/>
      <c r="BC53" s="516"/>
      <c r="BD53" s="516"/>
      <c r="BE53" s="516"/>
      <c r="BF53" s="516"/>
      <c r="BG53" s="516"/>
      <c r="BH53" s="581"/>
      <c r="BI53" s="581"/>
      <c r="BJ53" s="581"/>
      <c r="BK53" s="581"/>
      <c r="BL53" s="581"/>
      <c r="BM53" s="516"/>
      <c r="BN53" s="516"/>
      <c r="BO53" s="719"/>
    </row>
    <row r="54" spans="1:67" s="72" customFormat="1">
      <c r="A54" s="681"/>
      <c r="B54" s="681"/>
      <c r="C54" s="681"/>
      <c r="D54" s="711"/>
      <c r="E54" s="714"/>
      <c r="F54" s="515"/>
      <c r="G54" s="516"/>
      <c r="H54" s="480"/>
      <c r="I54" s="520"/>
      <c r="J54" s="491"/>
      <c r="K54" s="722"/>
      <c r="L54" s="516"/>
      <c r="M54" s="708"/>
      <c r="N54" s="516"/>
      <c r="O54" s="516"/>
      <c r="P54" s="519"/>
      <c r="Q54" s="517"/>
      <c r="R54" s="520"/>
      <c r="S54" s="482"/>
      <c r="T54" s="520"/>
      <c r="U54" s="482"/>
      <c r="V54" s="520"/>
      <c r="W54" s="482"/>
      <c r="X54" s="485"/>
      <c r="Y54" s="482"/>
      <c r="Z54" s="482"/>
      <c r="AA54" s="492"/>
      <c r="AB54" s="151"/>
      <c r="AC54" s="152"/>
      <c r="AD54" s="152"/>
      <c r="AE54" s="152"/>
      <c r="AF54" s="153" t="s">
        <v>138</v>
      </c>
      <c r="AG54" s="154"/>
      <c r="AH54" s="155" t="s">
        <v>138</v>
      </c>
      <c r="AI54" s="154"/>
      <c r="AJ54" s="155" t="s">
        <v>138</v>
      </c>
      <c r="AK54" s="156" t="s">
        <v>138</v>
      </c>
      <c r="AL54" s="157" t="s">
        <v>138</v>
      </c>
      <c r="AM54" s="157" t="s">
        <v>138</v>
      </c>
      <c r="AN54" s="158"/>
      <c r="AO54" s="158"/>
      <c r="AP54" s="158"/>
      <c r="AQ54" s="480"/>
      <c r="AR54" s="491"/>
      <c r="AS54" s="491"/>
      <c r="AT54" s="492"/>
      <c r="AU54" s="491"/>
      <c r="AV54" s="491"/>
      <c r="AW54" s="492"/>
      <c r="AX54" s="492"/>
      <c r="AY54" s="492"/>
      <c r="AZ54" s="520"/>
      <c r="BA54" s="516"/>
      <c r="BB54" s="516"/>
      <c r="BC54" s="516"/>
      <c r="BD54" s="516"/>
      <c r="BE54" s="516"/>
      <c r="BF54" s="516"/>
      <c r="BG54" s="516"/>
      <c r="BH54" s="581"/>
      <c r="BI54" s="581"/>
      <c r="BJ54" s="581"/>
      <c r="BK54" s="581"/>
      <c r="BL54" s="581"/>
      <c r="BM54" s="516"/>
      <c r="BN54" s="516"/>
      <c r="BO54" s="719"/>
    </row>
    <row r="55" spans="1:67" s="72" customFormat="1">
      <c r="A55" s="682"/>
      <c r="B55" s="682"/>
      <c r="C55" s="682"/>
      <c r="D55" s="712"/>
      <c r="E55" s="715"/>
      <c r="F55" s="717"/>
      <c r="G55" s="684"/>
      <c r="H55" s="696"/>
      <c r="I55" s="692"/>
      <c r="J55" s="688"/>
      <c r="K55" s="723"/>
      <c r="L55" s="684"/>
      <c r="M55" s="709"/>
      <c r="N55" s="684"/>
      <c r="O55" s="684"/>
      <c r="P55" s="702"/>
      <c r="Q55" s="704"/>
      <c r="R55" s="692"/>
      <c r="S55" s="698"/>
      <c r="T55" s="692"/>
      <c r="U55" s="698"/>
      <c r="V55" s="692"/>
      <c r="W55" s="698"/>
      <c r="X55" s="700"/>
      <c r="Y55" s="698"/>
      <c r="Z55" s="698"/>
      <c r="AA55" s="690"/>
      <c r="AB55" s="223"/>
      <c r="AC55" s="234"/>
      <c r="AD55" s="234"/>
      <c r="AE55" s="234"/>
      <c r="AF55" s="225" t="s">
        <v>138</v>
      </c>
      <c r="AG55" s="233"/>
      <c r="AH55" s="227" t="s">
        <v>138</v>
      </c>
      <c r="AI55" s="233"/>
      <c r="AJ55" s="227" t="s">
        <v>138</v>
      </c>
      <c r="AK55" s="228" t="s">
        <v>138</v>
      </c>
      <c r="AL55" s="157" t="s">
        <v>138</v>
      </c>
      <c r="AM55" s="157" t="s">
        <v>138</v>
      </c>
      <c r="AN55" s="226"/>
      <c r="AO55" s="226"/>
      <c r="AP55" s="226"/>
      <c r="AQ55" s="696"/>
      <c r="AR55" s="688"/>
      <c r="AS55" s="688"/>
      <c r="AT55" s="690"/>
      <c r="AU55" s="688"/>
      <c r="AV55" s="688"/>
      <c r="AW55" s="690"/>
      <c r="AX55" s="690"/>
      <c r="AY55" s="690"/>
      <c r="AZ55" s="692"/>
      <c r="BA55" s="684"/>
      <c r="BB55" s="684"/>
      <c r="BC55" s="684"/>
      <c r="BD55" s="684"/>
      <c r="BE55" s="684"/>
      <c r="BF55" s="684"/>
      <c r="BG55" s="684"/>
      <c r="BH55" s="686"/>
      <c r="BI55" s="686"/>
      <c r="BJ55" s="686"/>
      <c r="BK55" s="686"/>
      <c r="BL55" s="686"/>
      <c r="BM55" s="684"/>
      <c r="BN55" s="684"/>
      <c r="BO55" s="720"/>
    </row>
    <row r="56" spans="1:67" s="72" customFormat="1" ht="36.75" customHeight="1">
      <c r="BF56" s="125"/>
    </row>
    <row r="57" spans="1:67">
      <c r="D57">
        <v>8</v>
      </c>
    </row>
  </sheetData>
  <mergeCells count="438">
    <mergeCell ref="A1:G1"/>
    <mergeCell ref="L8:L13"/>
    <mergeCell ref="A8:A13"/>
    <mergeCell ref="B8:B13"/>
    <mergeCell ref="C8:C13"/>
    <mergeCell ref="D8:D13"/>
    <mergeCell ref="E8:E13"/>
    <mergeCell ref="F8:F13"/>
    <mergeCell ref="G8:G13"/>
    <mergeCell ref="H8:H13"/>
    <mergeCell ref="I8:I13"/>
    <mergeCell ref="J8:J13"/>
    <mergeCell ref="K8:K13"/>
    <mergeCell ref="A3:G3"/>
    <mergeCell ref="A5:A7"/>
    <mergeCell ref="B5:B7"/>
    <mergeCell ref="C5:C7"/>
    <mergeCell ref="D5:Q5"/>
    <mergeCell ref="M8:M13"/>
    <mergeCell ref="N8:N13"/>
    <mergeCell ref="O8:O13"/>
    <mergeCell ref="P8:P13"/>
    <mergeCell ref="Q8:Q13"/>
    <mergeCell ref="R8:R13"/>
    <mergeCell ref="S8:S13"/>
    <mergeCell ref="T8:T13"/>
    <mergeCell ref="U8:U13"/>
    <mergeCell ref="V8:V13"/>
    <mergeCell ref="W8:W13"/>
    <mergeCell ref="R5:AA5"/>
    <mergeCell ref="AB5:AP5"/>
    <mergeCell ref="BE8:BE13"/>
    <mergeCell ref="X8:X13"/>
    <mergeCell ref="BH6:BK6"/>
    <mergeCell ref="BM6:BO6"/>
    <mergeCell ref="D7:F7"/>
    <mergeCell ref="R7:S7"/>
    <mergeCell ref="T7:U7"/>
    <mergeCell ref="V7:W7"/>
    <mergeCell ref="X7:Y7"/>
    <mergeCell ref="AG7:AH7"/>
    <mergeCell ref="AQ5:AQ7"/>
    <mergeCell ref="AR5:AZ5"/>
    <mergeCell ref="BA5:BE6"/>
    <mergeCell ref="BF5:BO5"/>
    <mergeCell ref="P6:Q6"/>
    <mergeCell ref="R6:S6"/>
    <mergeCell ref="T6:Y6"/>
    <mergeCell ref="AB6:AE6"/>
    <mergeCell ref="AU6:AW6"/>
    <mergeCell ref="BF6:BG6"/>
    <mergeCell ref="AG6:AP6"/>
    <mergeCell ref="AR6:AT6"/>
    <mergeCell ref="BM8:BM13"/>
    <mergeCell ref="BN8:BN13"/>
    <mergeCell ref="BO8:BO13"/>
    <mergeCell ref="AI7:AJ7"/>
    <mergeCell ref="AS7:AT7"/>
    <mergeCell ref="AV7:AW7"/>
    <mergeCell ref="BL8:BL13"/>
    <mergeCell ref="BI8:BI13"/>
    <mergeCell ref="BJ8:BJ13"/>
    <mergeCell ref="BK8:BK13"/>
    <mergeCell ref="AT8:AT13"/>
    <mergeCell ref="AU8:AU13"/>
    <mergeCell ref="AV8:AV13"/>
    <mergeCell ref="AW8:AW13"/>
    <mergeCell ref="AX8:AX13"/>
    <mergeCell ref="AZ8:AZ13"/>
    <mergeCell ref="AY8:AY13"/>
    <mergeCell ref="AQ8:AQ13"/>
    <mergeCell ref="AR8:AR13"/>
    <mergeCell ref="AS8:AS13"/>
    <mergeCell ref="BA8:BA13"/>
    <mergeCell ref="BB8:BB13"/>
    <mergeCell ref="BC8:BC13"/>
    <mergeCell ref="BD8:BD13"/>
    <mergeCell ref="Q14:Q19"/>
    <mergeCell ref="R14:R19"/>
    <mergeCell ref="S14:S19"/>
    <mergeCell ref="T14:T19"/>
    <mergeCell ref="U14:U19"/>
    <mergeCell ref="BF8:BF13"/>
    <mergeCell ref="BG8:BG13"/>
    <mergeCell ref="BH8:BH13"/>
    <mergeCell ref="D14:D19"/>
    <mergeCell ref="E14:E19"/>
    <mergeCell ref="F14:F19"/>
    <mergeCell ref="G14:G19"/>
    <mergeCell ref="H14:H19"/>
    <mergeCell ref="I14:I19"/>
    <mergeCell ref="J14:J19"/>
    <mergeCell ref="K14:K19"/>
    <mergeCell ref="L14:L19"/>
    <mergeCell ref="M14:M19"/>
    <mergeCell ref="N14:N19"/>
    <mergeCell ref="O14:O19"/>
    <mergeCell ref="P14:P19"/>
    <mergeCell ref="Y8:Y13"/>
    <mergeCell ref="Z8:Z13"/>
    <mergeCell ref="AA8:AA13"/>
    <mergeCell ref="AA14:AA19"/>
    <mergeCell ref="AQ14:AQ19"/>
    <mergeCell ref="AR14:AR19"/>
    <mergeCell ref="AS14:AS19"/>
    <mergeCell ref="AT14:AT19"/>
    <mergeCell ref="V14:V19"/>
    <mergeCell ref="W14:W19"/>
    <mergeCell ref="X14:X19"/>
    <mergeCell ref="Y14:Y19"/>
    <mergeCell ref="Z14:Z19"/>
    <mergeCell ref="BH14:BH19"/>
    <mergeCell ref="BI14:BI19"/>
    <mergeCell ref="AZ14:AZ19"/>
    <mergeCell ref="BA14:BA19"/>
    <mergeCell ref="BB14:BB19"/>
    <mergeCell ref="BC14:BC19"/>
    <mergeCell ref="BD14:BD19"/>
    <mergeCell ref="AU14:AU19"/>
    <mergeCell ref="AV14:AV19"/>
    <mergeCell ref="AW14:AW19"/>
    <mergeCell ref="AX14:AX19"/>
    <mergeCell ref="AY14:AY19"/>
    <mergeCell ref="BO14:BO19"/>
    <mergeCell ref="A14:A19"/>
    <mergeCell ref="B14:B19"/>
    <mergeCell ref="C14:C19"/>
    <mergeCell ref="BL20:BL25"/>
    <mergeCell ref="BM20:BM25"/>
    <mergeCell ref="BN20:BN25"/>
    <mergeCell ref="BO20:BO25"/>
    <mergeCell ref="D20:D25"/>
    <mergeCell ref="E20:E25"/>
    <mergeCell ref="F20:F25"/>
    <mergeCell ref="G20:G25"/>
    <mergeCell ref="H20:H25"/>
    <mergeCell ref="I20:I25"/>
    <mergeCell ref="J20:J25"/>
    <mergeCell ref="K20:K25"/>
    <mergeCell ref="BJ14:BJ19"/>
    <mergeCell ref="BK14:BK19"/>
    <mergeCell ref="BL14:BL19"/>
    <mergeCell ref="BM14:BM19"/>
    <mergeCell ref="BN14:BN19"/>
    <mergeCell ref="BE14:BE19"/>
    <mergeCell ref="BF14:BF19"/>
    <mergeCell ref="BG14:BG19"/>
    <mergeCell ref="R20:R25"/>
    <mergeCell ref="S20:S25"/>
    <mergeCell ref="T20:T25"/>
    <mergeCell ref="U20:U25"/>
    <mergeCell ref="L20:L25"/>
    <mergeCell ref="M20:M25"/>
    <mergeCell ref="N20:N25"/>
    <mergeCell ref="O20:O25"/>
    <mergeCell ref="P20:P25"/>
    <mergeCell ref="A20:A25"/>
    <mergeCell ref="B20:B25"/>
    <mergeCell ref="C20:C25"/>
    <mergeCell ref="V20:V25"/>
    <mergeCell ref="W20:W25"/>
    <mergeCell ref="X20:X25"/>
    <mergeCell ref="Y20:Y25"/>
    <mergeCell ref="Z20:Z25"/>
    <mergeCell ref="BH20:BH25"/>
    <mergeCell ref="AT20:AT25"/>
    <mergeCell ref="AU20:AU25"/>
    <mergeCell ref="AV20:AV25"/>
    <mergeCell ref="AW20:AW25"/>
    <mergeCell ref="AX20:AX25"/>
    <mergeCell ref="AY20:AY25"/>
    <mergeCell ref="AZ20:AZ25"/>
    <mergeCell ref="BA20:BA25"/>
    <mergeCell ref="BB20:BB25"/>
    <mergeCell ref="BC20:BC25"/>
    <mergeCell ref="BD20:BD25"/>
    <mergeCell ref="BE20:BE25"/>
    <mergeCell ref="BF20:BF25"/>
    <mergeCell ref="BG20:BG25"/>
    <mergeCell ref="Q20:Q25"/>
    <mergeCell ref="BF32:BF37"/>
    <mergeCell ref="BG32:BG37"/>
    <mergeCell ref="BH32:BH37"/>
    <mergeCell ref="BI32:BI37"/>
    <mergeCell ref="BJ32:BJ37"/>
    <mergeCell ref="BK32:BK37"/>
    <mergeCell ref="BL32:BL37"/>
    <mergeCell ref="AA20:AA25"/>
    <mergeCell ref="AQ20:AQ25"/>
    <mergeCell ref="AR20:AR25"/>
    <mergeCell ref="AS20:AS25"/>
    <mergeCell ref="BI20:BI25"/>
    <mergeCell ref="BJ20:BJ25"/>
    <mergeCell ref="BK20:BK25"/>
    <mergeCell ref="R32:R37"/>
    <mergeCell ref="S32:S37"/>
    <mergeCell ref="T32:T37"/>
    <mergeCell ref="U32:U37"/>
    <mergeCell ref="V32:V37"/>
    <mergeCell ref="BN26:BN31"/>
    <mergeCell ref="BO26:BO31"/>
    <mergeCell ref="D32:D37"/>
    <mergeCell ref="E32:E37"/>
    <mergeCell ref="F32:F37"/>
    <mergeCell ref="G32:G37"/>
    <mergeCell ref="H32:H37"/>
    <mergeCell ref="I32:I37"/>
    <mergeCell ref="J32:J37"/>
    <mergeCell ref="K32:K37"/>
    <mergeCell ref="L32:L37"/>
    <mergeCell ref="M32:M37"/>
    <mergeCell ref="N32:N37"/>
    <mergeCell ref="O32:O37"/>
    <mergeCell ref="P32:P37"/>
    <mergeCell ref="Q32:Q37"/>
    <mergeCell ref="BO32:BO37"/>
    <mergeCell ref="BD32:BD37"/>
    <mergeCell ref="BE32:BE37"/>
    <mergeCell ref="W32:W37"/>
    <mergeCell ref="X32:X37"/>
    <mergeCell ref="Y32:Y37"/>
    <mergeCell ref="BC26:BC31"/>
    <mergeCell ref="BD26:BD31"/>
    <mergeCell ref="AT32:AT37"/>
    <mergeCell ref="AU32:AU37"/>
    <mergeCell ref="AV32:AV37"/>
    <mergeCell ref="AW32:AW37"/>
    <mergeCell ref="AZ32:AZ37"/>
    <mergeCell ref="BA32:BA37"/>
    <mergeCell ref="BB32:BB37"/>
    <mergeCell ref="BC32:BC37"/>
    <mergeCell ref="Z32:Z37"/>
    <mergeCell ref="AA32:AA37"/>
    <mergeCell ref="AQ32:AQ37"/>
    <mergeCell ref="AR32:AR37"/>
    <mergeCell ref="AS32:AS37"/>
    <mergeCell ref="D26:D31"/>
    <mergeCell ref="E26:E31"/>
    <mergeCell ref="F26:F31"/>
    <mergeCell ref="G26:G31"/>
    <mergeCell ref="H26:H31"/>
    <mergeCell ref="BJ26:BJ31"/>
    <mergeCell ref="BK26:BK31"/>
    <mergeCell ref="V26:V31"/>
    <mergeCell ref="W26:W31"/>
    <mergeCell ref="X26:X31"/>
    <mergeCell ref="Y26:Y31"/>
    <mergeCell ref="Z26:Z31"/>
    <mergeCell ref="AA26:AA31"/>
    <mergeCell ref="AQ26:AQ31"/>
    <mergeCell ref="AR26:AR31"/>
    <mergeCell ref="AS26:AS31"/>
    <mergeCell ref="AT26:AT31"/>
    <mergeCell ref="AU26:AU31"/>
    <mergeCell ref="BE26:BE31"/>
    <mergeCell ref="BF26:BF31"/>
    <mergeCell ref="BG26:BG31"/>
    <mergeCell ref="BH26:BH31"/>
    <mergeCell ref="BI26:BI31"/>
    <mergeCell ref="N26:N31"/>
    <mergeCell ref="O26:O31"/>
    <mergeCell ref="P26:P31"/>
    <mergeCell ref="Q26:Q31"/>
    <mergeCell ref="R26:R31"/>
    <mergeCell ref="I26:I31"/>
    <mergeCell ref="J26:J31"/>
    <mergeCell ref="K26:K31"/>
    <mergeCell ref="L26:L31"/>
    <mergeCell ref="M26:M31"/>
    <mergeCell ref="M50:M55"/>
    <mergeCell ref="N50:N55"/>
    <mergeCell ref="O50:O55"/>
    <mergeCell ref="BN50:BN55"/>
    <mergeCell ref="BO50:BO55"/>
    <mergeCell ref="A26:A37"/>
    <mergeCell ref="B26:B37"/>
    <mergeCell ref="C26:C37"/>
    <mergeCell ref="BL26:BL31"/>
    <mergeCell ref="BM26:BM31"/>
    <mergeCell ref="AV26:AV31"/>
    <mergeCell ref="AW26:AW31"/>
    <mergeCell ref="AX26:AX31"/>
    <mergeCell ref="AY26:AY31"/>
    <mergeCell ref="AZ26:AZ31"/>
    <mergeCell ref="BA26:BA31"/>
    <mergeCell ref="BB26:BB31"/>
    <mergeCell ref="S26:S31"/>
    <mergeCell ref="T26:T31"/>
    <mergeCell ref="U26:U31"/>
    <mergeCell ref="BM32:BM37"/>
    <mergeCell ref="BN32:BN37"/>
    <mergeCell ref="AX32:AX37"/>
    <mergeCell ref="AY32:AY37"/>
    <mergeCell ref="D50:D55"/>
    <mergeCell ref="E50:E55"/>
    <mergeCell ref="F50:F55"/>
    <mergeCell ref="G50:G55"/>
    <mergeCell ref="H50:H55"/>
    <mergeCell ref="I50:I55"/>
    <mergeCell ref="J50:J55"/>
    <mergeCell ref="K50:K55"/>
    <mergeCell ref="L50:L55"/>
    <mergeCell ref="M44:M49"/>
    <mergeCell ref="N44:N49"/>
    <mergeCell ref="O44:O49"/>
    <mergeCell ref="U50:U55"/>
    <mergeCell ref="V50:V55"/>
    <mergeCell ref="W50:W55"/>
    <mergeCell ref="BJ38:BJ43"/>
    <mergeCell ref="BK38:BK43"/>
    <mergeCell ref="U44:U49"/>
    <mergeCell ref="X38:X43"/>
    <mergeCell ref="Y38:Y43"/>
    <mergeCell ref="BI50:BI55"/>
    <mergeCell ref="BJ50:BJ55"/>
    <mergeCell ref="BK50:BK55"/>
    <mergeCell ref="X50:X55"/>
    <mergeCell ref="Y50:Y55"/>
    <mergeCell ref="Z50:Z55"/>
    <mergeCell ref="AA50:AA55"/>
    <mergeCell ref="AQ50:AQ55"/>
    <mergeCell ref="P50:P55"/>
    <mergeCell ref="Q50:Q55"/>
    <mergeCell ref="R50:R55"/>
    <mergeCell ref="S50:S55"/>
    <mergeCell ref="T50:T55"/>
    <mergeCell ref="D44:D49"/>
    <mergeCell ref="E44:E49"/>
    <mergeCell ref="F44:F49"/>
    <mergeCell ref="G44:G49"/>
    <mergeCell ref="H44:H49"/>
    <mergeCell ref="I44:I49"/>
    <mergeCell ref="J44:J49"/>
    <mergeCell ref="K44:K49"/>
    <mergeCell ref="L44:L49"/>
    <mergeCell ref="BL38:BL43"/>
    <mergeCell ref="BM38:BM43"/>
    <mergeCell ref="BN38:BN43"/>
    <mergeCell ref="BO38:BO43"/>
    <mergeCell ref="BL44:BL49"/>
    <mergeCell ref="BM44:BM49"/>
    <mergeCell ref="BN44:BN49"/>
    <mergeCell ref="BO44:BO49"/>
    <mergeCell ref="S38:S43"/>
    <mergeCell ref="T38:T43"/>
    <mergeCell ref="U38:U43"/>
    <mergeCell ref="V38:V43"/>
    <mergeCell ref="W38:W43"/>
    <mergeCell ref="BC44:BC49"/>
    <mergeCell ref="BI44:BI49"/>
    <mergeCell ref="BJ44:BJ49"/>
    <mergeCell ref="BK44:BK49"/>
    <mergeCell ref="AV44:AV49"/>
    <mergeCell ref="AW44:AW49"/>
    <mergeCell ref="BB44:BB49"/>
    <mergeCell ref="BD44:BD49"/>
    <mergeCell ref="BE44:BE49"/>
    <mergeCell ref="BF44:BF49"/>
    <mergeCell ref="BG44:BG49"/>
    <mergeCell ref="I38:I43"/>
    <mergeCell ref="J38:J43"/>
    <mergeCell ref="K38:K43"/>
    <mergeCell ref="L38:L43"/>
    <mergeCell ref="M38:M43"/>
    <mergeCell ref="D38:D43"/>
    <mergeCell ref="E38:E43"/>
    <mergeCell ref="F38:F43"/>
    <mergeCell ref="G38:G43"/>
    <mergeCell ref="H38:H43"/>
    <mergeCell ref="N38:N43"/>
    <mergeCell ref="O38:O43"/>
    <mergeCell ref="P38:P43"/>
    <mergeCell ref="Q38:Q43"/>
    <mergeCell ref="R38:R43"/>
    <mergeCell ref="AR50:AR55"/>
    <mergeCell ref="AS50:AS55"/>
    <mergeCell ref="AT50:AT55"/>
    <mergeCell ref="AU50:AU55"/>
    <mergeCell ref="AT44:AT49"/>
    <mergeCell ref="AU44:AU49"/>
    <mergeCell ref="P44:P49"/>
    <mergeCell ref="Q44:Q49"/>
    <mergeCell ref="R44:R49"/>
    <mergeCell ref="S44:S49"/>
    <mergeCell ref="T44:T49"/>
    <mergeCell ref="AS44:AS49"/>
    <mergeCell ref="BL50:BL55"/>
    <mergeCell ref="BM50:BM55"/>
    <mergeCell ref="AV50:AV55"/>
    <mergeCell ref="AW50:AW55"/>
    <mergeCell ref="AX50:AX55"/>
    <mergeCell ref="AY50:AY55"/>
    <mergeCell ref="AZ50:AZ55"/>
    <mergeCell ref="BA50:BA55"/>
    <mergeCell ref="BB50:BB55"/>
    <mergeCell ref="BC50:BC55"/>
    <mergeCell ref="BD50:BD55"/>
    <mergeCell ref="BE50:BE55"/>
    <mergeCell ref="BF50:BF55"/>
    <mergeCell ref="BG50:BG55"/>
    <mergeCell ref="BH50:BH55"/>
    <mergeCell ref="BA38:BA43"/>
    <mergeCell ref="V44:V49"/>
    <mergeCell ref="W44:W49"/>
    <mergeCell ref="X44:X49"/>
    <mergeCell ref="Y44:Y49"/>
    <mergeCell ref="Z44:Z49"/>
    <mergeCell ref="Z38:Z43"/>
    <mergeCell ref="AA38:AA43"/>
    <mergeCell ref="AQ38:AQ43"/>
    <mergeCell ref="AX44:AX49"/>
    <mergeCell ref="AY44:AY49"/>
    <mergeCell ref="AZ44:AZ49"/>
    <mergeCell ref="BA44:BA49"/>
    <mergeCell ref="A38:A55"/>
    <mergeCell ref="B38:B55"/>
    <mergeCell ref="C38:C55"/>
    <mergeCell ref="BG38:BG43"/>
    <mergeCell ref="BH38:BH43"/>
    <mergeCell ref="BI38:BI43"/>
    <mergeCell ref="AR38:AR43"/>
    <mergeCell ref="AS38:AS43"/>
    <mergeCell ref="AT38:AT43"/>
    <mergeCell ref="AU38:AU43"/>
    <mergeCell ref="AV38:AV43"/>
    <mergeCell ref="AW38:AW43"/>
    <mergeCell ref="AX38:AX43"/>
    <mergeCell ref="AY38:AY43"/>
    <mergeCell ref="AZ38:AZ43"/>
    <mergeCell ref="BB38:BB43"/>
    <mergeCell ref="BC38:BC43"/>
    <mergeCell ref="BD38:BD43"/>
    <mergeCell ref="BE38:BE43"/>
    <mergeCell ref="BF38:BF43"/>
    <mergeCell ref="AA44:AA49"/>
    <mergeCell ref="BH44:BH49"/>
    <mergeCell ref="AQ44:AQ49"/>
    <mergeCell ref="AR44:AR49"/>
  </mergeCells>
  <conditionalFormatting sqref="R8:R55">
    <cfRule type="cellIs" dxfId="72" priority="184" operator="equal">
      <formula>"Muy Alta"</formula>
    </cfRule>
    <cfRule type="cellIs" dxfId="71" priority="185" operator="equal">
      <formula>"Alta"</formula>
    </cfRule>
    <cfRule type="cellIs" dxfId="70" priority="186" operator="equal">
      <formula>"Media"</formula>
    </cfRule>
    <cfRule type="cellIs" dxfId="69" priority="187" operator="equal">
      <formula>"Baja"</formula>
    </cfRule>
    <cfRule type="cellIs" dxfId="68" priority="188" operator="equal">
      <formula>"Muy Baja"</formula>
    </cfRule>
  </conditionalFormatting>
  <conditionalFormatting sqref="T8:T55">
    <cfRule type="cellIs" dxfId="67" priority="179" operator="equal">
      <formula>"Catastrófico"</formula>
    </cfRule>
    <cfRule type="cellIs" dxfId="66" priority="180" operator="equal">
      <formula>"Mayor"</formula>
    </cfRule>
    <cfRule type="cellIs" dxfId="65" priority="181" operator="equal">
      <formula>"Moderado"</formula>
    </cfRule>
    <cfRule type="cellIs" dxfId="64" priority="182" operator="equal">
      <formula>"Menor"</formula>
    </cfRule>
    <cfRule type="cellIs" dxfId="63" priority="183" operator="equal">
      <formula>"Leve"</formula>
    </cfRule>
  </conditionalFormatting>
  <conditionalFormatting sqref="V8:V55">
    <cfRule type="cellIs" dxfId="62" priority="174" operator="equal">
      <formula>"Catastrófico"</formula>
    </cfRule>
    <cfRule type="cellIs" dxfId="61" priority="175" operator="equal">
      <formula>"Mayor"</formula>
    </cfRule>
    <cfRule type="cellIs" dxfId="60" priority="176" operator="equal">
      <formula>"Moderado"</formula>
    </cfRule>
    <cfRule type="cellIs" dxfId="59" priority="177" operator="equal">
      <formula>"Menor"</formula>
    </cfRule>
    <cfRule type="cellIs" dxfId="58" priority="178" operator="equal">
      <formula>"Leve"</formula>
    </cfRule>
  </conditionalFormatting>
  <conditionalFormatting sqref="X8:X55">
    <cfRule type="cellIs" dxfId="57" priority="169" operator="equal">
      <formula>"Catastrófico"</formula>
    </cfRule>
    <cfRule type="cellIs" dxfId="56" priority="170" operator="equal">
      <formula>"Mayor"</formula>
    </cfRule>
    <cfRule type="cellIs" dxfId="55" priority="171" operator="equal">
      <formula>"Moderado"</formula>
    </cfRule>
    <cfRule type="cellIs" dxfId="54" priority="172" operator="equal">
      <formula>"Menor"</formula>
    </cfRule>
    <cfRule type="cellIs" dxfId="53" priority="173" operator="equal">
      <formula>"Leve"</formula>
    </cfRule>
  </conditionalFormatting>
  <conditionalFormatting sqref="AA8:AA55">
    <cfRule type="cellIs" dxfId="52" priority="165" operator="equal">
      <formula>"Extremo"</formula>
    </cfRule>
    <cfRule type="cellIs" dxfId="51" priority="166" operator="equal">
      <formula>"Alto"</formula>
    </cfRule>
    <cfRule type="cellIs" dxfId="50" priority="167" operator="equal">
      <formula>"Moderado"</formula>
    </cfRule>
    <cfRule type="cellIs" dxfId="49" priority="168" operator="equal">
      <formula>"Bajo"</formula>
    </cfRule>
  </conditionalFormatting>
  <conditionalFormatting sqref="AT8:AT55">
    <cfRule type="cellIs" dxfId="48" priority="198" operator="equal">
      <formula>"Muy Baja"</formula>
    </cfRule>
    <cfRule type="cellIs" dxfId="47" priority="199" operator="equal">
      <formula>"Baja"</formula>
    </cfRule>
    <cfRule type="cellIs" dxfId="46" priority="200" operator="equal">
      <formula>"Media"</formula>
    </cfRule>
    <cfRule type="cellIs" dxfId="45" priority="201" operator="equal">
      <formula>"Alta"</formula>
    </cfRule>
    <cfRule type="cellIs" dxfId="44" priority="202" operator="equal">
      <formula>"Muy Alta"</formula>
    </cfRule>
  </conditionalFormatting>
  <conditionalFormatting sqref="AW8:AW55">
    <cfRule type="cellIs" dxfId="43" priority="193" operator="equal">
      <formula>"Leve"</formula>
    </cfRule>
    <cfRule type="cellIs" dxfId="42" priority="194" operator="equal">
      <formula>"Menor"</formula>
    </cfRule>
    <cfRule type="cellIs" dxfId="41" priority="196" operator="equal">
      <formula>"Mayor"</formula>
    </cfRule>
    <cfRule type="cellIs" dxfId="40" priority="197" operator="equal">
      <formula>"Catastrófico"</formula>
    </cfRule>
  </conditionalFormatting>
  <conditionalFormatting sqref="AW8:AY55">
    <cfRule type="cellIs" dxfId="39" priority="93" operator="equal">
      <formula>"Moderado"</formula>
    </cfRule>
  </conditionalFormatting>
  <conditionalFormatting sqref="AX8:AY55">
    <cfRule type="cellIs" dxfId="38" priority="91" operator="equal">
      <formula>"Extremo"</formula>
    </cfRule>
    <cfRule type="cellIs" dxfId="37" priority="92" operator="equal">
      <formula>"Alto"</formula>
    </cfRule>
    <cfRule type="cellIs" dxfId="36" priority="94" operator="equal">
      <formula>"Bajo"</formula>
    </cfRule>
  </conditionalFormatting>
  <dataValidations count="3">
    <dataValidation type="list" allowBlank="1" showInputMessage="1" showErrorMessage="1" sqref="D8:D55" xr:uid="{00000000-0002-0000-0200-000000000000}">
      <formula1>"RG, RS, RF"</formula1>
    </dataValidation>
    <dataValidation type="list" allowBlank="1" showInputMessage="1" showErrorMessage="1" sqref="K8:K55" xr:uid="{00000000-0002-0000-0200-000001000000}">
      <formula1>"SI, NO"</formula1>
    </dataValidation>
    <dataValidation type="list" allowBlank="1" showInputMessage="1" showErrorMessage="1" sqref="BG3" xr:uid="{00000000-0002-0000-0200-000002000000}">
      <formula1>"I TRIM, II TRIM, III TRIM, IV TRIM"</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200-000003000000}">
          <x14:formula1>
            <xm:f>'\\10.35.116.242\Fileserver\OAP\78_MIPG\78.5_Adm_Riesgos\2024\Formulaciones\[MR_GCA_2024_def.xlsb]Listas'!#REF!</xm:f>
          </x14:formula1>
          <xm:sqref>H8:I13 E8:E13 A8 L8:L13 AZ8:AZ13</xm:sqref>
        </x14:dataValidation>
        <x14:dataValidation type="list" allowBlank="1" showInputMessage="1" showErrorMessage="1" xr:uid="{00000000-0002-0000-0200-000004000000}">
          <x14:formula1>
            <xm:f>'\\10.35.116.242\Fileserver\OAP\78_MIPG\78.5_Adm_Riesgos\2024\Formulaciones\[MR_GCA_2024_def.xlsb]Tablas_GSF'!#REF!</xm:f>
          </x14:formula1>
          <xm:sqref>AG8:AG13 R8:R13 V8:V13 T8:T13 AI8:AI13 AN8:AP13</xm:sqref>
        </x14:dataValidation>
        <x14:dataValidation type="list" allowBlank="1" showInputMessage="1" showErrorMessage="1" xr:uid="{00000000-0002-0000-0200-000005000000}">
          <x14:formula1>
            <xm:f>'\\10.35.116.242\Fileserver\OAP\78_MIPG\78.5_Adm_Riesgos\2024\Formulaciones\[MR_GCO_2024_def.xlsb]Listas'!#REF!</xm:f>
          </x14:formula1>
          <xm:sqref>H14:I19 E14:E19 A14 L14:L19 AZ14:AZ19</xm:sqref>
        </x14:dataValidation>
        <x14:dataValidation type="list" allowBlank="1" showInputMessage="1" showErrorMessage="1" xr:uid="{00000000-0002-0000-0200-000006000000}">
          <x14:formula1>
            <xm:f>'\\10.35.116.242\Fileserver\OAP\78_MIPG\78.5_Adm_Riesgos\2024\Formulaciones\[MR_GCO_2024_def.xlsb]Tablas_GSF'!#REF!</xm:f>
          </x14:formula1>
          <xm:sqref>AG14:AG19 R14:R19 V14:V19 T14:T19 AI14:AI19 AN14:AP19</xm:sqref>
        </x14:dataValidation>
        <x14:dataValidation type="list" allowBlank="1" showInputMessage="1" showErrorMessage="1" xr:uid="{00000000-0002-0000-0200-000007000000}">
          <x14:formula1>
            <xm:f>'\\10.35.116.242\Fileserver\OAP\78_MIPG\78.5_Adm_Riesgos\2024\Formulaciones\[MR_GFI_2024_def.xlsb]Tablas_GSF'!#REF!</xm:f>
          </x14:formula1>
          <xm:sqref>R20:R25 AG20:AG25 AN20:AP25 AI20:AI25 V20:V25 T20:T25</xm:sqref>
        </x14:dataValidation>
        <x14:dataValidation type="list" allowBlank="1" showInputMessage="1" showErrorMessage="1" xr:uid="{00000000-0002-0000-0200-000008000000}">
          <x14:formula1>
            <xm:f>'\\10.35.116.242\Fileserver\OAP\78_MIPG\78.5_Adm_Riesgos\2024\Formulaciones\[MR_GFI_2024_def.xlsb]Listas'!#REF!</xm:f>
          </x14:formula1>
          <xm:sqref>H20:I25 AZ20:AZ25 L20:L25 A20 E20:E25</xm:sqref>
        </x14:dataValidation>
        <x14:dataValidation type="list" allowBlank="1" showInputMessage="1" showErrorMessage="1" xr:uid="{00000000-0002-0000-0200-000009000000}">
          <x14:formula1>
            <xm:f>'\\10.35.116.242\Fileserver\OAP\78_MIPG\78.5_Adm_Riesgos\2024\Formulaciones\[MR_GSA_2024_def.xlsb]Tablas_GSF'!#REF!</xm:f>
          </x14:formula1>
          <xm:sqref>R26:R37 AG26:AG37 AN26:AP37 AI26:AI37 V26:V37 T26:T37</xm:sqref>
        </x14:dataValidation>
        <x14:dataValidation type="list" allowBlank="1" showInputMessage="1" showErrorMessage="1" xr:uid="{00000000-0002-0000-0200-00000A000000}">
          <x14:formula1>
            <xm:f>'\\10.35.116.242\Fileserver\OAP\78_MIPG\78.5_Adm_Riesgos\2024\Formulaciones\[MR_GSA_2024_def.xlsb]Listas'!#REF!</xm:f>
          </x14:formula1>
          <xm:sqref>H26:I37 AZ26:AZ37 E26:E37 A26</xm:sqref>
        </x14:dataValidation>
        <x14:dataValidation type="list" allowBlank="1" showInputMessage="1" showErrorMessage="1" xr:uid="{00000000-0002-0000-0200-00000B000000}">
          <x14:formula1>
            <xm:f>'\\10.35.116.242\Fileserver\OAP\78_MIPG\78.5_Adm_Riesgos\2024\Formulaciones\[MR_GTH_2024_def.xlsb]Tablas_GSF'!#REF!</xm:f>
          </x14:formula1>
          <xm:sqref>R38:R55 AG38:AG55 AN38:AP55 AI38:AI55 V38:V55 T38:T55</xm:sqref>
        </x14:dataValidation>
        <x14:dataValidation type="list" allowBlank="1" showInputMessage="1" showErrorMessage="1" xr:uid="{00000000-0002-0000-0200-00000C000000}">
          <x14:formula1>
            <xm:f>'\\10.35.116.242\Fileserver\OAP\78_MIPG\78.5_Adm_Riesgos\2024\Formulaciones\[MR_GTH_2024_def.xlsb]Listas'!#REF!</xm:f>
          </x14:formula1>
          <xm:sqref>H38:I55 AZ38:AZ55 A38 E38:E55 L26:L55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9E10A-E8FE-442A-B471-C0D409B351AD}">
  <dimension ref="A1:BO591"/>
  <sheetViews>
    <sheetView zoomScale="50" zoomScaleNormal="50" workbookViewId="0">
      <selection sqref="A1:G1"/>
    </sheetView>
  </sheetViews>
  <sheetFormatPr defaultColWidth="11.42578125" defaultRowHeight="15"/>
  <cols>
    <col min="1" max="1" width="26.42578125" style="6" customWidth="1"/>
    <col min="2" max="2" width="20.140625" style="6" customWidth="1"/>
    <col min="3" max="3" width="26.42578125" style="6" customWidth="1"/>
    <col min="4" max="5" width="9.140625" style="6" customWidth="1"/>
    <col min="6" max="6" width="9.140625" style="6" bestFit="1" customWidth="1"/>
    <col min="7" max="7" width="23.42578125" style="6" customWidth="1"/>
    <col min="8" max="8" width="16.7109375" style="6" customWidth="1"/>
    <col min="9" max="9" width="18" style="6" customWidth="1"/>
    <col min="10" max="10" width="74.140625" style="6" customWidth="1"/>
    <col min="11" max="11" width="9.140625" style="6" customWidth="1"/>
    <col min="12" max="12" width="24" style="6" customWidth="1"/>
    <col min="13" max="13" width="29.140625" style="6" hidden="1" customWidth="1"/>
    <col min="14" max="15" width="38.42578125" style="6" customWidth="1"/>
    <col min="16" max="16" width="18.28515625" style="6" hidden="1" customWidth="1"/>
    <col min="17" max="17" width="9.42578125" style="6" hidden="1" customWidth="1"/>
    <col min="18" max="18" width="12.7109375" style="9" customWidth="1"/>
    <col min="19" max="19" width="10.28515625" style="9" customWidth="1"/>
    <col min="20" max="20" width="14.140625" style="6" customWidth="1"/>
    <col min="21" max="21" width="7.28515625" style="6" customWidth="1"/>
    <col min="22" max="22" width="14.85546875" style="6" customWidth="1"/>
    <col min="23" max="23" width="6.42578125" style="6" bestFit="1" customWidth="1"/>
    <col min="24" max="24" width="13.5703125" style="9" customWidth="1"/>
    <col min="25" max="25" width="6.42578125" style="9" bestFit="1" customWidth="1"/>
    <col min="26" max="26" width="12.28515625" style="6" hidden="1" customWidth="1"/>
    <col min="27" max="27" width="19.28515625" style="10" customWidth="1"/>
    <col min="28" max="28" width="4.85546875" style="6" bestFit="1" customWidth="1"/>
    <col min="29" max="29" width="88.7109375" style="36" customWidth="1"/>
    <col min="30" max="30" width="9.5703125" style="36" customWidth="1"/>
    <col min="31" max="31" width="46.42578125" style="6" customWidth="1"/>
    <col min="32" max="32" width="4.28515625" style="6" bestFit="1" customWidth="1"/>
    <col min="33" max="33" width="7.140625" style="9" customWidth="1"/>
    <col min="34" max="34" width="9.5703125" style="9" customWidth="1"/>
    <col min="35" max="35" width="7.140625" style="9" customWidth="1"/>
    <col min="36" max="36" width="9.5703125" style="9" customWidth="1"/>
    <col min="37" max="37" width="8.28515625" style="9" customWidth="1"/>
    <col min="38" max="38" width="14.140625" style="9" customWidth="1"/>
    <col min="39" max="39" width="12.28515625" style="9" customWidth="1"/>
    <col min="40" max="40" width="4.28515625" style="6" customWidth="1"/>
    <col min="41" max="42" width="4.28515625" style="6" bestFit="1" customWidth="1"/>
    <col min="43" max="43" width="41.7109375" style="6" customWidth="1"/>
    <col min="44" max="44" width="16" style="6" bestFit="1" customWidth="1"/>
    <col min="45" max="45" width="9" style="6" customWidth="1"/>
    <col min="46" max="46" width="11.28515625" style="6" customWidth="1"/>
    <col min="47" max="47" width="12.5703125" style="6" bestFit="1" customWidth="1"/>
    <col min="48" max="48" width="8.7109375" style="6" customWidth="1"/>
    <col min="49" max="49" width="13.5703125" style="6" customWidth="1"/>
    <col min="50" max="50" width="18" style="6" customWidth="1"/>
    <col min="51" max="51" width="18.140625" style="6" bestFit="1" customWidth="1"/>
    <col min="52" max="52" width="19.5703125" style="6" customWidth="1"/>
    <col min="53" max="53" width="38.5703125" style="6" customWidth="1"/>
    <col min="54" max="54" width="35" style="6" customWidth="1"/>
    <col min="55" max="55" width="23.140625" style="6" customWidth="1"/>
    <col min="56" max="56" width="26.28515625" style="6" customWidth="1"/>
    <col min="57" max="57" width="22" style="6" customWidth="1"/>
    <col min="58" max="58" width="35" style="6" customWidth="1"/>
    <col min="59" max="59" width="17" style="6" customWidth="1"/>
    <col min="60" max="63" width="9.7109375" style="6" customWidth="1"/>
    <col min="64" max="64" width="33.140625" style="6" customWidth="1"/>
    <col min="65" max="65" width="29.42578125" style="6" customWidth="1"/>
    <col min="66" max="66" width="17.85546875" style="6" customWidth="1"/>
    <col min="67" max="67" width="34.42578125" style="6" customWidth="1"/>
    <col min="68" max="68" width="27.7109375" customWidth="1"/>
    <col min="69" max="69" width="9.140625"/>
    <col min="70" max="70" width="12.85546875" customWidth="1"/>
  </cols>
  <sheetData>
    <row r="1" spans="1:67" ht="27.75" customHeight="1">
      <c r="A1" s="661" t="s">
        <v>0</v>
      </c>
      <c r="B1" s="661"/>
      <c r="C1" s="661"/>
      <c r="D1" s="661"/>
      <c r="E1" s="661"/>
      <c r="F1" s="661"/>
      <c r="G1" s="647"/>
      <c r="K1" s="21"/>
      <c r="L1" s="7"/>
      <c r="M1" s="7"/>
      <c r="N1" s="7"/>
      <c r="O1" s="7"/>
      <c r="P1" s="7"/>
      <c r="Q1" s="7"/>
      <c r="R1" s="8"/>
      <c r="S1" s="8"/>
      <c r="T1" s="7"/>
      <c r="U1" s="7"/>
      <c r="V1" s="7"/>
      <c r="W1" s="7"/>
      <c r="X1" s="8"/>
    </row>
    <row r="3" spans="1:67" ht="36" customHeight="1">
      <c r="A3" s="936" t="s">
        <v>1295</v>
      </c>
      <c r="B3" s="936"/>
      <c r="C3" s="936"/>
      <c r="D3" s="936"/>
      <c r="E3" s="936"/>
      <c r="F3" s="936"/>
      <c r="G3" s="936"/>
      <c r="K3" s="21"/>
      <c r="L3" s="7"/>
      <c r="M3" s="7"/>
      <c r="N3" s="7"/>
      <c r="O3" s="7"/>
      <c r="P3" s="7"/>
      <c r="Q3" s="7"/>
      <c r="R3" s="8"/>
      <c r="S3" s="8"/>
      <c r="T3" s="7"/>
      <c r="U3" s="7"/>
      <c r="V3" s="7"/>
      <c r="W3" s="7"/>
      <c r="X3" s="8"/>
    </row>
    <row r="4" spans="1:67">
      <c r="D4" s="15"/>
      <c r="H4" s="16"/>
      <c r="J4" s="17"/>
      <c r="K4" s="13"/>
      <c r="L4" s="18"/>
      <c r="M4" s="7"/>
      <c r="N4" s="7"/>
      <c r="O4" s="19"/>
      <c r="P4" s="14"/>
      <c r="Q4" s="7"/>
      <c r="R4" s="14"/>
      <c r="S4" s="8"/>
      <c r="T4" s="7"/>
      <c r="U4" s="7"/>
      <c r="V4" s="7"/>
      <c r="W4" s="7"/>
      <c r="X4" s="8"/>
      <c r="AE4" s="12"/>
      <c r="AQ4" s="21"/>
      <c r="AZ4" s="22"/>
      <c r="BA4" s="19"/>
      <c r="BF4" s="14"/>
      <c r="BM4" s="14"/>
      <c r="BN4" s="7"/>
    </row>
    <row r="5" spans="1:67" s="23" customFormat="1" ht="15.75" customHeight="1">
      <c r="A5" s="937" t="s">
        <v>8</v>
      </c>
      <c r="B5" s="940" t="s">
        <v>9</v>
      </c>
      <c r="C5" s="940" t="s">
        <v>10</v>
      </c>
      <c r="D5" s="942" t="s">
        <v>11</v>
      </c>
      <c r="E5" s="943"/>
      <c r="F5" s="943"/>
      <c r="G5" s="943"/>
      <c r="H5" s="943"/>
      <c r="I5" s="943"/>
      <c r="J5" s="943"/>
      <c r="K5" s="943"/>
      <c r="L5" s="943"/>
      <c r="M5" s="943"/>
      <c r="N5" s="943"/>
      <c r="O5" s="943"/>
      <c r="P5" s="943"/>
      <c r="Q5" s="944"/>
      <c r="R5" s="918" t="s">
        <v>12</v>
      </c>
      <c r="S5" s="918"/>
      <c r="T5" s="918"/>
      <c r="U5" s="918"/>
      <c r="V5" s="918"/>
      <c r="W5" s="918"/>
      <c r="X5" s="918"/>
      <c r="Y5" s="918"/>
      <c r="Z5" s="918"/>
      <c r="AA5" s="918"/>
      <c r="AB5" s="919" t="s">
        <v>13</v>
      </c>
      <c r="AC5" s="920"/>
      <c r="AD5" s="920"/>
      <c r="AE5" s="920"/>
      <c r="AF5" s="920"/>
      <c r="AG5" s="920"/>
      <c r="AH5" s="920"/>
      <c r="AI5" s="920"/>
      <c r="AJ5" s="920"/>
      <c r="AK5" s="920"/>
      <c r="AL5" s="920"/>
      <c r="AM5" s="920"/>
      <c r="AN5" s="920"/>
      <c r="AO5" s="920"/>
      <c r="AP5" s="920"/>
      <c r="AQ5" s="921" t="s">
        <v>14</v>
      </c>
      <c r="AR5" s="922" t="s">
        <v>15</v>
      </c>
      <c r="AS5" s="922"/>
      <c r="AT5" s="922"/>
      <c r="AU5" s="922"/>
      <c r="AV5" s="922"/>
      <c r="AW5" s="922"/>
      <c r="AX5" s="922"/>
      <c r="AY5" s="922"/>
      <c r="AZ5" s="923"/>
      <c r="BA5" s="924" t="s">
        <v>16</v>
      </c>
      <c r="BB5" s="925"/>
      <c r="BC5" s="925"/>
      <c r="BD5" s="925"/>
      <c r="BE5" s="926"/>
      <c r="BF5" s="930" t="s">
        <v>17</v>
      </c>
      <c r="BG5" s="930"/>
      <c r="BH5" s="930"/>
      <c r="BI5" s="930"/>
      <c r="BJ5" s="930"/>
      <c r="BK5" s="930"/>
      <c r="BL5" s="930"/>
      <c r="BM5" s="930"/>
      <c r="BN5" s="930"/>
      <c r="BO5" s="931"/>
    </row>
    <row r="6" spans="1:67" s="6" customFormat="1" ht="51" customHeight="1">
      <c r="A6" s="938"/>
      <c r="B6" s="941"/>
      <c r="C6" s="941"/>
      <c r="D6" s="217"/>
      <c r="E6" s="218"/>
      <c r="F6" s="218"/>
      <c r="G6" s="218"/>
      <c r="H6" s="218"/>
      <c r="I6" s="218"/>
      <c r="J6" s="218"/>
      <c r="K6" s="218"/>
      <c r="L6" s="218"/>
      <c r="M6" s="218"/>
      <c r="N6" s="218"/>
      <c r="O6" s="218"/>
      <c r="P6" s="656" t="s">
        <v>18</v>
      </c>
      <c r="Q6" s="657"/>
      <c r="R6" s="932" t="s">
        <v>19</v>
      </c>
      <c r="S6" s="932"/>
      <c r="T6" s="932" t="s">
        <v>20</v>
      </c>
      <c r="U6" s="932"/>
      <c r="V6" s="932"/>
      <c r="W6" s="932"/>
      <c r="X6" s="932"/>
      <c r="Y6" s="932"/>
      <c r="Z6" s="58"/>
      <c r="AA6" s="57"/>
      <c r="AB6" s="933"/>
      <c r="AC6" s="934"/>
      <c r="AD6" s="934"/>
      <c r="AE6" s="934"/>
      <c r="AF6" s="247"/>
      <c r="AG6" s="935"/>
      <c r="AH6" s="935"/>
      <c r="AI6" s="935"/>
      <c r="AJ6" s="935"/>
      <c r="AK6" s="935"/>
      <c r="AL6" s="935"/>
      <c r="AM6" s="935"/>
      <c r="AN6" s="935"/>
      <c r="AO6" s="935"/>
      <c r="AP6" s="933"/>
      <c r="AQ6" s="613"/>
      <c r="AR6" s="912" t="s">
        <v>21</v>
      </c>
      <c r="AS6" s="912"/>
      <c r="AT6" s="912"/>
      <c r="AU6" s="913" t="s">
        <v>22</v>
      </c>
      <c r="AV6" s="913"/>
      <c r="AW6" s="913"/>
      <c r="AX6" s="248"/>
      <c r="AY6" s="248"/>
      <c r="AZ6" s="249"/>
      <c r="BA6" s="927"/>
      <c r="BB6" s="928"/>
      <c r="BC6" s="928"/>
      <c r="BD6" s="928"/>
      <c r="BE6" s="929"/>
      <c r="BF6" s="914" t="s">
        <v>23</v>
      </c>
      <c r="BG6" s="914"/>
      <c r="BH6" s="915" t="s">
        <v>24</v>
      </c>
      <c r="BI6" s="915"/>
      <c r="BJ6" s="915"/>
      <c r="BK6" s="915"/>
      <c r="BL6" s="250" t="s">
        <v>25</v>
      </c>
      <c r="BM6" s="915" t="s">
        <v>26</v>
      </c>
      <c r="BN6" s="915"/>
      <c r="BO6" s="916"/>
    </row>
    <row r="7" spans="1:67" s="6" customFormat="1" ht="203.25" customHeight="1">
      <c r="A7" s="939"/>
      <c r="B7" s="651"/>
      <c r="C7" s="651"/>
      <c r="D7" s="658" t="s">
        <v>27</v>
      </c>
      <c r="E7" s="659"/>
      <c r="F7" s="660"/>
      <c r="G7" s="142" t="s">
        <v>28</v>
      </c>
      <c r="H7" s="251" t="s">
        <v>29</v>
      </c>
      <c r="I7" s="251" t="s">
        <v>30</v>
      </c>
      <c r="J7" s="142" t="s">
        <v>31</v>
      </c>
      <c r="K7" s="144" t="s">
        <v>32</v>
      </c>
      <c r="L7" s="142" t="s">
        <v>33</v>
      </c>
      <c r="M7" s="142" t="s">
        <v>34</v>
      </c>
      <c r="N7" s="251" t="s">
        <v>35</v>
      </c>
      <c r="O7" s="251" t="s">
        <v>36</v>
      </c>
      <c r="P7" s="142" t="s">
        <v>1296</v>
      </c>
      <c r="Q7" s="142" t="s">
        <v>38</v>
      </c>
      <c r="R7" s="917" t="s">
        <v>39</v>
      </c>
      <c r="S7" s="917"/>
      <c r="T7" s="917" t="s">
        <v>40</v>
      </c>
      <c r="U7" s="917"/>
      <c r="V7" s="917" t="s">
        <v>41</v>
      </c>
      <c r="W7" s="917"/>
      <c r="X7" s="917" t="s">
        <v>42</v>
      </c>
      <c r="Y7" s="917"/>
      <c r="Z7" s="252"/>
      <c r="AA7" s="252" t="s">
        <v>43</v>
      </c>
      <c r="AB7" s="253" t="s">
        <v>44</v>
      </c>
      <c r="AC7" s="253" t="s">
        <v>45</v>
      </c>
      <c r="AD7" s="254" t="s">
        <v>46</v>
      </c>
      <c r="AE7" s="253" t="s">
        <v>47</v>
      </c>
      <c r="AF7" s="254" t="s">
        <v>48</v>
      </c>
      <c r="AG7" s="905" t="s">
        <v>49</v>
      </c>
      <c r="AH7" s="905"/>
      <c r="AI7" s="906" t="s">
        <v>50</v>
      </c>
      <c r="AJ7" s="906"/>
      <c r="AK7" s="254" t="s">
        <v>51</v>
      </c>
      <c r="AL7" s="253" t="s">
        <v>52</v>
      </c>
      <c r="AM7" s="253" t="s">
        <v>53</v>
      </c>
      <c r="AN7" s="254" t="s">
        <v>54</v>
      </c>
      <c r="AO7" s="254" t="s">
        <v>55</v>
      </c>
      <c r="AP7" s="133" t="s">
        <v>56</v>
      </c>
      <c r="AQ7" s="613"/>
      <c r="AR7" s="134" t="s">
        <v>57</v>
      </c>
      <c r="AS7" s="907" t="s">
        <v>58</v>
      </c>
      <c r="AT7" s="908"/>
      <c r="AU7" s="252" t="s">
        <v>59</v>
      </c>
      <c r="AV7" s="907" t="s">
        <v>60</v>
      </c>
      <c r="AW7" s="908"/>
      <c r="AX7" s="252" t="s">
        <v>61</v>
      </c>
      <c r="AY7" s="255" t="s">
        <v>62</v>
      </c>
      <c r="AZ7" s="255" t="s">
        <v>63</v>
      </c>
      <c r="BA7" s="251" t="s">
        <v>64</v>
      </c>
      <c r="BB7" s="251" t="s">
        <v>65</v>
      </c>
      <c r="BC7" s="251" t="s">
        <v>66</v>
      </c>
      <c r="BD7" s="251" t="s">
        <v>67</v>
      </c>
      <c r="BE7" s="251" t="s">
        <v>68</v>
      </c>
      <c r="BF7" s="256" t="s">
        <v>69</v>
      </c>
      <c r="BG7" s="256" t="s">
        <v>70</v>
      </c>
      <c r="BH7" s="256" t="s">
        <v>71</v>
      </c>
      <c r="BI7" s="256" t="s">
        <v>72</v>
      </c>
      <c r="BJ7" s="256" t="s">
        <v>73</v>
      </c>
      <c r="BK7" s="256" t="s">
        <v>74</v>
      </c>
      <c r="BL7" s="257" t="s">
        <v>1297</v>
      </c>
      <c r="BM7" s="256" t="s">
        <v>76</v>
      </c>
      <c r="BN7" s="256" t="s">
        <v>77</v>
      </c>
      <c r="BO7" s="258" t="s">
        <v>78</v>
      </c>
    </row>
    <row r="8" spans="1:67" ht="121.15" customHeight="1">
      <c r="A8" s="804" t="s">
        <v>130</v>
      </c>
      <c r="B8" s="807" t="s">
        <v>343</v>
      </c>
      <c r="C8" s="909" t="s">
        <v>1298</v>
      </c>
      <c r="D8" s="824" t="s">
        <v>1299</v>
      </c>
      <c r="E8" s="824" t="s">
        <v>133</v>
      </c>
      <c r="F8" s="716">
        <v>1</v>
      </c>
      <c r="G8" s="834" t="s">
        <v>1300</v>
      </c>
      <c r="H8" s="691" t="s">
        <v>1301</v>
      </c>
      <c r="I8" s="904" t="s">
        <v>1302</v>
      </c>
      <c r="J8" s="705" t="s">
        <v>1303</v>
      </c>
      <c r="K8" s="819" t="s">
        <v>180</v>
      </c>
      <c r="L8" s="683" t="s">
        <v>365</v>
      </c>
      <c r="M8" s="699" t="s">
        <v>1304</v>
      </c>
      <c r="N8" s="834" t="s">
        <v>1305</v>
      </c>
      <c r="O8" s="834" t="s">
        <v>1306</v>
      </c>
      <c r="P8" s="701" t="s">
        <v>1307</v>
      </c>
      <c r="Q8" s="743" t="s">
        <v>188</v>
      </c>
      <c r="R8" s="691" t="s">
        <v>90</v>
      </c>
      <c r="S8" s="697">
        <f>IF(R8="Muy Alta",100%,IF(R8="Alta",80%,IF(R8="Media",60%,IF(R8="Baja",40%,IF(R8="Muy Baja",20%,"")))))</f>
        <v>0.6</v>
      </c>
      <c r="T8" s="691" t="s">
        <v>120</v>
      </c>
      <c r="U8" s="697">
        <f>IF(T8="Catastrófico",100%,IF(T8="Mayor",80%,IF(T8="Moderado",60%,IF(T8="Menor",40%,IF(T8="Leve",20%,"")))))</f>
        <v>0.2</v>
      </c>
      <c r="V8" s="691" t="s">
        <v>120</v>
      </c>
      <c r="W8" s="697">
        <f>IF(V8="Catastrófico",100%,IF(V8="Mayor",80%,IF(V8="Moderado",60%,IF(V8="Menor",40%,IF(V8="Leve",20%,"")))))</f>
        <v>0.2</v>
      </c>
      <c r="X8" s="699" t="str">
        <f>IF(Y8=100%,"Catastrófico",IF(Y8=80%,"Mayor",IF(Y8=60%,"Moderado",IF(Y8=40%,"Menor",IF(Y8=20%,"Leve","")))))</f>
        <v>Leve</v>
      </c>
      <c r="Y8" s="697">
        <f>IF(AND(U8="",W8=""),"",MAX(U8,W8))</f>
        <v>0.2</v>
      </c>
      <c r="Z8" s="697" t="str">
        <f>CONCATENATE(R8,X8)</f>
        <v>MediaLeve</v>
      </c>
      <c r="AA8" s="689"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26">
        <v>1</v>
      </c>
      <c r="AC8" s="55" t="s">
        <v>1308</v>
      </c>
      <c r="AD8" s="74" t="s">
        <v>1309</v>
      </c>
      <c r="AE8" s="85" t="s">
        <v>1310</v>
      </c>
      <c r="AF8" s="30" t="str">
        <f t="shared" ref="AF8:AF71" si="0">IF(OR(AG8="Preventivo",AG8="Detectivo"),"Probabilidad",IF(AG8="Correctivo","Impacto",""))</f>
        <v>Probabilidad</v>
      </c>
      <c r="AG8" s="27" t="s">
        <v>96</v>
      </c>
      <c r="AH8" s="78">
        <f t="shared" ref="AH8:AH71" si="1">IF(AG8="","",IF(AG8="Preventivo",25%,IF(AG8="Detectivo",15%,IF(AG8="Correctivo",10%))))</f>
        <v>0.25</v>
      </c>
      <c r="AI8" s="27" t="s">
        <v>97</v>
      </c>
      <c r="AJ8" s="78">
        <f t="shared" ref="AJ8:AJ71" si="2">IF(AI8="Automático",25%,IF(AI8="Manual",15%,""))</f>
        <v>0.15</v>
      </c>
      <c r="AK8" s="80">
        <f t="shared" ref="AK8:AK71" si="3">IF(OR(AH8="",AJ8=""),"",AH8+AJ8)</f>
        <v>0.4</v>
      </c>
      <c r="AL8" s="28">
        <f>IFERROR(IF(AF8="Probabilidad",(S8-(+S8*AK8)),IF(AF8="Impacto",S8,"")),"")</f>
        <v>0.36</v>
      </c>
      <c r="AM8" s="28">
        <f>IFERROR(IF(AF8="Impacto",(Y8-(+Y8*AK8)),IF(AF8="Probabilidad",Y8,"")),"")</f>
        <v>0.2</v>
      </c>
      <c r="AN8" s="29" t="s">
        <v>98</v>
      </c>
      <c r="AO8" s="29" t="s">
        <v>99</v>
      </c>
      <c r="AP8" s="29" t="s">
        <v>100</v>
      </c>
      <c r="AQ8" s="691" t="s">
        <v>1311</v>
      </c>
      <c r="AR8" s="687">
        <f>S8</f>
        <v>0.6</v>
      </c>
      <c r="AS8" s="687">
        <f>IF(AL8="","",MIN(AL8:AL10))</f>
        <v>0.216</v>
      </c>
      <c r="AT8" s="689" t="str">
        <f>IFERROR(IF(AS8="","",IF(AS8&lt;=0.2,"Muy Baja",IF(AS8&lt;=0.4,"Baja",IF(AS8&lt;=0.6,"Media",IF(AS8&lt;=0.8,"Alta","Muy Alta"))))),"")</f>
        <v>Baja</v>
      </c>
      <c r="AU8" s="687">
        <f>Y8</f>
        <v>0.2</v>
      </c>
      <c r="AV8" s="687">
        <f>IF(AM8="","",MIN(AM8:AM10))</f>
        <v>0.15000000000000002</v>
      </c>
      <c r="AW8" s="689" t="str">
        <f>IFERROR(IF(AV8="","",IF(AV8&lt;=0.2,"Leve",IF(AV8&lt;=0.4,"Menor",IF(AV8&lt;=0.6,"Moderado",IF(AV8&lt;=0.8,"Mayor","Catastrófico"))))),"")</f>
        <v>Leve</v>
      </c>
      <c r="AX8" s="689" t="str">
        <f>AA8</f>
        <v>Moderado</v>
      </c>
      <c r="AY8" s="689"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Bajo</v>
      </c>
      <c r="AZ8" s="819" t="s">
        <v>127</v>
      </c>
      <c r="BA8" s="736" t="s">
        <v>128</v>
      </c>
      <c r="BB8" s="736" t="s">
        <v>128</v>
      </c>
      <c r="BC8" s="736" t="s">
        <v>128</v>
      </c>
      <c r="BD8" s="736" t="s">
        <v>128</v>
      </c>
      <c r="BE8" s="736" t="s">
        <v>188</v>
      </c>
      <c r="BF8" s="683"/>
      <c r="BG8" s="683"/>
      <c r="BH8" s="685"/>
      <c r="BI8" s="685"/>
      <c r="BJ8" s="683"/>
      <c r="BK8" s="683"/>
      <c r="BL8" s="743"/>
      <c r="BM8" s="701"/>
      <c r="BN8" s="701"/>
      <c r="BO8" s="739"/>
    </row>
    <row r="9" spans="1:67" ht="90" customHeight="1">
      <c r="A9" s="805"/>
      <c r="B9" s="808"/>
      <c r="C9" s="910"/>
      <c r="D9" s="728"/>
      <c r="E9" s="728"/>
      <c r="F9" s="515"/>
      <c r="G9" s="833"/>
      <c r="H9" s="520"/>
      <c r="I9" s="643"/>
      <c r="J9" s="491"/>
      <c r="K9" s="795"/>
      <c r="L9" s="516"/>
      <c r="M9" s="485"/>
      <c r="N9" s="833"/>
      <c r="O9" s="833"/>
      <c r="P9" s="519"/>
      <c r="Q9" s="514"/>
      <c r="R9" s="520"/>
      <c r="S9" s="482"/>
      <c r="T9" s="520"/>
      <c r="U9" s="482"/>
      <c r="V9" s="520"/>
      <c r="W9" s="482"/>
      <c r="X9" s="485"/>
      <c r="Y9" s="482"/>
      <c r="Z9" s="482"/>
      <c r="AA9" s="492"/>
      <c r="AB9" s="151">
        <v>2</v>
      </c>
      <c r="AC9" s="229" t="s">
        <v>1312</v>
      </c>
      <c r="AD9" s="159" t="s">
        <v>1309</v>
      </c>
      <c r="AE9" s="207" t="s">
        <v>1313</v>
      </c>
      <c r="AF9" s="153" t="str">
        <f t="shared" si="0"/>
        <v>Impacto</v>
      </c>
      <c r="AG9" s="154" t="s">
        <v>270</v>
      </c>
      <c r="AH9" s="155">
        <f t="shared" si="1"/>
        <v>0.1</v>
      </c>
      <c r="AI9" s="154" t="s">
        <v>97</v>
      </c>
      <c r="AJ9" s="155">
        <f t="shared" si="2"/>
        <v>0.15</v>
      </c>
      <c r="AK9" s="156">
        <f t="shared" si="3"/>
        <v>0.25</v>
      </c>
      <c r="AL9" s="157">
        <f>IFERROR(IF(AND(AF8="Probabilidad",AF9="Probabilidad"),(AL8-(+AL8*AK9)),IF(AF9="Probabilidad",(S8-(+S8*AK9)),IF(AF9="Impacto",AL8,""))),"")</f>
        <v>0.36</v>
      </c>
      <c r="AM9" s="157">
        <f>IFERROR(IF(AND(AF8="Impacto",AF9="Impacto"),(AM8-(+AM8*AK9)),IF(AF9="Impacto",(Y8-(+Y8*AK9)),IF(AF9="Probabilidad",AM8,""))),"")</f>
        <v>0.15000000000000002</v>
      </c>
      <c r="AN9" s="158" t="s">
        <v>98</v>
      </c>
      <c r="AO9" s="158" t="s">
        <v>99</v>
      </c>
      <c r="AP9" s="158" t="s">
        <v>100</v>
      </c>
      <c r="AQ9" s="520"/>
      <c r="AR9" s="491"/>
      <c r="AS9" s="491"/>
      <c r="AT9" s="492"/>
      <c r="AU9" s="491"/>
      <c r="AV9" s="491"/>
      <c r="AW9" s="492"/>
      <c r="AX9" s="492"/>
      <c r="AY9" s="492"/>
      <c r="AZ9" s="795"/>
      <c r="BA9" s="737"/>
      <c r="BB9" s="737"/>
      <c r="BC9" s="737"/>
      <c r="BD9" s="737"/>
      <c r="BE9" s="737"/>
      <c r="BF9" s="516"/>
      <c r="BG9" s="516"/>
      <c r="BH9" s="516"/>
      <c r="BI9" s="516"/>
      <c r="BJ9" s="516"/>
      <c r="BK9" s="516"/>
      <c r="BL9" s="514"/>
      <c r="BM9" s="519"/>
      <c r="BN9" s="519"/>
      <c r="BO9" s="740"/>
    </row>
    <row r="10" spans="1:67" ht="121.5">
      <c r="A10" s="805"/>
      <c r="B10" s="808"/>
      <c r="C10" s="910"/>
      <c r="D10" s="728"/>
      <c r="E10" s="728"/>
      <c r="F10" s="515"/>
      <c r="G10" s="833"/>
      <c r="H10" s="520"/>
      <c r="I10" s="643"/>
      <c r="J10" s="491"/>
      <c r="K10" s="795"/>
      <c r="L10" s="516"/>
      <c r="M10" s="485"/>
      <c r="N10" s="833"/>
      <c r="O10" s="833"/>
      <c r="P10" s="519"/>
      <c r="Q10" s="514"/>
      <c r="R10" s="520"/>
      <c r="S10" s="482"/>
      <c r="T10" s="520"/>
      <c r="U10" s="482"/>
      <c r="V10" s="520"/>
      <c r="W10" s="482"/>
      <c r="X10" s="485"/>
      <c r="Y10" s="482"/>
      <c r="Z10" s="482"/>
      <c r="AA10" s="492"/>
      <c r="AB10" s="151">
        <v>3</v>
      </c>
      <c r="AC10" s="166" t="s">
        <v>1314</v>
      </c>
      <c r="AD10" s="159">
        <v>2</v>
      </c>
      <c r="AE10" s="207" t="s">
        <v>1315</v>
      </c>
      <c r="AF10" s="153" t="str">
        <f t="shared" si="0"/>
        <v>Probabilidad</v>
      </c>
      <c r="AG10" s="154" t="s">
        <v>96</v>
      </c>
      <c r="AH10" s="155">
        <f t="shared" si="1"/>
        <v>0.25</v>
      </c>
      <c r="AI10" s="154" t="s">
        <v>97</v>
      </c>
      <c r="AJ10" s="155">
        <f t="shared" si="2"/>
        <v>0.15</v>
      </c>
      <c r="AK10" s="156">
        <f t="shared" si="3"/>
        <v>0.4</v>
      </c>
      <c r="AL10" s="157">
        <f>IFERROR(IF(AND(AF9="Probabilidad",AF10="Probabilidad"),(AL9-(+AL9*AK10)),IF(AND(AF9="Impacto",AF10="Probabilidad"),(AL8-(+AL8*AK10)),IF(AF10="Impacto",AL9,""))),"")</f>
        <v>0.216</v>
      </c>
      <c r="AM10" s="157">
        <f>IFERROR(IF(AND(AF9="Impacto",AF10="Impacto"),(AM9-(+AM9*AK10)),IF(AND(AF9="Probabilidad",AF10="Impacto"),(AM8-(+AM8*AK10)),IF(AF10="Probabilidad",AM9,""))),"")</f>
        <v>0.15000000000000002</v>
      </c>
      <c r="AN10" s="158" t="s">
        <v>98</v>
      </c>
      <c r="AO10" s="158" t="s">
        <v>99</v>
      </c>
      <c r="AP10" s="158" t="s">
        <v>100</v>
      </c>
      <c r="AQ10" s="520"/>
      <c r="AR10" s="491"/>
      <c r="AS10" s="491"/>
      <c r="AT10" s="492"/>
      <c r="AU10" s="491"/>
      <c r="AV10" s="491"/>
      <c r="AW10" s="492"/>
      <c r="AX10" s="492"/>
      <c r="AY10" s="492"/>
      <c r="AZ10" s="795"/>
      <c r="BA10" s="737"/>
      <c r="BB10" s="737"/>
      <c r="BC10" s="737"/>
      <c r="BD10" s="737"/>
      <c r="BE10" s="737"/>
      <c r="BF10" s="516"/>
      <c r="BG10" s="516"/>
      <c r="BH10" s="516"/>
      <c r="BI10" s="516"/>
      <c r="BJ10" s="516"/>
      <c r="BK10" s="516"/>
      <c r="BL10" s="514"/>
      <c r="BM10" s="519"/>
      <c r="BN10" s="519"/>
      <c r="BO10" s="740"/>
    </row>
    <row r="11" spans="1:67" ht="123.6" customHeight="1">
      <c r="A11" s="805"/>
      <c r="B11" s="808"/>
      <c r="C11" s="910"/>
      <c r="D11" s="728" t="s">
        <v>1299</v>
      </c>
      <c r="E11" s="728" t="s">
        <v>133</v>
      </c>
      <c r="F11" s="515">
        <v>2</v>
      </c>
      <c r="G11" s="833" t="s">
        <v>1300</v>
      </c>
      <c r="H11" s="520" t="s">
        <v>1301</v>
      </c>
      <c r="I11" s="643" t="s">
        <v>1316</v>
      </c>
      <c r="J11" s="491" t="s">
        <v>1317</v>
      </c>
      <c r="K11" s="795" t="s">
        <v>180</v>
      </c>
      <c r="L11" s="516" t="s">
        <v>365</v>
      </c>
      <c r="M11" s="485" t="s">
        <v>1304</v>
      </c>
      <c r="N11" s="833" t="s">
        <v>1318</v>
      </c>
      <c r="O11" s="833" t="s">
        <v>1319</v>
      </c>
      <c r="P11" s="519" t="s">
        <v>188</v>
      </c>
      <c r="Q11" s="514" t="s">
        <v>188</v>
      </c>
      <c r="R11" s="520" t="s">
        <v>90</v>
      </c>
      <c r="S11" s="482">
        <f>IF(R11="Muy Alta",100%,IF(R11="Alta",80%,IF(R11="Media",60%,IF(R11="Baja",40%,IF(R11="Muy Baja",20%,"")))))</f>
        <v>0.6</v>
      </c>
      <c r="T11" s="520" t="s">
        <v>120</v>
      </c>
      <c r="U11" s="482">
        <f>IF(T11="Catastrófico",100%,IF(T11="Mayor",80%,IF(T11="Moderado",60%,IF(T11="Menor",40%,IF(T11="Leve",20%,"")))))</f>
        <v>0.2</v>
      </c>
      <c r="V11" s="520" t="s">
        <v>120</v>
      </c>
      <c r="W11" s="482">
        <f>IF(V11="Catastrófico",100%,IF(V11="Mayor",80%,IF(V11="Moderado",60%,IF(V11="Menor",40%,IF(V11="Leve",20%,"")))))</f>
        <v>0.2</v>
      </c>
      <c r="X11" s="485" t="str">
        <f>IF(Y11=100%,"Catastrófico",IF(Y11=80%,"Mayor",IF(Y11=60%,"Moderado",IF(Y11=40%,"Menor",IF(Y11=20%,"Leve","")))))</f>
        <v>Leve</v>
      </c>
      <c r="Y11" s="482">
        <f>IF(AND(U11="",W11=""),"",MAX(U11,W11))</f>
        <v>0.2</v>
      </c>
      <c r="Z11" s="482" t="str">
        <f>CONCATENATE(R11,X11)</f>
        <v>MediaLeve</v>
      </c>
      <c r="AA11" s="492"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151">
        <v>1</v>
      </c>
      <c r="AC11" s="259" t="s">
        <v>1320</v>
      </c>
      <c r="AD11" s="159" t="s">
        <v>1321</v>
      </c>
      <c r="AE11" s="207" t="s">
        <v>1310</v>
      </c>
      <c r="AF11" s="153" t="str">
        <f t="shared" si="0"/>
        <v>Probabilidad</v>
      </c>
      <c r="AG11" s="154" t="s">
        <v>96</v>
      </c>
      <c r="AH11" s="155">
        <f t="shared" si="1"/>
        <v>0.25</v>
      </c>
      <c r="AI11" s="154" t="s">
        <v>97</v>
      </c>
      <c r="AJ11" s="155">
        <f t="shared" si="2"/>
        <v>0.15</v>
      </c>
      <c r="AK11" s="156">
        <f t="shared" si="3"/>
        <v>0.4</v>
      </c>
      <c r="AL11" s="157">
        <f>IFERROR(IF(AF11="Probabilidad",(S11-(+S11*AK11)),IF(AF11="Impacto",S11,"")),"")</f>
        <v>0.36</v>
      </c>
      <c r="AM11" s="157">
        <f>IFERROR(IF(AF11="Impacto",(Y11-(+Y11*AK11)),IF(AF11="Probabilidad",Y11,"")),"")</f>
        <v>0.2</v>
      </c>
      <c r="AN11" s="158" t="s">
        <v>98</v>
      </c>
      <c r="AO11" s="158" t="s">
        <v>99</v>
      </c>
      <c r="AP11" s="158" t="s">
        <v>100</v>
      </c>
      <c r="AQ11" s="520" t="s">
        <v>1311</v>
      </c>
      <c r="AR11" s="490">
        <f>S11</f>
        <v>0.6</v>
      </c>
      <c r="AS11" s="490">
        <f>IF(AL11="","",MIN(AL11:AL15))</f>
        <v>0.12959999999999999</v>
      </c>
      <c r="AT11" s="492" t="str">
        <f>IFERROR(IF(AS11="","",IF(AS11&lt;=0.2,"Muy Baja",IF(AS11&lt;=0.4,"Baja",IF(AS11&lt;=0.6,"Media",IF(AS11&lt;=0.8,"Alta","Muy Alta"))))),"")</f>
        <v>Muy Baja</v>
      </c>
      <c r="AU11" s="490">
        <f>Y11</f>
        <v>0.2</v>
      </c>
      <c r="AV11" s="490">
        <f>IF(AM11="","",MIN(AM11:AM15))</f>
        <v>0.11250000000000002</v>
      </c>
      <c r="AW11" s="492" t="str">
        <f>IFERROR(IF(AV11="","",IF(AV11&lt;=0.2,"Leve",IF(AV11&lt;=0.4,"Menor",IF(AV11&lt;=0.6,"Moderado",IF(AV11&lt;=0.8,"Mayor","Catastrófico"))))),"")</f>
        <v>Leve</v>
      </c>
      <c r="AX11" s="492" t="str">
        <f>AA11</f>
        <v>Moderado</v>
      </c>
      <c r="AY11" s="492"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Bajo</v>
      </c>
      <c r="AZ11" s="795" t="s">
        <v>127</v>
      </c>
      <c r="BA11" s="737" t="s">
        <v>128</v>
      </c>
      <c r="BB11" s="737" t="s">
        <v>128</v>
      </c>
      <c r="BC11" s="737" t="s">
        <v>128</v>
      </c>
      <c r="BD11" s="737" t="s">
        <v>128</v>
      </c>
      <c r="BE11" s="737" t="s">
        <v>188</v>
      </c>
      <c r="BF11" s="516"/>
      <c r="BG11" s="516"/>
      <c r="BH11" s="581"/>
      <c r="BI11" s="581"/>
      <c r="BJ11" s="581"/>
      <c r="BK11" s="581"/>
      <c r="BL11" s="581"/>
      <c r="BM11" s="516"/>
      <c r="BN11" s="516"/>
      <c r="BO11" s="719"/>
    </row>
    <row r="12" spans="1:67" ht="96" customHeight="1">
      <c r="A12" s="805"/>
      <c r="B12" s="808"/>
      <c r="C12" s="910"/>
      <c r="D12" s="728"/>
      <c r="E12" s="728"/>
      <c r="F12" s="515"/>
      <c r="G12" s="833"/>
      <c r="H12" s="520"/>
      <c r="I12" s="643"/>
      <c r="J12" s="491"/>
      <c r="K12" s="795"/>
      <c r="L12" s="516"/>
      <c r="M12" s="485"/>
      <c r="N12" s="833"/>
      <c r="O12" s="833"/>
      <c r="P12" s="519"/>
      <c r="Q12" s="514"/>
      <c r="R12" s="520"/>
      <c r="S12" s="482"/>
      <c r="T12" s="520"/>
      <c r="U12" s="482"/>
      <c r="V12" s="520"/>
      <c r="W12" s="482"/>
      <c r="X12" s="485"/>
      <c r="Y12" s="482"/>
      <c r="Z12" s="482"/>
      <c r="AA12" s="492"/>
      <c r="AB12" s="151">
        <v>2</v>
      </c>
      <c r="AC12" s="259" t="s">
        <v>1312</v>
      </c>
      <c r="AD12" s="159" t="s">
        <v>1321</v>
      </c>
      <c r="AE12" s="207" t="s">
        <v>1322</v>
      </c>
      <c r="AF12" s="160" t="str">
        <f>IF(OR(AG12="Preventivo",AG12="Detectivo"),"Probabilidad",IF(AG12="Correctivo","Impacto",""))</f>
        <v>Impacto</v>
      </c>
      <c r="AG12" s="154" t="s">
        <v>270</v>
      </c>
      <c r="AH12" s="155">
        <f t="shared" si="1"/>
        <v>0.1</v>
      </c>
      <c r="AI12" s="154" t="s">
        <v>97</v>
      </c>
      <c r="AJ12" s="155">
        <f t="shared" si="2"/>
        <v>0.15</v>
      </c>
      <c r="AK12" s="156">
        <f t="shared" si="3"/>
        <v>0.25</v>
      </c>
      <c r="AL12" s="161">
        <f>IFERROR(IF(AND(AF11="Probabilidad",AF12="Probabilidad"),(AL11-(+AL11*AK12)),IF(AF12="Probabilidad",(S11-(+S11*AK12)),IF(AF12="Impacto",AL11,""))),"")</f>
        <v>0.36</v>
      </c>
      <c r="AM12" s="161">
        <f>IFERROR(IF(AND(AF11="Impacto",AF12="Impacto"),(AM11-(+AM11*AK12)),IF(AF12="Impacto",(Y11-(+Y11*AK12)),IF(AF12="Probabilidad",AM11,""))),"")</f>
        <v>0.15000000000000002</v>
      </c>
      <c r="AN12" s="158" t="s">
        <v>98</v>
      </c>
      <c r="AO12" s="158" t="s">
        <v>99</v>
      </c>
      <c r="AP12" s="158" t="s">
        <v>100</v>
      </c>
      <c r="AQ12" s="520"/>
      <c r="AR12" s="491"/>
      <c r="AS12" s="491"/>
      <c r="AT12" s="492"/>
      <c r="AU12" s="491"/>
      <c r="AV12" s="491"/>
      <c r="AW12" s="492"/>
      <c r="AX12" s="492"/>
      <c r="AY12" s="492"/>
      <c r="AZ12" s="795"/>
      <c r="BA12" s="737"/>
      <c r="BB12" s="737"/>
      <c r="BC12" s="737"/>
      <c r="BD12" s="737"/>
      <c r="BE12" s="737"/>
      <c r="BF12" s="516"/>
      <c r="BG12" s="516"/>
      <c r="BH12" s="581"/>
      <c r="BI12" s="581"/>
      <c r="BJ12" s="581"/>
      <c r="BK12" s="581"/>
      <c r="BL12" s="581"/>
      <c r="BM12" s="516"/>
      <c r="BN12" s="516"/>
      <c r="BO12" s="719"/>
    </row>
    <row r="13" spans="1:67" ht="123.6" customHeight="1">
      <c r="A13" s="805"/>
      <c r="B13" s="808"/>
      <c r="C13" s="910"/>
      <c r="D13" s="728"/>
      <c r="E13" s="728"/>
      <c r="F13" s="515"/>
      <c r="G13" s="833"/>
      <c r="H13" s="520"/>
      <c r="I13" s="643"/>
      <c r="J13" s="491"/>
      <c r="K13" s="795"/>
      <c r="L13" s="516"/>
      <c r="M13" s="485"/>
      <c r="N13" s="833"/>
      <c r="O13" s="833"/>
      <c r="P13" s="519"/>
      <c r="Q13" s="514"/>
      <c r="R13" s="520"/>
      <c r="S13" s="482"/>
      <c r="T13" s="520"/>
      <c r="U13" s="482"/>
      <c r="V13" s="520"/>
      <c r="W13" s="482"/>
      <c r="X13" s="485"/>
      <c r="Y13" s="482"/>
      <c r="Z13" s="482"/>
      <c r="AA13" s="492"/>
      <c r="AB13" s="151">
        <v>3</v>
      </c>
      <c r="AC13" s="229" t="s">
        <v>1323</v>
      </c>
      <c r="AD13" s="159" t="s">
        <v>1321</v>
      </c>
      <c r="AE13" s="207" t="s">
        <v>1324</v>
      </c>
      <c r="AF13" s="153" t="str">
        <f>IF(OR(AG13="Preventivo",AG13="Detectivo"),"Probabilidad",IF(AG13="Correctivo","Impacto",""))</f>
        <v>Impacto</v>
      </c>
      <c r="AG13" s="154" t="s">
        <v>270</v>
      </c>
      <c r="AH13" s="155">
        <f t="shared" si="1"/>
        <v>0.1</v>
      </c>
      <c r="AI13" s="154" t="s">
        <v>97</v>
      </c>
      <c r="AJ13" s="155">
        <f t="shared" si="2"/>
        <v>0.15</v>
      </c>
      <c r="AK13" s="156">
        <f t="shared" si="3"/>
        <v>0.25</v>
      </c>
      <c r="AL13" s="157">
        <f>IFERROR(IF(AND(AF12="Probabilidad",AF13="Probabilidad"),(AL12-(+AL12*AK13)),IF(AND(AF12="Impacto",AF13="Probabilidad"),(AL11-(+AL11*AK13)),IF(AF13="Impacto",AL12,""))),"")</f>
        <v>0.36</v>
      </c>
      <c r="AM13" s="157">
        <f>IFERROR(IF(AND(AF12="Impacto",AF13="Impacto"),(AM12-(+AM12*AK13)),IF(AND(AF12="Probabilidad",AF13="Impacto"),(AM11-(+AM11*AK13)),IF(AF13="Probabilidad",AM12,""))),"")</f>
        <v>0.11250000000000002</v>
      </c>
      <c r="AN13" s="158" t="s">
        <v>98</v>
      </c>
      <c r="AO13" s="158" t="s">
        <v>99</v>
      </c>
      <c r="AP13" s="158" t="s">
        <v>100</v>
      </c>
      <c r="AQ13" s="520"/>
      <c r="AR13" s="491"/>
      <c r="AS13" s="491"/>
      <c r="AT13" s="492"/>
      <c r="AU13" s="491"/>
      <c r="AV13" s="491"/>
      <c r="AW13" s="492"/>
      <c r="AX13" s="492"/>
      <c r="AY13" s="492"/>
      <c r="AZ13" s="795"/>
      <c r="BA13" s="737"/>
      <c r="BB13" s="737"/>
      <c r="BC13" s="737"/>
      <c r="BD13" s="737"/>
      <c r="BE13" s="737"/>
      <c r="BF13" s="516"/>
      <c r="BG13" s="516"/>
      <c r="BH13" s="581"/>
      <c r="BI13" s="581"/>
      <c r="BJ13" s="581"/>
      <c r="BK13" s="581"/>
      <c r="BL13" s="581"/>
      <c r="BM13" s="516"/>
      <c r="BN13" s="516"/>
      <c r="BO13" s="719"/>
    </row>
    <row r="14" spans="1:67" ht="84" customHeight="1">
      <c r="A14" s="805"/>
      <c r="B14" s="808"/>
      <c r="C14" s="910"/>
      <c r="D14" s="728"/>
      <c r="E14" s="728"/>
      <c r="F14" s="515"/>
      <c r="G14" s="833"/>
      <c r="H14" s="520"/>
      <c r="I14" s="643"/>
      <c r="J14" s="491"/>
      <c r="K14" s="795"/>
      <c r="L14" s="516"/>
      <c r="M14" s="485"/>
      <c r="N14" s="833"/>
      <c r="O14" s="833"/>
      <c r="P14" s="519"/>
      <c r="Q14" s="514"/>
      <c r="R14" s="520"/>
      <c r="S14" s="482"/>
      <c r="T14" s="520"/>
      <c r="U14" s="482"/>
      <c r="V14" s="520"/>
      <c r="W14" s="482"/>
      <c r="X14" s="485"/>
      <c r="Y14" s="482"/>
      <c r="Z14" s="482"/>
      <c r="AA14" s="492"/>
      <c r="AB14" s="151">
        <v>4</v>
      </c>
      <c r="AC14" s="260" t="s">
        <v>1325</v>
      </c>
      <c r="AD14" s="159">
        <v>2</v>
      </c>
      <c r="AE14" s="261" t="s">
        <v>1326</v>
      </c>
      <c r="AF14" s="153" t="str">
        <f t="shared" si="0"/>
        <v>Probabilidad</v>
      </c>
      <c r="AG14" s="154" t="s">
        <v>96</v>
      </c>
      <c r="AH14" s="155">
        <f t="shared" si="1"/>
        <v>0.25</v>
      </c>
      <c r="AI14" s="154" t="s">
        <v>97</v>
      </c>
      <c r="AJ14" s="155">
        <f t="shared" si="2"/>
        <v>0.15</v>
      </c>
      <c r="AK14" s="156">
        <f t="shared" si="3"/>
        <v>0.4</v>
      </c>
      <c r="AL14" s="157">
        <f>IFERROR(IF(AND(AF13="Probabilidad",AF14="Probabilidad"),(AL13-(+AL13*AK14)),IF(AND(AF13="Impacto",AF14="Probabilidad"),(AL12-(+AL12*AK14)),IF(AF14="Impacto",AL13,""))),"")</f>
        <v>0.216</v>
      </c>
      <c r="AM14" s="157">
        <f>IFERROR(IF(AND(AF13="Impacto",AF14="Impacto"),(AM13-(+AM13*AK14)),IF(AND(AF13="Probabilidad",AF14="Impacto"),(AM12-(+AM12*AK14)),IF(AF14="Probabilidad",AM13,""))),"")</f>
        <v>0.11250000000000002</v>
      </c>
      <c r="AN14" s="158" t="s">
        <v>98</v>
      </c>
      <c r="AO14" s="158" t="s">
        <v>99</v>
      </c>
      <c r="AP14" s="158" t="s">
        <v>100</v>
      </c>
      <c r="AQ14" s="520"/>
      <c r="AR14" s="491"/>
      <c r="AS14" s="491"/>
      <c r="AT14" s="492"/>
      <c r="AU14" s="491"/>
      <c r="AV14" s="491"/>
      <c r="AW14" s="492"/>
      <c r="AX14" s="492"/>
      <c r="AY14" s="492"/>
      <c r="AZ14" s="795"/>
      <c r="BA14" s="737"/>
      <c r="BB14" s="737"/>
      <c r="BC14" s="737"/>
      <c r="BD14" s="737"/>
      <c r="BE14" s="737"/>
      <c r="BF14" s="516"/>
      <c r="BG14" s="516"/>
      <c r="BH14" s="581"/>
      <c r="BI14" s="581"/>
      <c r="BJ14" s="581"/>
      <c r="BK14" s="581"/>
      <c r="BL14" s="581"/>
      <c r="BM14" s="516"/>
      <c r="BN14" s="516"/>
      <c r="BO14" s="719"/>
    </row>
    <row r="15" spans="1:67" ht="137.25">
      <c r="A15" s="805"/>
      <c r="B15" s="808"/>
      <c r="C15" s="910"/>
      <c r="D15" s="728"/>
      <c r="E15" s="728"/>
      <c r="F15" s="515"/>
      <c r="G15" s="833"/>
      <c r="H15" s="520"/>
      <c r="I15" s="643"/>
      <c r="J15" s="491"/>
      <c r="K15" s="795"/>
      <c r="L15" s="516"/>
      <c r="M15" s="485"/>
      <c r="N15" s="833"/>
      <c r="O15" s="833"/>
      <c r="P15" s="519"/>
      <c r="Q15" s="514"/>
      <c r="R15" s="520"/>
      <c r="S15" s="482"/>
      <c r="T15" s="520"/>
      <c r="U15" s="482"/>
      <c r="V15" s="520"/>
      <c r="W15" s="482"/>
      <c r="X15" s="485"/>
      <c r="Y15" s="482"/>
      <c r="Z15" s="482"/>
      <c r="AA15" s="492"/>
      <c r="AB15" s="151">
        <v>5</v>
      </c>
      <c r="AC15" s="166" t="s">
        <v>1327</v>
      </c>
      <c r="AD15" s="159" t="s">
        <v>1328</v>
      </c>
      <c r="AE15" s="207" t="s">
        <v>1315</v>
      </c>
      <c r="AF15" s="153" t="str">
        <f t="shared" si="0"/>
        <v>Probabilidad</v>
      </c>
      <c r="AG15" s="154" t="s">
        <v>96</v>
      </c>
      <c r="AH15" s="155">
        <f t="shared" si="1"/>
        <v>0.25</v>
      </c>
      <c r="AI15" s="154" t="s">
        <v>97</v>
      </c>
      <c r="AJ15" s="155">
        <f t="shared" si="2"/>
        <v>0.15</v>
      </c>
      <c r="AK15" s="156">
        <f t="shared" si="3"/>
        <v>0.4</v>
      </c>
      <c r="AL15" s="157">
        <f>IFERROR(IF(AND(AF14="Probabilidad",AF15="Probabilidad"),(AL14-(+AL14*AK15)),IF(AND(AF14="Impacto",AF15="Probabilidad"),(AL13-(+AL13*AK15)),IF(AF15="Impacto",AL14,""))),"")</f>
        <v>0.12959999999999999</v>
      </c>
      <c r="AM15" s="157">
        <f>IFERROR(IF(AND(AF14="Impacto",AF15="Impacto"),(AM14-(+AM14*AK15)),IF(AND(AF14="Probabilidad",AF15="Impacto"),(AM13-(+AM13*AK15)),IF(AF15="Probabilidad",AM14,""))),"")</f>
        <v>0.11250000000000002</v>
      </c>
      <c r="AN15" s="158" t="s">
        <v>98</v>
      </c>
      <c r="AO15" s="158" t="s">
        <v>99</v>
      </c>
      <c r="AP15" s="158" t="s">
        <v>100</v>
      </c>
      <c r="AQ15" s="520"/>
      <c r="AR15" s="491"/>
      <c r="AS15" s="491"/>
      <c r="AT15" s="492"/>
      <c r="AU15" s="491"/>
      <c r="AV15" s="491"/>
      <c r="AW15" s="492"/>
      <c r="AX15" s="492"/>
      <c r="AY15" s="492"/>
      <c r="AZ15" s="795"/>
      <c r="BA15" s="737"/>
      <c r="BB15" s="737"/>
      <c r="BC15" s="737"/>
      <c r="BD15" s="737"/>
      <c r="BE15" s="737"/>
      <c r="BF15" s="516"/>
      <c r="BG15" s="516"/>
      <c r="BH15" s="581"/>
      <c r="BI15" s="581"/>
      <c r="BJ15" s="581"/>
      <c r="BK15" s="581"/>
      <c r="BL15" s="581"/>
      <c r="BM15" s="516"/>
      <c r="BN15" s="516"/>
      <c r="BO15" s="719"/>
    </row>
    <row r="16" spans="1:67" ht="103.5" customHeight="1">
      <c r="A16" s="805"/>
      <c r="B16" s="808"/>
      <c r="C16" s="910"/>
      <c r="D16" s="728" t="s">
        <v>1299</v>
      </c>
      <c r="E16" s="728" t="s">
        <v>133</v>
      </c>
      <c r="F16" s="515">
        <v>3</v>
      </c>
      <c r="G16" s="833" t="s">
        <v>1329</v>
      </c>
      <c r="H16" s="520" t="s">
        <v>1330</v>
      </c>
      <c r="I16" s="643" t="s">
        <v>1302</v>
      </c>
      <c r="J16" s="491" t="s">
        <v>1331</v>
      </c>
      <c r="K16" s="795" t="s">
        <v>180</v>
      </c>
      <c r="L16" s="516" t="s">
        <v>365</v>
      </c>
      <c r="M16" s="485" t="s">
        <v>1304</v>
      </c>
      <c r="N16" s="833" t="s">
        <v>1332</v>
      </c>
      <c r="O16" s="833" t="s">
        <v>1333</v>
      </c>
      <c r="P16" s="519" t="s">
        <v>188</v>
      </c>
      <c r="Q16" s="514" t="s">
        <v>188</v>
      </c>
      <c r="R16" s="520" t="s">
        <v>90</v>
      </c>
      <c r="S16" s="482">
        <f>IF(R16="Muy Alta",100%,IF(R16="Alta",80%,IF(R16="Media",60%,IF(R16="Baja",40%,IF(R16="Muy Baja",20%,"")))))</f>
        <v>0.6</v>
      </c>
      <c r="T16" s="902" t="s">
        <v>120</v>
      </c>
      <c r="U16" s="482">
        <f>IF(T16="Catastrófico",100%,IF(T16="Mayor",80%,IF(T16="Moderado",60%,IF(T16="Menor",40%,IF(T16="Leve",20%,"")))))</f>
        <v>0.2</v>
      </c>
      <c r="V16" s="902" t="s">
        <v>120</v>
      </c>
      <c r="W16" s="482">
        <f>IF(V16="Catastrófico",100%,IF(V16="Mayor",80%,IF(V16="Moderado",60%,IF(V16="Menor",40%,IF(V16="Leve",20%,"")))))</f>
        <v>0.2</v>
      </c>
      <c r="X16" s="485" t="str">
        <f>IF(Y16=100%,"Catastrófico",IF(Y16=80%,"Mayor",IF(Y16=60%,"Moderado",IF(Y16=40%,"Menor",IF(Y16=20%,"Leve","")))))</f>
        <v>Leve</v>
      </c>
      <c r="Y16" s="482">
        <f>IF(AND(U16="",W16=""),"",MAX(U16,W16))</f>
        <v>0.2</v>
      </c>
      <c r="Z16" s="482" t="str">
        <f>CONCATENATE(R16,X16)</f>
        <v>MediaLeve</v>
      </c>
      <c r="AA16" s="492" t="str">
        <f>IF(Z16="Muy AltaLeve","Alto",IF(Z16="Muy AltaMenor","Alto",IF(Z16="Muy AltaModerado","Alto",IF(Z16="Muy AltaMayor","Alto",IF(Z16="Muy AltaCatastrófico","Extremo",IF(Z16="AltaLeve","Moderado",IF(Z16="AltaMenor","Moderado",IF(Z16="AltaModerado","Alto",IF(Z16="AltaMayor","Alto",IF(Z16="AltaCatastrófico","Extremo",IF(Z16="MediaLeve","Moderado",IF(Z16="MediaMenor","Moderado",IF(Z16="MediaModerado","Moderado",IF(Z16="MediaMayor","Alto",IF(Z16="MediaCatastrófico","Extremo",IF(Z16="BajaLeve","Bajo",IF(Z16="BajaMenor","Moderado",IF(Z16="BajaModerado","Moderado",IF(Z16="BajaMayor","Alto",IF(Z16="BajaCatastrófico","Extremo",IF(Z16="Muy BajaLeve","Bajo",IF(Z16="Muy BajaMenor","Bajo",IF(Z16="Muy BajaModerado","Moderado",IF(Z16="Muy BajaMayor","Alto",IF(Z16="Muy BajaCatastrófico","Extremo","")))))))))))))))))))))))))</f>
        <v>Moderado</v>
      </c>
      <c r="AB16" s="151">
        <v>1</v>
      </c>
      <c r="AC16" s="259" t="s">
        <v>1325</v>
      </c>
      <c r="AD16" s="162">
        <v>2</v>
      </c>
      <c r="AE16" s="261" t="s">
        <v>1326</v>
      </c>
      <c r="AF16" s="153" t="str">
        <f t="shared" si="0"/>
        <v>Probabilidad</v>
      </c>
      <c r="AG16" s="154" t="s">
        <v>96</v>
      </c>
      <c r="AH16" s="155">
        <f t="shared" si="1"/>
        <v>0.25</v>
      </c>
      <c r="AI16" s="154" t="s">
        <v>97</v>
      </c>
      <c r="AJ16" s="155">
        <f t="shared" si="2"/>
        <v>0.15</v>
      </c>
      <c r="AK16" s="156">
        <f t="shared" si="3"/>
        <v>0.4</v>
      </c>
      <c r="AL16" s="157">
        <f>IFERROR(IF(AF16="Probabilidad",(S16-(+S16*AK16)),IF(AF16="Impacto",S16,"")),"")</f>
        <v>0.36</v>
      </c>
      <c r="AM16" s="157">
        <f>IFERROR(IF(AF16="Impacto",(Y16-(+Y16*AK16)),IF(AF16="Probabilidad",Y16,"")),"")</f>
        <v>0.2</v>
      </c>
      <c r="AN16" s="158" t="s">
        <v>98</v>
      </c>
      <c r="AO16" s="158" t="s">
        <v>99</v>
      </c>
      <c r="AP16" s="158" t="s">
        <v>100</v>
      </c>
      <c r="AQ16" s="520" t="s">
        <v>1334</v>
      </c>
      <c r="AR16" s="490">
        <f>S16</f>
        <v>0.6</v>
      </c>
      <c r="AS16" s="490">
        <f>IF(AL16="","",MIN(AL16:AL17))</f>
        <v>0.36</v>
      </c>
      <c r="AT16" s="492" t="str">
        <f>IFERROR(IF(AS16="","",IF(AS16&lt;=0.2,"Muy Baja",IF(AS16&lt;=0.4,"Baja",IF(AS16&lt;=0.6,"Media",IF(AS16&lt;=0.8,"Alta","Muy Alta"))))),"")</f>
        <v>Baja</v>
      </c>
      <c r="AU16" s="490">
        <f>Y16</f>
        <v>0.2</v>
      </c>
      <c r="AV16" s="490">
        <f>IF(AM16="","",MIN(AM16:AM17))</f>
        <v>0.15000000000000002</v>
      </c>
      <c r="AW16" s="492" t="str">
        <f>IFERROR(IF(AV16="","",IF(AV16&lt;=0.2,"Leve",IF(AV16&lt;=0.4,"Menor",IF(AV16&lt;=0.6,"Moderado",IF(AV16&lt;=0.8,"Mayor","Catastrófico"))))),"")</f>
        <v>Leve</v>
      </c>
      <c r="AX16" s="492" t="str">
        <f>AA16</f>
        <v>Moderado</v>
      </c>
      <c r="AY16" s="492" t="str">
        <f>IFERROR(IF(OR(AND(AT16="Muy Baja",AW16="Leve"),AND(AT16="Muy Baja",AW16="Menor"),AND(AT16="Baja",AW16="Leve")),"Bajo",IF(OR(AND(AT16="Muy baja",AW16="Moderado"),AND(AT16="Baja",AW16="Menor"),AND(AT16="Baja",AW16="Moderado"),AND(AT16="Media",AW16="Leve"),AND(AT16="Media",AW16="Menor"),AND(AT16="Media",AW16="Moderado"),AND(AT16="Alta",AW16="Leve"),AND(AT16="Alta",AW16="Menor")),"Moderado",IF(OR(AND(AT16="Muy Baja",AW16="Mayor"),AND(AT16="Baja",AW16="Mayor"),AND(AT16="Media",AW16="Mayor"),AND(AT16="Alta",AW16="Moderado"),AND(AT16="Alta",AW16="Mayor"),AND(AT16="Muy Alta",AW16="Leve"),AND(AT16="Muy Alta",AW16="Menor"),AND(AT16="Muy Alta",AW16="Moderado"),AND(AT16="Muy Alta",AW16="Mayor")),"Alto",IF(OR(AND(AT16="Muy Baja",AW16="Catastrófico"),AND(AT16="Baja",AW16="Catastrófico"),AND(AT16="Media",AW16="Catastrófico"),AND(AT16="Alta",AW16="Catastrófico"),AND(AT16="Muy Alta",AW16="Catastrófico")),"Extremo","")))),"")</f>
        <v>Bajo</v>
      </c>
      <c r="AZ16" s="795" t="s">
        <v>127</v>
      </c>
      <c r="BA16" s="737" t="s">
        <v>128</v>
      </c>
      <c r="BB16" s="737" t="s">
        <v>128</v>
      </c>
      <c r="BC16" s="737" t="s">
        <v>128</v>
      </c>
      <c r="BD16" s="737" t="s">
        <v>128</v>
      </c>
      <c r="BE16" s="737" t="s">
        <v>188</v>
      </c>
      <c r="BF16" s="516"/>
      <c r="BG16" s="516"/>
      <c r="BH16" s="581"/>
      <c r="BI16" s="581"/>
      <c r="BJ16" s="581"/>
      <c r="BK16" s="581"/>
      <c r="BL16" s="581"/>
      <c r="BM16" s="516"/>
      <c r="BN16" s="516"/>
      <c r="BO16" s="719"/>
    </row>
    <row r="17" spans="1:67" ht="103.5" customHeight="1">
      <c r="A17" s="805"/>
      <c r="B17" s="808"/>
      <c r="C17" s="910"/>
      <c r="D17" s="728"/>
      <c r="E17" s="728"/>
      <c r="F17" s="515"/>
      <c r="G17" s="833"/>
      <c r="H17" s="520"/>
      <c r="I17" s="643"/>
      <c r="J17" s="491"/>
      <c r="K17" s="795"/>
      <c r="L17" s="516"/>
      <c r="M17" s="485"/>
      <c r="N17" s="833"/>
      <c r="O17" s="833"/>
      <c r="P17" s="519"/>
      <c r="Q17" s="514"/>
      <c r="R17" s="520"/>
      <c r="S17" s="482"/>
      <c r="T17" s="902"/>
      <c r="U17" s="482"/>
      <c r="V17" s="902"/>
      <c r="W17" s="482"/>
      <c r="X17" s="485"/>
      <c r="Y17" s="482"/>
      <c r="Z17" s="482"/>
      <c r="AA17" s="492"/>
      <c r="AB17" s="151">
        <v>2</v>
      </c>
      <c r="AC17" s="259" t="s">
        <v>1312</v>
      </c>
      <c r="AD17" s="162" t="s">
        <v>1309</v>
      </c>
      <c r="AE17" s="207" t="s">
        <v>1322</v>
      </c>
      <c r="AF17" s="153" t="str">
        <f t="shared" si="0"/>
        <v>Impacto</v>
      </c>
      <c r="AG17" s="154" t="s">
        <v>270</v>
      </c>
      <c r="AH17" s="155">
        <f t="shared" si="1"/>
        <v>0.1</v>
      </c>
      <c r="AI17" s="154" t="s">
        <v>97</v>
      </c>
      <c r="AJ17" s="155">
        <f t="shared" si="2"/>
        <v>0.15</v>
      </c>
      <c r="AK17" s="156">
        <f t="shared" si="3"/>
        <v>0.25</v>
      </c>
      <c r="AL17" s="157">
        <f>IFERROR(IF(AND(AF16="Probabilidad",AF17="Probabilidad"),(AL16-(+AL16*AK17)),IF(AF17="Probabilidad",(S16-(+S16*AK17)),IF(AF17="Impacto",AL16,""))),"")</f>
        <v>0.36</v>
      </c>
      <c r="AM17" s="157">
        <f>IFERROR(IF(AND(AF16="Impacto",AF17="Impacto"),(AM16-(+AM16*AK17)),IF(AF17="Impacto",(Y16-(+Y16*AK17)),IF(AF17="Probabilidad",AM16,""))),"")</f>
        <v>0.15000000000000002</v>
      </c>
      <c r="AN17" s="158" t="s">
        <v>98</v>
      </c>
      <c r="AO17" s="158" t="s">
        <v>99</v>
      </c>
      <c r="AP17" s="158" t="s">
        <v>100</v>
      </c>
      <c r="AQ17" s="520"/>
      <c r="AR17" s="491"/>
      <c r="AS17" s="491"/>
      <c r="AT17" s="492"/>
      <c r="AU17" s="491"/>
      <c r="AV17" s="491"/>
      <c r="AW17" s="492"/>
      <c r="AX17" s="492"/>
      <c r="AY17" s="492"/>
      <c r="AZ17" s="795"/>
      <c r="BA17" s="737"/>
      <c r="BB17" s="737"/>
      <c r="BC17" s="737"/>
      <c r="BD17" s="737"/>
      <c r="BE17" s="737"/>
      <c r="BF17" s="516"/>
      <c r="BG17" s="516"/>
      <c r="BH17" s="581"/>
      <c r="BI17" s="581"/>
      <c r="BJ17" s="581"/>
      <c r="BK17" s="581"/>
      <c r="BL17" s="581"/>
      <c r="BM17" s="516"/>
      <c r="BN17" s="516"/>
      <c r="BO17" s="719"/>
    </row>
    <row r="18" spans="1:67" ht="103.5" customHeight="1">
      <c r="A18" s="805"/>
      <c r="B18" s="808"/>
      <c r="C18" s="910"/>
      <c r="D18" s="728" t="s">
        <v>1299</v>
      </c>
      <c r="E18" s="728" t="s">
        <v>133</v>
      </c>
      <c r="F18" s="515">
        <v>4</v>
      </c>
      <c r="G18" s="833" t="s">
        <v>1329</v>
      </c>
      <c r="H18" s="520" t="s">
        <v>1330</v>
      </c>
      <c r="I18" s="643" t="s">
        <v>1316</v>
      </c>
      <c r="J18" s="491" t="s">
        <v>1335</v>
      </c>
      <c r="K18" s="795" t="s">
        <v>180</v>
      </c>
      <c r="L18" s="516" t="s">
        <v>365</v>
      </c>
      <c r="M18" s="485" t="s">
        <v>1304</v>
      </c>
      <c r="N18" s="833" t="s">
        <v>1336</v>
      </c>
      <c r="O18" s="833" t="s">
        <v>1337</v>
      </c>
      <c r="P18" s="519" t="s">
        <v>188</v>
      </c>
      <c r="Q18" s="518" t="s">
        <v>188</v>
      </c>
      <c r="R18" s="520" t="s">
        <v>90</v>
      </c>
      <c r="S18" s="482">
        <f>IF(R18="Muy Alta",100%,IF(R18="Alta",80%,IF(R18="Media",60%,IF(R18="Baja",40%,IF(R18="Muy Baja",20%,"")))))</f>
        <v>0.6</v>
      </c>
      <c r="T18" s="902" t="s">
        <v>120</v>
      </c>
      <c r="U18" s="482">
        <f>IF(T18="Catastrófico",100%,IF(T18="Mayor",80%,IF(T18="Moderado",60%,IF(T18="Menor",40%,IF(T18="Leve",20%,"")))))</f>
        <v>0.2</v>
      </c>
      <c r="V18" s="902" t="s">
        <v>120</v>
      </c>
      <c r="W18" s="482">
        <f>IF(V18="Catastrófico",100%,IF(V18="Mayor",80%,IF(V18="Moderado",60%,IF(V18="Menor",40%,IF(V18="Leve",20%,"")))))</f>
        <v>0.2</v>
      </c>
      <c r="X18" s="485" t="str">
        <f>IF(Y18=100%,"Catastrófico",IF(Y18=80%,"Mayor",IF(Y18=60%,"Moderado",IF(Y18=40%,"Menor",IF(Y18=20%,"Leve","")))))</f>
        <v>Leve</v>
      </c>
      <c r="Y18" s="482">
        <f>IF(AND(U18="",W18=""),"",MAX(U18,W18))</f>
        <v>0.2</v>
      </c>
      <c r="Z18" s="482" t="str">
        <f>CONCATENATE(R18,X18)</f>
        <v>MediaLeve</v>
      </c>
      <c r="AA18" s="492" t="str">
        <f>IF(Z18="Muy AltaLeve","Alto",IF(Z18="Muy AltaMenor","Alto",IF(Z18="Muy AltaModerado","Alto",IF(Z18="Muy AltaMayor","Alto",IF(Z18="Muy AltaCatastrófico","Extremo",IF(Z18="AltaLeve","Moderado",IF(Z18="AltaMenor","Moderado",IF(Z18="AltaModerado","Alto",IF(Z18="AltaMayor","Alto",IF(Z18="AltaCatastrófico","Extremo",IF(Z18="MediaLeve","Moderado",IF(Z18="MediaMenor","Moderado",IF(Z18="MediaModerado","Moderado",IF(Z18="MediaMayor","Alto",IF(Z18="MediaCatastrófico","Extremo",IF(Z18="BajaLeve","Bajo",IF(Z18="BajaMenor","Moderado",IF(Z18="BajaModerado","Moderado",IF(Z18="BajaMayor","Alto",IF(Z18="BajaCatastrófico","Extremo",IF(Z18="Muy BajaLeve","Bajo",IF(Z18="Muy BajaMenor","Bajo",IF(Z18="Muy BajaModerado","Moderado",IF(Z18="Muy BajaMayor","Alto",IF(Z18="Muy BajaCatastrófico","Extremo","")))))))))))))))))))))))))</f>
        <v>Moderado</v>
      </c>
      <c r="AB18" s="151">
        <v>1</v>
      </c>
      <c r="AC18" s="259" t="s">
        <v>1325</v>
      </c>
      <c r="AD18" s="159">
        <v>2</v>
      </c>
      <c r="AE18" s="261" t="s">
        <v>1326</v>
      </c>
      <c r="AF18" s="153" t="str">
        <f t="shared" si="0"/>
        <v>Probabilidad</v>
      </c>
      <c r="AG18" s="154" t="s">
        <v>96</v>
      </c>
      <c r="AH18" s="155">
        <f t="shared" si="1"/>
        <v>0.25</v>
      </c>
      <c r="AI18" s="154" t="s">
        <v>97</v>
      </c>
      <c r="AJ18" s="155">
        <f t="shared" si="2"/>
        <v>0.15</v>
      </c>
      <c r="AK18" s="156">
        <f t="shared" si="3"/>
        <v>0.4</v>
      </c>
      <c r="AL18" s="157">
        <f>IFERROR(IF(AF18="Probabilidad",(S18-(+S18*AK18)),IF(AF18="Impacto",S18,"")),"")</f>
        <v>0.36</v>
      </c>
      <c r="AM18" s="157">
        <f>IFERROR(IF(AF18="Impacto",(Y18-(+Y18*AK18)),IF(AF18="Probabilidad",Y18,"")),"")</f>
        <v>0.2</v>
      </c>
      <c r="AN18" s="158" t="s">
        <v>98</v>
      </c>
      <c r="AO18" s="158" t="s">
        <v>99</v>
      </c>
      <c r="AP18" s="158" t="s">
        <v>100</v>
      </c>
      <c r="AQ18" s="520" t="s">
        <v>1334</v>
      </c>
      <c r="AR18" s="490">
        <f>S18</f>
        <v>0.6</v>
      </c>
      <c r="AS18" s="490">
        <f>IF(AL18="","",MIN(AL18:AL19))</f>
        <v>0.36</v>
      </c>
      <c r="AT18" s="492" t="str">
        <f>IFERROR(IF(AS18="","",IF(AS18&lt;=0.2,"Muy Baja",IF(AS18&lt;=0.4,"Baja",IF(AS18&lt;=0.6,"Media",IF(AS18&lt;=0.8,"Alta","Muy Alta"))))),"")</f>
        <v>Baja</v>
      </c>
      <c r="AU18" s="490">
        <f>Y18</f>
        <v>0.2</v>
      </c>
      <c r="AV18" s="490">
        <f>IF(AM18="","",MIN(AM18:AM19))</f>
        <v>0.15000000000000002</v>
      </c>
      <c r="AW18" s="492" t="str">
        <f>IFERROR(IF(AV18="","",IF(AV18&lt;=0.2,"Leve",IF(AV18&lt;=0.4,"Menor",IF(AV18&lt;=0.6,"Moderado",IF(AV18&lt;=0.8,"Mayor","Catastrófico"))))),"")</f>
        <v>Leve</v>
      </c>
      <c r="AX18" s="492" t="str">
        <f>AA18</f>
        <v>Moderado</v>
      </c>
      <c r="AY18" s="492" t="str">
        <f>IFERROR(IF(OR(AND(AT18="Muy Baja",AW18="Leve"),AND(AT18="Muy Baja",AW18="Menor"),AND(AT18="Baja",AW18="Leve")),"Bajo",IF(OR(AND(AT18="Muy baja",AW18="Moderado"),AND(AT18="Baja",AW18="Menor"),AND(AT18="Baja",AW18="Moderado"),AND(AT18="Media",AW18="Leve"),AND(AT18="Media",AW18="Menor"),AND(AT18="Media",AW18="Moderado"),AND(AT18="Alta",AW18="Leve"),AND(AT18="Alta",AW18="Menor")),"Moderado",IF(OR(AND(AT18="Muy Baja",AW18="Mayor"),AND(AT18="Baja",AW18="Mayor"),AND(AT18="Media",AW18="Mayor"),AND(AT18="Alta",AW18="Moderado"),AND(AT18="Alta",AW18="Mayor"),AND(AT18="Muy Alta",AW18="Leve"),AND(AT18="Muy Alta",AW18="Menor"),AND(AT18="Muy Alta",AW18="Moderado"),AND(AT18="Muy Alta",AW18="Mayor")),"Alto",IF(OR(AND(AT18="Muy Baja",AW18="Catastrófico"),AND(AT18="Baja",AW18="Catastrófico"),AND(AT18="Media",AW18="Catastrófico"),AND(AT18="Alta",AW18="Catastrófico"),AND(AT18="Muy Alta",AW18="Catastrófico")),"Extremo","")))),"")</f>
        <v>Bajo</v>
      </c>
      <c r="AZ18" s="795" t="s">
        <v>127</v>
      </c>
      <c r="BA18" s="737" t="s">
        <v>128</v>
      </c>
      <c r="BB18" s="737" t="s">
        <v>128</v>
      </c>
      <c r="BC18" s="737" t="s">
        <v>128</v>
      </c>
      <c r="BD18" s="737" t="s">
        <v>128</v>
      </c>
      <c r="BE18" s="737" t="s">
        <v>188</v>
      </c>
      <c r="BF18" s="516"/>
      <c r="BG18" s="516"/>
      <c r="BH18" s="581"/>
      <c r="BI18" s="581"/>
      <c r="BJ18" s="581"/>
      <c r="BK18" s="581"/>
      <c r="BL18" s="581"/>
      <c r="BM18" s="516"/>
      <c r="BN18" s="516"/>
      <c r="BO18" s="719"/>
    </row>
    <row r="19" spans="1:67" ht="91.9" customHeight="1">
      <c r="A19" s="822"/>
      <c r="B19" s="823"/>
      <c r="C19" s="911"/>
      <c r="D19" s="818"/>
      <c r="E19" s="818"/>
      <c r="F19" s="499"/>
      <c r="G19" s="845"/>
      <c r="H19" s="479"/>
      <c r="I19" s="750"/>
      <c r="J19" s="502"/>
      <c r="K19" s="814"/>
      <c r="L19" s="496"/>
      <c r="M19" s="547"/>
      <c r="N19" s="845" t="s">
        <v>1338</v>
      </c>
      <c r="O19" s="845" t="s">
        <v>1339</v>
      </c>
      <c r="P19" s="548"/>
      <c r="Q19" s="557"/>
      <c r="R19" s="479"/>
      <c r="S19" s="817"/>
      <c r="T19" s="903"/>
      <c r="U19" s="817"/>
      <c r="V19" s="903"/>
      <c r="W19" s="817"/>
      <c r="X19" s="547"/>
      <c r="Y19" s="817"/>
      <c r="Z19" s="817"/>
      <c r="AA19" s="813"/>
      <c r="AB19" s="262">
        <v>2</v>
      </c>
      <c r="AC19" s="263" t="s">
        <v>1312</v>
      </c>
      <c r="AD19" s="222" t="s">
        <v>1309</v>
      </c>
      <c r="AE19" s="264" t="s">
        <v>1322</v>
      </c>
      <c r="AF19" s="235" t="str">
        <f t="shared" si="0"/>
        <v>Impacto</v>
      </c>
      <c r="AG19" s="236" t="s">
        <v>270</v>
      </c>
      <c r="AH19" s="265">
        <f t="shared" si="1"/>
        <v>0.1</v>
      </c>
      <c r="AI19" s="236" t="s">
        <v>97</v>
      </c>
      <c r="AJ19" s="265">
        <f t="shared" si="2"/>
        <v>0.15</v>
      </c>
      <c r="AK19" s="266">
        <f t="shared" si="3"/>
        <v>0.25</v>
      </c>
      <c r="AL19" s="267">
        <f>IFERROR(IF(AND(AF18="Probabilidad",AF19="Probabilidad"),(AL18-(+AL18*AK19)),IF(AF19="Probabilidad",(S18-(+S18*AK19)),IF(AF19="Impacto",AL18,""))),"")</f>
        <v>0.36</v>
      </c>
      <c r="AM19" s="267">
        <f>IFERROR(IF(AND(AF18="Impacto",AF19="Impacto"),(AM18-(+AM18*AK19)),IF(AF19="Impacto",(Y18-(+Y18*AK19)),IF(AF19="Probabilidad",AM18,""))),"")</f>
        <v>0.15000000000000002</v>
      </c>
      <c r="AN19" s="268" t="s">
        <v>98</v>
      </c>
      <c r="AO19" s="268" t="s">
        <v>99</v>
      </c>
      <c r="AP19" s="268" t="s">
        <v>100</v>
      </c>
      <c r="AQ19" s="479"/>
      <c r="AR19" s="502"/>
      <c r="AS19" s="502"/>
      <c r="AT19" s="813"/>
      <c r="AU19" s="502"/>
      <c r="AV19" s="502"/>
      <c r="AW19" s="813"/>
      <c r="AX19" s="813"/>
      <c r="AY19" s="813"/>
      <c r="AZ19" s="814"/>
      <c r="BA19" s="851"/>
      <c r="BB19" s="851"/>
      <c r="BC19" s="851"/>
      <c r="BD19" s="851"/>
      <c r="BE19" s="851"/>
      <c r="BF19" s="496"/>
      <c r="BG19" s="496"/>
      <c r="BH19" s="589"/>
      <c r="BI19" s="589"/>
      <c r="BJ19" s="589"/>
      <c r="BK19" s="589"/>
      <c r="BL19" s="589"/>
      <c r="BM19" s="496"/>
      <c r="BN19" s="496"/>
      <c r="BO19" s="803"/>
    </row>
    <row r="20" spans="1:67" ht="77.25">
      <c r="A20" s="804" t="s">
        <v>79</v>
      </c>
      <c r="B20" s="807" t="s">
        <v>343</v>
      </c>
      <c r="C20" s="810" t="s">
        <v>1340</v>
      </c>
      <c r="D20" s="824" t="s">
        <v>1299</v>
      </c>
      <c r="E20" s="824" t="s">
        <v>83</v>
      </c>
      <c r="F20" s="716">
        <v>1</v>
      </c>
      <c r="G20" s="701" t="s">
        <v>1341</v>
      </c>
      <c r="H20" s="691" t="s">
        <v>1301</v>
      </c>
      <c r="I20" s="819" t="s">
        <v>1302</v>
      </c>
      <c r="J20" s="705" t="s">
        <v>1342</v>
      </c>
      <c r="K20" s="819" t="s">
        <v>180</v>
      </c>
      <c r="L20" s="683" t="s">
        <v>302</v>
      </c>
      <c r="M20" s="699" t="s">
        <v>1304</v>
      </c>
      <c r="N20" s="683" t="s">
        <v>1343</v>
      </c>
      <c r="O20" s="683" t="s">
        <v>1344</v>
      </c>
      <c r="P20" s="701" t="s">
        <v>188</v>
      </c>
      <c r="Q20" s="743" t="s">
        <v>188</v>
      </c>
      <c r="R20" s="691" t="s">
        <v>90</v>
      </c>
      <c r="S20" s="697">
        <f>IF(R20="Muy Alta",100%,IF(R20="Alta",80%,IF(R20="Media",60%,IF(R20="Baja",40%,IF(R20="Muy Baja",20%,"")))))</f>
        <v>0.6</v>
      </c>
      <c r="T20" s="691"/>
      <c r="U20" s="697" t="str">
        <f>IF(T20="Catastrófico",100%,IF(T20="Mayor",80%,IF(T20="Moderado",60%,IF(T20="Menor",40%,IF(T20="Leve",20%,"")))))</f>
        <v/>
      </c>
      <c r="V20" s="691" t="s">
        <v>125</v>
      </c>
      <c r="W20" s="697">
        <f>IF(V20="Catastrófico",100%,IF(V20="Mayor",80%,IF(V20="Moderado",60%,IF(V20="Menor",40%,IF(V20="Leve",20%,"")))))</f>
        <v>0.6</v>
      </c>
      <c r="X20" s="699" t="str">
        <f>IF(Y20=100%,"Catastrófico",IF(Y20=80%,"Mayor",IF(Y20=60%,"Moderado",IF(Y20=40%,"Menor",IF(Y20=20%,"Leve","")))))</f>
        <v>Moderado</v>
      </c>
      <c r="Y20" s="697">
        <f>IF(AND(U20="",W20=""),"",MAX(U20,W20))</f>
        <v>0.6</v>
      </c>
      <c r="Z20" s="697" t="str">
        <f>CONCATENATE(R20,X20)</f>
        <v>MediaModerado</v>
      </c>
      <c r="AA20" s="689"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26">
        <v>1</v>
      </c>
      <c r="AC20" s="41" t="s">
        <v>1345</v>
      </c>
      <c r="AD20" s="74" t="s">
        <v>1346</v>
      </c>
      <c r="AE20" s="73" t="s">
        <v>1254</v>
      </c>
      <c r="AF20" s="30" t="str">
        <f t="shared" si="0"/>
        <v>Probabilidad</v>
      </c>
      <c r="AG20" s="27" t="s">
        <v>96</v>
      </c>
      <c r="AH20" s="78">
        <f t="shared" si="1"/>
        <v>0.25</v>
      </c>
      <c r="AI20" s="27" t="s">
        <v>97</v>
      </c>
      <c r="AJ20" s="78">
        <f t="shared" si="2"/>
        <v>0.15</v>
      </c>
      <c r="AK20" s="80">
        <f t="shared" si="3"/>
        <v>0.4</v>
      </c>
      <c r="AL20" s="28">
        <f>IFERROR(IF(AF20="Probabilidad",(S20-(+S20*AK20)),IF(AF20="Impacto",S20,"")),"")</f>
        <v>0.36</v>
      </c>
      <c r="AM20" s="28">
        <f>IFERROR(IF(AF20="Impacto",(Y20-(+Y20*AK20)),IF(AF20="Probabilidad",Y20,"")),"")</f>
        <v>0.6</v>
      </c>
      <c r="AN20" s="29" t="s">
        <v>1255</v>
      </c>
      <c r="AO20" s="29" t="s">
        <v>686</v>
      </c>
      <c r="AP20" s="29" t="s">
        <v>100</v>
      </c>
      <c r="AQ20" s="691" t="s">
        <v>1347</v>
      </c>
      <c r="AR20" s="687">
        <f>S20</f>
        <v>0.6</v>
      </c>
      <c r="AS20" s="687">
        <f>IF(AL20="","",MIN(AL20:AL23))</f>
        <v>0.12959999999999999</v>
      </c>
      <c r="AT20" s="689" t="str">
        <f>IFERROR(IF(AS20="","",IF(AS20&lt;=0.2,"Muy Baja",IF(AS20&lt;=0.4,"Baja",IF(AS20&lt;=0.6,"Media",IF(AS20&lt;=0.8,"Alta","Muy Alta"))))),"")</f>
        <v>Muy Baja</v>
      </c>
      <c r="AU20" s="687">
        <f>Y20</f>
        <v>0.6</v>
      </c>
      <c r="AV20" s="687">
        <f>IF(AM20="","",MIN(AM20:AM23))</f>
        <v>0.44999999999999996</v>
      </c>
      <c r="AW20" s="689" t="str">
        <f>IFERROR(IF(AV20="","",IF(AV20&lt;=0.2,"Leve",IF(AV20&lt;=0.4,"Menor",IF(AV20&lt;=0.6,"Moderado",IF(AV20&lt;=0.8,"Mayor","Catastrófico"))))),"")</f>
        <v>Moderado</v>
      </c>
      <c r="AX20" s="689" t="str">
        <f>AA20</f>
        <v>Moderado</v>
      </c>
      <c r="AY20" s="689"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Moderado</v>
      </c>
      <c r="AZ20" s="819" t="s">
        <v>104</v>
      </c>
      <c r="BA20" s="701" t="s">
        <v>1348</v>
      </c>
      <c r="BB20" s="701" t="s">
        <v>1349</v>
      </c>
      <c r="BC20" s="683" t="s">
        <v>1135</v>
      </c>
      <c r="BD20" s="683" t="s">
        <v>1350</v>
      </c>
      <c r="BE20" s="693">
        <v>45657</v>
      </c>
      <c r="BF20" s="683"/>
      <c r="BG20" s="683"/>
      <c r="BH20" s="685"/>
      <c r="BI20" s="685"/>
      <c r="BJ20" s="683"/>
      <c r="BK20" s="683"/>
      <c r="BL20" s="743"/>
      <c r="BM20" s="701"/>
      <c r="BN20" s="701"/>
      <c r="BO20" s="739"/>
    </row>
    <row r="21" spans="1:67" ht="84" customHeight="1">
      <c r="A21" s="805"/>
      <c r="B21" s="808"/>
      <c r="C21" s="811"/>
      <c r="D21" s="728"/>
      <c r="E21" s="728"/>
      <c r="F21" s="515"/>
      <c r="G21" s="519"/>
      <c r="H21" s="520"/>
      <c r="I21" s="795"/>
      <c r="J21" s="491"/>
      <c r="K21" s="795"/>
      <c r="L21" s="516"/>
      <c r="M21" s="485"/>
      <c r="N21" s="516"/>
      <c r="O21" s="516"/>
      <c r="P21" s="519"/>
      <c r="Q21" s="514"/>
      <c r="R21" s="520"/>
      <c r="S21" s="482"/>
      <c r="T21" s="520"/>
      <c r="U21" s="482"/>
      <c r="V21" s="520"/>
      <c r="W21" s="482"/>
      <c r="X21" s="485"/>
      <c r="Y21" s="482"/>
      <c r="Z21" s="482"/>
      <c r="AA21" s="492"/>
      <c r="AB21" s="151">
        <v>2</v>
      </c>
      <c r="AC21" s="162" t="s">
        <v>1351</v>
      </c>
      <c r="AD21" s="159" t="s">
        <v>1352</v>
      </c>
      <c r="AE21" s="152" t="s">
        <v>1324</v>
      </c>
      <c r="AF21" s="153" t="str">
        <f t="shared" si="0"/>
        <v>Probabilidad</v>
      </c>
      <c r="AG21" s="154" t="s">
        <v>96</v>
      </c>
      <c r="AH21" s="155">
        <f t="shared" si="1"/>
        <v>0.25</v>
      </c>
      <c r="AI21" s="154" t="s">
        <v>97</v>
      </c>
      <c r="AJ21" s="155">
        <f t="shared" si="2"/>
        <v>0.15</v>
      </c>
      <c r="AK21" s="156">
        <f t="shared" si="3"/>
        <v>0.4</v>
      </c>
      <c r="AL21" s="157">
        <f>IFERROR(IF(AND(AF20="Probabilidad",AF21="Probabilidad"),(AL20-(+AL20*AK21)),IF(AF21="Probabilidad",(S20-(+S20*AK21)),IF(AF21="Impacto",AL20,""))),"")</f>
        <v>0.216</v>
      </c>
      <c r="AM21" s="157">
        <f>IFERROR(IF(AND(AF20="Impacto",AF21="Impacto"),(AM20-(+AM20*AK21)),IF(AF21="Impacto",(Y20-(+Y20*AK21)),IF(AF21="Probabilidad",AM20,""))),"")</f>
        <v>0.6</v>
      </c>
      <c r="AN21" s="158" t="s">
        <v>98</v>
      </c>
      <c r="AO21" s="158" t="s">
        <v>99</v>
      </c>
      <c r="AP21" s="158" t="s">
        <v>100</v>
      </c>
      <c r="AQ21" s="520"/>
      <c r="AR21" s="491"/>
      <c r="AS21" s="491"/>
      <c r="AT21" s="492"/>
      <c r="AU21" s="491"/>
      <c r="AV21" s="491"/>
      <c r="AW21" s="492"/>
      <c r="AX21" s="492"/>
      <c r="AY21" s="492"/>
      <c r="AZ21" s="795"/>
      <c r="BA21" s="519"/>
      <c r="BB21" s="519"/>
      <c r="BC21" s="516"/>
      <c r="BD21" s="516"/>
      <c r="BE21" s="516"/>
      <c r="BF21" s="516"/>
      <c r="BG21" s="516"/>
      <c r="BH21" s="516"/>
      <c r="BI21" s="516"/>
      <c r="BJ21" s="516"/>
      <c r="BK21" s="516"/>
      <c r="BL21" s="514"/>
      <c r="BM21" s="519"/>
      <c r="BN21" s="519"/>
      <c r="BO21" s="740"/>
    </row>
    <row r="22" spans="1:67" ht="84" customHeight="1">
      <c r="A22" s="805"/>
      <c r="B22" s="808"/>
      <c r="C22" s="811"/>
      <c r="D22" s="728"/>
      <c r="E22" s="728"/>
      <c r="F22" s="515"/>
      <c r="G22" s="519"/>
      <c r="H22" s="520"/>
      <c r="I22" s="795"/>
      <c r="J22" s="491"/>
      <c r="K22" s="795"/>
      <c r="L22" s="516"/>
      <c r="M22" s="485"/>
      <c r="N22" s="516"/>
      <c r="O22" s="516"/>
      <c r="P22" s="519"/>
      <c r="Q22" s="514"/>
      <c r="R22" s="520"/>
      <c r="S22" s="482"/>
      <c r="T22" s="520"/>
      <c r="U22" s="482"/>
      <c r="V22" s="520"/>
      <c r="W22" s="482"/>
      <c r="X22" s="485"/>
      <c r="Y22" s="482"/>
      <c r="Z22" s="482"/>
      <c r="AA22" s="492"/>
      <c r="AB22" s="151">
        <v>3</v>
      </c>
      <c r="AC22" s="162" t="s">
        <v>1353</v>
      </c>
      <c r="AD22" s="159" t="s">
        <v>1346</v>
      </c>
      <c r="AE22" s="152" t="s">
        <v>1354</v>
      </c>
      <c r="AF22" s="153" t="str">
        <f t="shared" si="0"/>
        <v>Impacto</v>
      </c>
      <c r="AG22" s="154" t="s">
        <v>270</v>
      </c>
      <c r="AH22" s="155">
        <f t="shared" si="1"/>
        <v>0.1</v>
      </c>
      <c r="AI22" s="154" t="s">
        <v>97</v>
      </c>
      <c r="AJ22" s="155">
        <f t="shared" si="2"/>
        <v>0.15</v>
      </c>
      <c r="AK22" s="156">
        <f t="shared" si="3"/>
        <v>0.25</v>
      </c>
      <c r="AL22" s="157">
        <f>IFERROR(IF(AND(AF21="Probabilidad",AF22="Probabilidad"),(AL21-(+AL21*AK22)),IF(AND(AF21="Impacto",AF22="Probabilidad"),(AL20-(+AL20*AK22)),IF(AF22="Impacto",AL21,""))),"")</f>
        <v>0.216</v>
      </c>
      <c r="AM22" s="157">
        <f>IFERROR(IF(AND(AF21="Impacto",AF22="Impacto"),(AM21-(+AM21*AK22)),IF(AND(AF21="Probabilidad",AF22="Impacto"),(AM20-(+AM20*AK22)),IF(AF22="Probabilidad",AM21,""))),"")</f>
        <v>0.44999999999999996</v>
      </c>
      <c r="AN22" s="158" t="s">
        <v>98</v>
      </c>
      <c r="AO22" s="158" t="s">
        <v>686</v>
      </c>
      <c r="AP22" s="158" t="s">
        <v>100</v>
      </c>
      <c r="AQ22" s="520"/>
      <c r="AR22" s="491"/>
      <c r="AS22" s="491"/>
      <c r="AT22" s="492"/>
      <c r="AU22" s="491"/>
      <c r="AV22" s="491"/>
      <c r="AW22" s="492"/>
      <c r="AX22" s="492"/>
      <c r="AY22" s="492"/>
      <c r="AZ22" s="795"/>
      <c r="BA22" s="519"/>
      <c r="BB22" s="519"/>
      <c r="BC22" s="516"/>
      <c r="BD22" s="516"/>
      <c r="BE22" s="516"/>
      <c r="BF22" s="516"/>
      <c r="BG22" s="516"/>
      <c r="BH22" s="516"/>
      <c r="BI22" s="516"/>
      <c r="BJ22" s="516"/>
      <c r="BK22" s="516"/>
      <c r="BL22" s="514"/>
      <c r="BM22" s="519"/>
      <c r="BN22" s="519"/>
      <c r="BO22" s="740"/>
    </row>
    <row r="23" spans="1:67" ht="123" customHeight="1">
      <c r="A23" s="805"/>
      <c r="B23" s="808"/>
      <c r="C23" s="811"/>
      <c r="D23" s="728"/>
      <c r="E23" s="728"/>
      <c r="F23" s="515"/>
      <c r="G23" s="519"/>
      <c r="H23" s="520"/>
      <c r="I23" s="795"/>
      <c r="J23" s="491"/>
      <c r="K23" s="795"/>
      <c r="L23" s="516"/>
      <c r="M23" s="485"/>
      <c r="N23" s="516"/>
      <c r="O23" s="516"/>
      <c r="P23" s="519"/>
      <c r="Q23" s="514"/>
      <c r="R23" s="520"/>
      <c r="S23" s="482"/>
      <c r="T23" s="520"/>
      <c r="U23" s="482"/>
      <c r="V23" s="520"/>
      <c r="W23" s="482"/>
      <c r="X23" s="485"/>
      <c r="Y23" s="482"/>
      <c r="Z23" s="482"/>
      <c r="AA23" s="492"/>
      <c r="AB23" s="151">
        <v>4</v>
      </c>
      <c r="AC23" s="162" t="s">
        <v>1355</v>
      </c>
      <c r="AD23" s="159">
        <v>3</v>
      </c>
      <c r="AE23" s="152" t="s">
        <v>1356</v>
      </c>
      <c r="AF23" s="153" t="str">
        <f t="shared" si="0"/>
        <v>Probabilidad</v>
      </c>
      <c r="AG23" s="154" t="s">
        <v>96</v>
      </c>
      <c r="AH23" s="155">
        <f t="shared" si="1"/>
        <v>0.25</v>
      </c>
      <c r="AI23" s="154" t="s">
        <v>97</v>
      </c>
      <c r="AJ23" s="155">
        <f t="shared" si="2"/>
        <v>0.15</v>
      </c>
      <c r="AK23" s="156">
        <f t="shared" si="3"/>
        <v>0.4</v>
      </c>
      <c r="AL23" s="157">
        <f>IFERROR(IF(AND(AF22="Probabilidad",AF23="Probabilidad"),(AL22-(+AL22*AK23)),IF(AND(AF22="Impacto",AF23="Probabilidad"),(AL21-(+AL21*AK23)),IF(AF23="Impacto",AL22,""))),"")</f>
        <v>0.12959999999999999</v>
      </c>
      <c r="AM23" s="157">
        <f>IFERROR(IF(AND(AF22="Impacto",AF23="Impacto"),(AM22-(+AM22*AK23)),IF(AND(AF22="Probabilidad",AF23="Impacto"),(AM21-(+AM21*AK23)),IF(AF23="Probabilidad",AM22,""))),"")</f>
        <v>0.44999999999999996</v>
      </c>
      <c r="AN23" s="158" t="s">
        <v>98</v>
      </c>
      <c r="AO23" s="158" t="s">
        <v>99</v>
      </c>
      <c r="AP23" s="158" t="s">
        <v>100</v>
      </c>
      <c r="AQ23" s="520"/>
      <c r="AR23" s="491"/>
      <c r="AS23" s="491"/>
      <c r="AT23" s="492"/>
      <c r="AU23" s="491"/>
      <c r="AV23" s="491"/>
      <c r="AW23" s="492"/>
      <c r="AX23" s="492"/>
      <c r="AY23" s="492"/>
      <c r="AZ23" s="795"/>
      <c r="BA23" s="519"/>
      <c r="BB23" s="519"/>
      <c r="BC23" s="516"/>
      <c r="BD23" s="516"/>
      <c r="BE23" s="516"/>
      <c r="BF23" s="516"/>
      <c r="BG23" s="516"/>
      <c r="BH23" s="516"/>
      <c r="BI23" s="516"/>
      <c r="BJ23" s="516"/>
      <c r="BK23" s="516"/>
      <c r="BL23" s="514"/>
      <c r="BM23" s="519"/>
      <c r="BN23" s="519"/>
      <c r="BO23" s="740"/>
    </row>
    <row r="24" spans="1:67" ht="69">
      <c r="A24" s="805"/>
      <c r="B24" s="808"/>
      <c r="C24" s="811"/>
      <c r="D24" s="728" t="s">
        <v>1299</v>
      </c>
      <c r="E24" s="728" t="s">
        <v>83</v>
      </c>
      <c r="F24" s="515">
        <v>2</v>
      </c>
      <c r="G24" s="516" t="s">
        <v>1341</v>
      </c>
      <c r="H24" s="520" t="s">
        <v>1301</v>
      </c>
      <c r="I24" s="795" t="s">
        <v>1316</v>
      </c>
      <c r="J24" s="491" t="s">
        <v>1357</v>
      </c>
      <c r="K24" s="795" t="s">
        <v>180</v>
      </c>
      <c r="L24" s="516" t="s">
        <v>302</v>
      </c>
      <c r="M24" s="485" t="s">
        <v>1304</v>
      </c>
      <c r="N24" s="516" t="s">
        <v>1358</v>
      </c>
      <c r="O24" s="516" t="s">
        <v>1359</v>
      </c>
      <c r="P24" s="519" t="s">
        <v>188</v>
      </c>
      <c r="Q24" s="514" t="s">
        <v>188</v>
      </c>
      <c r="R24" s="520" t="s">
        <v>102</v>
      </c>
      <c r="S24" s="482">
        <f>IF(R24="Muy Alta",100%,IF(R24="Alta",80%,IF(R24="Media",60%,IF(R24="Baja",40%,IF(R24="Muy Baja",20%,"")))))</f>
        <v>0.2</v>
      </c>
      <c r="T24" s="520"/>
      <c r="U24" s="482" t="str">
        <f>IF(T24="Catastrófico",100%,IF(T24="Mayor",80%,IF(T24="Moderado",60%,IF(T24="Menor",40%,IF(T24="Leve",20%,"")))))</f>
        <v/>
      </c>
      <c r="V24" s="520" t="s">
        <v>91</v>
      </c>
      <c r="W24" s="482">
        <f>IF(V24="Catastrófico",100%,IF(V24="Mayor",80%,IF(V24="Moderado",60%,IF(V24="Menor",40%,IF(V24="Leve",20%,"")))))</f>
        <v>0.8</v>
      </c>
      <c r="X24" s="485" t="str">
        <f>IF(Y24=100%,"Catastrófico",IF(Y24=80%,"Mayor",IF(Y24=60%,"Moderado",IF(Y24=40%,"Menor",IF(Y24=20%,"Leve","")))))</f>
        <v>Mayor</v>
      </c>
      <c r="Y24" s="482">
        <f>IF(AND(U24="",W24=""),"",MAX(U24,W24))</f>
        <v>0.8</v>
      </c>
      <c r="Z24" s="482" t="str">
        <f>CONCATENATE(R24,X24)</f>
        <v>Muy BajaMayor</v>
      </c>
      <c r="AA24" s="492" t="str">
        <f>IF(Z24="Muy AltaLeve","Alto",IF(Z24="Muy AltaMenor","Alto",IF(Z24="Muy AltaModerado","Alto",IF(Z24="Muy AltaMayor","Alto",IF(Z24="Muy AltaCatastrófico","Extremo",IF(Z24="AltaLeve","Moderado",IF(Z24="AltaMenor","Moderado",IF(Z24="AltaModerado","Alto",IF(Z24="AltaMayor","Alto",IF(Z24="AltaCatastrófico","Extremo",IF(Z24="MediaLeve","Moderado",IF(Z24="MediaMenor","Moderado",IF(Z24="MediaModerado","Moderado",IF(Z24="MediaMayor","Alto",IF(Z24="MediaCatastrófico","Extremo",IF(Z24="BajaLeve","Bajo",IF(Z24="BajaMenor","Moderado",IF(Z24="BajaModerado","Moderado",IF(Z24="BajaMayor","Alto",IF(Z24="BajaCatastrófico","Extremo",IF(Z24="Muy BajaLeve","Bajo",IF(Z24="Muy BajaMenor","Bajo",IF(Z24="Muy BajaModerado","Moderado",IF(Z24="Muy BajaMayor","Alto",IF(Z24="Muy BajaCatastrófico","Extremo","")))))))))))))))))))))))))</f>
        <v>Alto</v>
      </c>
      <c r="AB24" s="151">
        <v>1</v>
      </c>
      <c r="AC24" s="162" t="s">
        <v>1360</v>
      </c>
      <c r="AD24" s="159" t="s">
        <v>1352</v>
      </c>
      <c r="AE24" s="152" t="s">
        <v>1324</v>
      </c>
      <c r="AF24" s="153" t="str">
        <f t="shared" si="0"/>
        <v>Probabilidad</v>
      </c>
      <c r="AG24" s="154" t="s">
        <v>96</v>
      </c>
      <c r="AH24" s="155">
        <f t="shared" si="1"/>
        <v>0.25</v>
      </c>
      <c r="AI24" s="154" t="s">
        <v>97</v>
      </c>
      <c r="AJ24" s="155">
        <f t="shared" si="2"/>
        <v>0.15</v>
      </c>
      <c r="AK24" s="156">
        <f t="shared" si="3"/>
        <v>0.4</v>
      </c>
      <c r="AL24" s="157">
        <f>IFERROR(IF(AF24="Probabilidad",(S24-(+S24*AK24)),IF(AF24="Impacto",S24,"")),"")</f>
        <v>0.12</v>
      </c>
      <c r="AM24" s="157">
        <f>IFERROR(IF(AF24="Impacto",(Y24-(+Y24*AK24)),IF(AF24="Probabilidad",Y24,"")),"")</f>
        <v>0.8</v>
      </c>
      <c r="AN24" s="158" t="s">
        <v>98</v>
      </c>
      <c r="AO24" s="158" t="s">
        <v>99</v>
      </c>
      <c r="AP24" s="158" t="s">
        <v>100</v>
      </c>
      <c r="AQ24" s="520" t="s">
        <v>1361</v>
      </c>
      <c r="AR24" s="490">
        <f>S24</f>
        <v>0.2</v>
      </c>
      <c r="AS24" s="490">
        <f>IF(AL24="","",MIN(AL24:AL26))</f>
        <v>3.5999999999999997E-2</v>
      </c>
      <c r="AT24" s="492" t="str">
        <f>IFERROR(IF(AS24="","",IF(AS24&lt;=0.2,"Muy Baja",IF(AS24&lt;=0.4,"Baja",IF(AS24&lt;=0.6,"Media",IF(AS24&lt;=0.8,"Alta","Muy Alta"))))),"")</f>
        <v>Muy Baja</v>
      </c>
      <c r="AU24" s="490">
        <f>Y24</f>
        <v>0.8</v>
      </c>
      <c r="AV24" s="490">
        <f>IF(AM24="","",MIN(AM24:AM26))</f>
        <v>0.8</v>
      </c>
      <c r="AW24" s="492" t="str">
        <f>IFERROR(IF(AV24="","",IF(AV24&lt;=0.2,"Leve",IF(AV24&lt;=0.4,"Menor",IF(AV24&lt;=0.6,"Moderado",IF(AV24&lt;=0.8,"Mayor","Catastrófico"))))),"")</f>
        <v>Mayor</v>
      </c>
      <c r="AX24" s="492" t="str">
        <f>AA24</f>
        <v>Alto</v>
      </c>
      <c r="AY24" s="492" t="str">
        <f>IFERROR(IF(OR(AND(AT24="Muy Baja",AW24="Leve"),AND(AT24="Muy Baja",AW24="Menor"),AND(AT24="Baja",AW24="Leve")),"Bajo",IF(OR(AND(AT24="Muy baja",AW24="Moderado"),AND(AT24="Baja",AW24="Menor"),AND(AT24="Baja",AW24="Moderado"),AND(AT24="Media",AW24="Leve"),AND(AT24="Media",AW24="Menor"),AND(AT24="Media",AW24="Moderado"),AND(AT24="Alta",AW24="Leve"),AND(AT24="Alta",AW24="Menor")),"Moderado",IF(OR(AND(AT24="Muy Baja",AW24="Mayor"),AND(AT24="Baja",AW24="Mayor"),AND(AT24="Media",AW24="Mayor"),AND(AT24="Alta",AW24="Moderado"),AND(AT24="Alta",AW24="Mayor"),AND(AT24="Muy Alta",AW24="Leve"),AND(AT24="Muy Alta",AW24="Menor"),AND(AT24="Muy Alta",AW24="Moderado"),AND(AT24="Muy Alta",AW24="Mayor")),"Alto",IF(OR(AND(AT24="Muy Baja",AW24="Catastrófico"),AND(AT24="Baja",AW24="Catastrófico"),AND(AT24="Media",AW24="Catastrófico"),AND(AT24="Alta",AW24="Catastrófico"),AND(AT24="Muy Alta",AW24="Catastrófico")),"Extremo","")))),"")</f>
        <v>Alto</v>
      </c>
      <c r="AZ24" s="795" t="s">
        <v>104</v>
      </c>
      <c r="BA24" s="516" t="s">
        <v>1362</v>
      </c>
      <c r="BB24" s="516" t="s">
        <v>1363</v>
      </c>
      <c r="BC24" s="516" t="s">
        <v>1135</v>
      </c>
      <c r="BD24" s="516" t="s">
        <v>1350</v>
      </c>
      <c r="BE24" s="694">
        <v>45657</v>
      </c>
      <c r="BF24" s="516"/>
      <c r="BG24" s="516"/>
      <c r="BH24" s="581"/>
      <c r="BI24" s="581"/>
      <c r="BJ24" s="581"/>
      <c r="BK24" s="581"/>
      <c r="BL24" s="581"/>
      <c r="BM24" s="516"/>
      <c r="BN24" s="516"/>
      <c r="BO24" s="719"/>
    </row>
    <row r="25" spans="1:67" ht="69">
      <c r="A25" s="805"/>
      <c r="B25" s="808"/>
      <c r="C25" s="811"/>
      <c r="D25" s="728"/>
      <c r="E25" s="728"/>
      <c r="F25" s="515"/>
      <c r="G25" s="516"/>
      <c r="H25" s="520"/>
      <c r="I25" s="795"/>
      <c r="J25" s="491"/>
      <c r="K25" s="795"/>
      <c r="L25" s="516"/>
      <c r="M25" s="485"/>
      <c r="N25" s="516"/>
      <c r="O25" s="516"/>
      <c r="P25" s="519"/>
      <c r="Q25" s="514"/>
      <c r="R25" s="520"/>
      <c r="S25" s="482"/>
      <c r="T25" s="520"/>
      <c r="U25" s="482"/>
      <c r="V25" s="520"/>
      <c r="W25" s="482"/>
      <c r="X25" s="485"/>
      <c r="Y25" s="482"/>
      <c r="Z25" s="482"/>
      <c r="AA25" s="492"/>
      <c r="AB25" s="151">
        <v>2</v>
      </c>
      <c r="AC25" s="269" t="s">
        <v>1364</v>
      </c>
      <c r="AD25" s="159">
        <v>3</v>
      </c>
      <c r="AE25" s="152" t="s">
        <v>1365</v>
      </c>
      <c r="AF25" s="160" t="str">
        <f>IF(OR(AG25="Preventivo",AG25="Detectivo"),"Probabilidad",IF(AG25="Correctivo","Impacto",""))</f>
        <v>Probabilidad</v>
      </c>
      <c r="AG25" s="158" t="s">
        <v>96</v>
      </c>
      <c r="AH25" s="155">
        <f t="shared" si="1"/>
        <v>0.25</v>
      </c>
      <c r="AI25" s="158" t="s">
        <v>635</v>
      </c>
      <c r="AJ25" s="155">
        <f t="shared" si="2"/>
        <v>0.25</v>
      </c>
      <c r="AK25" s="156">
        <f t="shared" si="3"/>
        <v>0.5</v>
      </c>
      <c r="AL25" s="161">
        <f>IFERROR(IF(AND(AF24="Probabilidad",AF25="Probabilidad"),(AL24-(+AL24*AK25)),IF(AF25="Probabilidad",(S24-(+S24*AK25)),IF(AF25="Impacto",AL24,""))),"")</f>
        <v>0.06</v>
      </c>
      <c r="AM25" s="161">
        <f>IFERROR(IF(AND(AF24="Impacto",AF25="Impacto"),(AM24-(+AM24*AK25)),IF(AF25="Impacto",(Y24-(+Y24*AK25)),IF(AF25="Probabilidad",AM24,""))),"")</f>
        <v>0.8</v>
      </c>
      <c r="AN25" s="158" t="s">
        <v>98</v>
      </c>
      <c r="AO25" s="158" t="s">
        <v>99</v>
      </c>
      <c r="AP25" s="158" t="s">
        <v>100</v>
      </c>
      <c r="AQ25" s="520"/>
      <c r="AR25" s="491"/>
      <c r="AS25" s="491"/>
      <c r="AT25" s="492"/>
      <c r="AU25" s="491"/>
      <c r="AV25" s="491"/>
      <c r="AW25" s="492"/>
      <c r="AX25" s="492"/>
      <c r="AY25" s="492"/>
      <c r="AZ25" s="795"/>
      <c r="BA25" s="516"/>
      <c r="BB25" s="516"/>
      <c r="BC25" s="516"/>
      <c r="BD25" s="516"/>
      <c r="BE25" s="694"/>
      <c r="BF25" s="516"/>
      <c r="BG25" s="516"/>
      <c r="BH25" s="581"/>
      <c r="BI25" s="581"/>
      <c r="BJ25" s="581"/>
      <c r="BK25" s="581"/>
      <c r="BL25" s="581"/>
      <c r="BM25" s="516"/>
      <c r="BN25" s="516"/>
      <c r="BO25" s="719"/>
    </row>
    <row r="26" spans="1:67" ht="100.5" customHeight="1">
      <c r="A26" s="805"/>
      <c r="B26" s="808"/>
      <c r="C26" s="811"/>
      <c r="D26" s="728"/>
      <c r="E26" s="728"/>
      <c r="F26" s="515"/>
      <c r="G26" s="516"/>
      <c r="H26" s="520"/>
      <c r="I26" s="795"/>
      <c r="J26" s="491"/>
      <c r="K26" s="795"/>
      <c r="L26" s="516"/>
      <c r="M26" s="485"/>
      <c r="N26" s="516"/>
      <c r="O26" s="516"/>
      <c r="P26" s="519"/>
      <c r="Q26" s="514"/>
      <c r="R26" s="520"/>
      <c r="S26" s="482"/>
      <c r="T26" s="520"/>
      <c r="U26" s="482"/>
      <c r="V26" s="520"/>
      <c r="W26" s="482"/>
      <c r="X26" s="485"/>
      <c r="Y26" s="482"/>
      <c r="Z26" s="482"/>
      <c r="AA26" s="492"/>
      <c r="AB26" s="151">
        <v>3</v>
      </c>
      <c r="AC26" s="159" t="s">
        <v>1366</v>
      </c>
      <c r="AD26" s="159">
        <v>3</v>
      </c>
      <c r="AE26" s="152" t="s">
        <v>1365</v>
      </c>
      <c r="AF26" s="153" t="str">
        <f>IF(OR(AG26="Preventivo",AG26="Detectivo"),"Probabilidad",IF(AG26="Correctivo","Impacto",""))</f>
        <v>Probabilidad</v>
      </c>
      <c r="AG26" s="154" t="s">
        <v>96</v>
      </c>
      <c r="AH26" s="155">
        <f t="shared" si="1"/>
        <v>0.25</v>
      </c>
      <c r="AI26" s="154" t="s">
        <v>97</v>
      </c>
      <c r="AJ26" s="155">
        <f t="shared" si="2"/>
        <v>0.15</v>
      </c>
      <c r="AK26" s="156">
        <f t="shared" si="3"/>
        <v>0.4</v>
      </c>
      <c r="AL26" s="157">
        <f>IFERROR(IF(AND(AF25="Probabilidad",AF26="Probabilidad"),(AL25-(+AL25*AK26)),IF(AND(AF25="Impacto",AF26="Probabilidad"),(AL24-(+AL24*AK26)),IF(AF26="Impacto",AL25,""))),"")</f>
        <v>3.5999999999999997E-2</v>
      </c>
      <c r="AM26" s="157">
        <f>IFERROR(IF(AND(AF25="Impacto",AF26="Impacto"),(AM25-(+AM25*AK26)),IF(AND(AF25="Probabilidad",AF26="Impacto"),(AM24-(+AM24*AK26)),IF(AF26="Probabilidad",AM25,""))),"")</f>
        <v>0.8</v>
      </c>
      <c r="AN26" s="158" t="s">
        <v>98</v>
      </c>
      <c r="AO26" s="158" t="s">
        <v>99</v>
      </c>
      <c r="AP26" s="158" t="s">
        <v>100</v>
      </c>
      <c r="AQ26" s="520"/>
      <c r="AR26" s="491"/>
      <c r="AS26" s="491"/>
      <c r="AT26" s="492"/>
      <c r="AU26" s="491"/>
      <c r="AV26" s="491"/>
      <c r="AW26" s="492"/>
      <c r="AX26" s="492"/>
      <c r="AY26" s="492"/>
      <c r="AZ26" s="795"/>
      <c r="BA26" s="516"/>
      <c r="BB26" s="516"/>
      <c r="BC26" s="516"/>
      <c r="BD26" s="516"/>
      <c r="BE26" s="694"/>
      <c r="BF26" s="516"/>
      <c r="BG26" s="516"/>
      <c r="BH26" s="581"/>
      <c r="BI26" s="581"/>
      <c r="BJ26" s="581"/>
      <c r="BK26" s="581"/>
      <c r="BL26" s="581"/>
      <c r="BM26" s="516"/>
      <c r="BN26" s="516"/>
      <c r="BO26" s="719"/>
    </row>
    <row r="27" spans="1:67" ht="77.25">
      <c r="A27" s="805"/>
      <c r="B27" s="808"/>
      <c r="C27" s="811"/>
      <c r="D27" s="728" t="s">
        <v>1299</v>
      </c>
      <c r="E27" s="728" t="s">
        <v>83</v>
      </c>
      <c r="F27" s="515">
        <v>3</v>
      </c>
      <c r="G27" s="516" t="s">
        <v>1367</v>
      </c>
      <c r="H27" s="520" t="s">
        <v>1368</v>
      </c>
      <c r="I27" s="795" t="s">
        <v>1302</v>
      </c>
      <c r="J27" s="491" t="s">
        <v>1369</v>
      </c>
      <c r="K27" s="795" t="s">
        <v>180</v>
      </c>
      <c r="L27" s="516" t="s">
        <v>312</v>
      </c>
      <c r="M27" s="485" t="s">
        <v>1304</v>
      </c>
      <c r="N27" s="516" t="s">
        <v>1370</v>
      </c>
      <c r="O27" s="516" t="s">
        <v>1371</v>
      </c>
      <c r="P27" s="519" t="s">
        <v>188</v>
      </c>
      <c r="Q27" s="514" t="s">
        <v>188</v>
      </c>
      <c r="R27" s="520" t="s">
        <v>102</v>
      </c>
      <c r="S27" s="482">
        <f>IF(R27="Muy Alta",100%,IF(R27="Alta",80%,IF(R27="Media",60%,IF(R27="Baja",40%,IF(R27="Muy Baja",20%,"")))))</f>
        <v>0.2</v>
      </c>
      <c r="T27" s="520"/>
      <c r="U27" s="482" t="str">
        <f>IF(T27="Catastrófico",100%,IF(T27="Mayor",80%,IF(T27="Moderado",60%,IF(T27="Menor",40%,IF(T27="Leve",20%,"")))))</f>
        <v/>
      </c>
      <c r="V27" s="520" t="s">
        <v>120</v>
      </c>
      <c r="W27" s="482">
        <f>IF(V27="Catastrófico",100%,IF(V27="Mayor",80%,IF(V27="Moderado",60%,IF(V27="Menor",40%,IF(V27="Leve",20%,"")))))</f>
        <v>0.2</v>
      </c>
      <c r="X27" s="485" t="str">
        <f>IF(Y27=100%,"Catastrófico",IF(Y27=80%,"Mayor",IF(Y27=60%,"Moderado",IF(Y27=40%,"Menor",IF(Y27=20%,"Leve","")))))</f>
        <v>Leve</v>
      </c>
      <c r="Y27" s="482">
        <f>IF(AND(U27="",W27=""),"",MAX(U27,W27))</f>
        <v>0.2</v>
      </c>
      <c r="Z27" s="482" t="str">
        <f>CONCATENATE(R27,X27)</f>
        <v>Muy BajaLeve</v>
      </c>
      <c r="AA27" s="492" t="str">
        <f>IF(Z27="Muy AltaLeve","Alto",IF(Z27="Muy AltaMenor","Alto",IF(Z27="Muy AltaModerado","Alto",IF(Z27="Muy AltaMayor","Alto",IF(Z27="Muy AltaCatastrófico","Extremo",IF(Z27="AltaLeve","Moderado",IF(Z27="AltaMenor","Moderado",IF(Z27="AltaModerado","Alto",IF(Z27="AltaMayor","Alto",IF(Z27="AltaCatastrófico","Extremo",IF(Z27="MediaLeve","Moderado",IF(Z27="MediaMenor","Moderado",IF(Z27="MediaModerado","Moderado",IF(Z27="MediaMayor","Alto",IF(Z27="MediaCatastrófico","Extremo",IF(Z27="BajaLeve","Bajo",IF(Z27="BajaMenor","Moderado",IF(Z27="BajaModerado","Moderado",IF(Z27="BajaMayor","Alto",IF(Z27="BajaCatastrófico","Extremo",IF(Z27="Muy BajaLeve","Bajo",IF(Z27="Muy BajaMenor","Bajo",IF(Z27="Muy BajaModerado","Moderado",IF(Z27="Muy BajaMayor","Alto",IF(Z27="Muy BajaCatastrófico","Extremo","")))))))))))))))))))))))))</f>
        <v>Bajo</v>
      </c>
      <c r="AB27" s="151">
        <v>1</v>
      </c>
      <c r="AC27" s="162" t="s">
        <v>1372</v>
      </c>
      <c r="AD27" s="162" t="s">
        <v>1373</v>
      </c>
      <c r="AE27" s="152" t="s">
        <v>128</v>
      </c>
      <c r="AF27" s="153" t="str">
        <f t="shared" si="0"/>
        <v>Probabilidad</v>
      </c>
      <c r="AG27" s="154" t="s">
        <v>96</v>
      </c>
      <c r="AH27" s="155">
        <f t="shared" si="1"/>
        <v>0.25</v>
      </c>
      <c r="AI27" s="154" t="s">
        <v>97</v>
      </c>
      <c r="AJ27" s="155">
        <f t="shared" si="2"/>
        <v>0.15</v>
      </c>
      <c r="AK27" s="156">
        <f t="shared" si="3"/>
        <v>0.4</v>
      </c>
      <c r="AL27" s="157">
        <f>IFERROR(IF(AF27="Probabilidad",(S27-(+S27*AK27)),IF(AF27="Impacto",S27,"")),"")</f>
        <v>0.12</v>
      </c>
      <c r="AM27" s="157">
        <f>IFERROR(IF(AF27="Impacto",(Y27-(+Y27*AK27)),IF(AF27="Probabilidad",Y27,"")),"")</f>
        <v>0.2</v>
      </c>
      <c r="AN27" s="158" t="s">
        <v>1255</v>
      </c>
      <c r="AO27" s="158" t="s">
        <v>99</v>
      </c>
      <c r="AP27" s="158" t="s">
        <v>100</v>
      </c>
      <c r="AQ27" s="520" t="s">
        <v>1374</v>
      </c>
      <c r="AR27" s="490">
        <f>S27</f>
        <v>0.2</v>
      </c>
      <c r="AS27" s="490">
        <f>IF(AL27="","",MIN(AL27:AL29))</f>
        <v>4.3199999999999995E-2</v>
      </c>
      <c r="AT27" s="492" t="str">
        <f>IFERROR(IF(AS27="","",IF(AS27&lt;=0.2,"Muy Baja",IF(AS27&lt;=0.4,"Baja",IF(AS27&lt;=0.6,"Media",IF(AS27&lt;=0.8,"Alta","Muy Alta"))))),"")</f>
        <v>Muy Baja</v>
      </c>
      <c r="AU27" s="490">
        <f>Y27</f>
        <v>0.2</v>
      </c>
      <c r="AV27" s="490">
        <f>IF(AM27="","",MIN(AM27:AM29))</f>
        <v>0.2</v>
      </c>
      <c r="AW27" s="492" t="str">
        <f>IFERROR(IF(AV27="","",IF(AV27&lt;=0.2,"Leve",IF(AV27&lt;=0.4,"Menor",IF(AV27&lt;=0.6,"Moderado",IF(AV27&lt;=0.8,"Mayor","Catastrófico"))))),"")</f>
        <v>Leve</v>
      </c>
      <c r="AX27" s="492" t="str">
        <f>AA27</f>
        <v>Bajo</v>
      </c>
      <c r="AY27" s="492" t="str">
        <f>IFERROR(IF(OR(AND(AT27="Muy Baja",AW27="Leve"),AND(AT27="Muy Baja",AW27="Menor"),AND(AT27="Baja",AW27="Leve")),"Bajo",IF(OR(AND(AT27="Muy baja",AW27="Moderado"),AND(AT27="Baja",AW27="Menor"),AND(AT27="Baja",AW27="Moderado"),AND(AT27="Media",AW27="Leve"),AND(AT27="Media",AW27="Menor"),AND(AT27="Media",AW27="Moderado"),AND(AT27="Alta",AW27="Leve"),AND(AT27="Alta",AW27="Menor")),"Moderado",IF(OR(AND(AT27="Muy Baja",AW27="Mayor"),AND(AT27="Baja",AW27="Mayor"),AND(AT27="Media",AW27="Mayor"),AND(AT27="Alta",AW27="Moderado"),AND(AT27="Alta",AW27="Mayor"),AND(AT27="Muy Alta",AW27="Leve"),AND(AT27="Muy Alta",AW27="Menor"),AND(AT27="Muy Alta",AW27="Moderado"),AND(AT27="Muy Alta",AW27="Mayor")),"Alto",IF(OR(AND(AT27="Muy Baja",AW27="Catastrófico"),AND(AT27="Baja",AW27="Catastrófico"),AND(AT27="Media",AW27="Catastrófico"),AND(AT27="Alta",AW27="Catastrófico"),AND(AT27="Muy Alta",AW27="Catastrófico")),"Extremo","")))),"")</f>
        <v>Bajo</v>
      </c>
      <c r="AZ27" s="795" t="s">
        <v>127</v>
      </c>
      <c r="BA27" s="737" t="s">
        <v>128</v>
      </c>
      <c r="BB27" s="737" t="s">
        <v>128</v>
      </c>
      <c r="BC27" s="737" t="s">
        <v>128</v>
      </c>
      <c r="BD27" s="737" t="s">
        <v>128</v>
      </c>
      <c r="BE27" s="737" t="s">
        <v>128</v>
      </c>
      <c r="BF27" s="516"/>
      <c r="BG27" s="516"/>
      <c r="BH27" s="581"/>
      <c r="BI27" s="581"/>
      <c r="BJ27" s="581"/>
      <c r="BK27" s="581"/>
      <c r="BL27" s="581"/>
      <c r="BM27" s="516"/>
      <c r="BN27" s="516"/>
      <c r="BO27" s="719"/>
    </row>
    <row r="28" spans="1:67" ht="131.25" customHeight="1">
      <c r="A28" s="805"/>
      <c r="B28" s="808"/>
      <c r="C28" s="811"/>
      <c r="D28" s="728"/>
      <c r="E28" s="728"/>
      <c r="F28" s="515"/>
      <c r="G28" s="516"/>
      <c r="H28" s="520"/>
      <c r="I28" s="795"/>
      <c r="J28" s="491"/>
      <c r="K28" s="795"/>
      <c r="L28" s="516"/>
      <c r="M28" s="485"/>
      <c r="N28" s="516"/>
      <c r="O28" s="516"/>
      <c r="P28" s="519"/>
      <c r="Q28" s="514"/>
      <c r="R28" s="520"/>
      <c r="S28" s="482"/>
      <c r="T28" s="520"/>
      <c r="U28" s="482"/>
      <c r="V28" s="520"/>
      <c r="W28" s="482"/>
      <c r="X28" s="485"/>
      <c r="Y28" s="482"/>
      <c r="Z28" s="482"/>
      <c r="AA28" s="492"/>
      <c r="AB28" s="151">
        <v>2</v>
      </c>
      <c r="AC28" s="162" t="s">
        <v>1375</v>
      </c>
      <c r="AD28" s="162" t="s">
        <v>1373</v>
      </c>
      <c r="AE28" s="152" t="s">
        <v>128</v>
      </c>
      <c r="AF28" s="153" t="str">
        <f t="shared" si="0"/>
        <v>Probabilidad</v>
      </c>
      <c r="AG28" s="154" t="s">
        <v>96</v>
      </c>
      <c r="AH28" s="155">
        <f t="shared" si="1"/>
        <v>0.25</v>
      </c>
      <c r="AI28" s="154" t="s">
        <v>97</v>
      </c>
      <c r="AJ28" s="155">
        <f t="shared" si="2"/>
        <v>0.15</v>
      </c>
      <c r="AK28" s="156">
        <f t="shared" si="3"/>
        <v>0.4</v>
      </c>
      <c r="AL28" s="157">
        <f>IFERROR(IF(AND(AF27="Probabilidad",AF28="Probabilidad"),(AL27-(+AL27*AK28)),IF(AF28="Probabilidad",(S27-(+S27*AK28)),IF(AF28="Impacto",AL27,""))),"")</f>
        <v>7.1999999999999995E-2</v>
      </c>
      <c r="AM28" s="157">
        <f>IFERROR(IF(AND(AF27="Impacto",AF28="Impacto"),(AM27-(+AM27*AK28)),IF(AF28="Impacto",(Y27-(+Y27*AK28)),IF(AF28="Probabilidad",AM27,""))),"")</f>
        <v>0.2</v>
      </c>
      <c r="AN28" s="158" t="s">
        <v>1255</v>
      </c>
      <c r="AO28" s="158" t="s">
        <v>99</v>
      </c>
      <c r="AP28" s="158" t="s">
        <v>100</v>
      </c>
      <c r="AQ28" s="520"/>
      <c r="AR28" s="491"/>
      <c r="AS28" s="491"/>
      <c r="AT28" s="492"/>
      <c r="AU28" s="491"/>
      <c r="AV28" s="491"/>
      <c r="AW28" s="492"/>
      <c r="AX28" s="492"/>
      <c r="AY28" s="492"/>
      <c r="AZ28" s="795"/>
      <c r="BA28" s="737"/>
      <c r="BB28" s="737"/>
      <c r="BC28" s="737"/>
      <c r="BD28" s="737"/>
      <c r="BE28" s="737"/>
      <c r="BF28" s="516"/>
      <c r="BG28" s="516"/>
      <c r="BH28" s="581"/>
      <c r="BI28" s="581"/>
      <c r="BJ28" s="581"/>
      <c r="BK28" s="581"/>
      <c r="BL28" s="581"/>
      <c r="BM28" s="516"/>
      <c r="BN28" s="516"/>
      <c r="BO28" s="719"/>
    </row>
    <row r="29" spans="1:67" ht="131.25" customHeight="1">
      <c r="A29" s="805"/>
      <c r="B29" s="808"/>
      <c r="C29" s="811"/>
      <c r="D29" s="728"/>
      <c r="E29" s="728"/>
      <c r="F29" s="515"/>
      <c r="G29" s="516"/>
      <c r="H29" s="520"/>
      <c r="I29" s="795"/>
      <c r="J29" s="491"/>
      <c r="K29" s="795"/>
      <c r="L29" s="516"/>
      <c r="M29" s="485"/>
      <c r="N29" s="516"/>
      <c r="O29" s="516"/>
      <c r="P29" s="519"/>
      <c r="Q29" s="514"/>
      <c r="R29" s="520"/>
      <c r="S29" s="482"/>
      <c r="T29" s="520"/>
      <c r="U29" s="482"/>
      <c r="V29" s="520"/>
      <c r="W29" s="482"/>
      <c r="X29" s="485"/>
      <c r="Y29" s="482"/>
      <c r="Z29" s="482"/>
      <c r="AA29" s="492"/>
      <c r="AB29" s="151">
        <v>3</v>
      </c>
      <c r="AC29" s="162" t="s">
        <v>1376</v>
      </c>
      <c r="AD29" s="162">
        <v>3</v>
      </c>
      <c r="AE29" s="152" t="s">
        <v>1377</v>
      </c>
      <c r="AF29" s="153" t="str">
        <f t="shared" si="0"/>
        <v>Probabilidad</v>
      </c>
      <c r="AG29" s="154" t="s">
        <v>96</v>
      </c>
      <c r="AH29" s="155">
        <f t="shared" si="1"/>
        <v>0.25</v>
      </c>
      <c r="AI29" s="154" t="s">
        <v>97</v>
      </c>
      <c r="AJ29" s="155">
        <f t="shared" si="2"/>
        <v>0.15</v>
      </c>
      <c r="AK29" s="156">
        <f t="shared" si="3"/>
        <v>0.4</v>
      </c>
      <c r="AL29" s="157">
        <f>IFERROR(IF(AND(AF28="Probabilidad",AF29="Probabilidad"),(AL28-(+AL28*AK29)),IF(AND(AF28="Impacto",AF29="Probabilidad"),(AL27-(+AL27*AK29)),IF(AF29="Impacto",AL28,""))),"")</f>
        <v>4.3199999999999995E-2</v>
      </c>
      <c r="AM29" s="157">
        <f>IFERROR(IF(AND(AF28="Impacto",AF29="Impacto"),(AM28-(+AM28*AK29)),IF(AND(AF28="Probabilidad",AF29="Impacto"),(AM27-(+AM27*AK29)),IF(AF29="Probabilidad",AM28,""))),"")</f>
        <v>0.2</v>
      </c>
      <c r="AN29" s="158" t="s">
        <v>98</v>
      </c>
      <c r="AO29" s="158" t="s">
        <v>99</v>
      </c>
      <c r="AP29" s="158" t="s">
        <v>100</v>
      </c>
      <c r="AQ29" s="520"/>
      <c r="AR29" s="491"/>
      <c r="AS29" s="491"/>
      <c r="AT29" s="492"/>
      <c r="AU29" s="491"/>
      <c r="AV29" s="491"/>
      <c r="AW29" s="492"/>
      <c r="AX29" s="492"/>
      <c r="AY29" s="492"/>
      <c r="AZ29" s="795"/>
      <c r="BA29" s="737"/>
      <c r="BB29" s="737"/>
      <c r="BC29" s="737"/>
      <c r="BD29" s="737"/>
      <c r="BE29" s="737"/>
      <c r="BF29" s="516"/>
      <c r="BG29" s="516"/>
      <c r="BH29" s="581"/>
      <c r="BI29" s="581"/>
      <c r="BJ29" s="581"/>
      <c r="BK29" s="581"/>
      <c r="BL29" s="581"/>
      <c r="BM29" s="516"/>
      <c r="BN29" s="516"/>
      <c r="BO29" s="719"/>
    </row>
    <row r="30" spans="1:67" ht="69">
      <c r="A30" s="805"/>
      <c r="B30" s="808"/>
      <c r="C30" s="811"/>
      <c r="D30" s="728" t="s">
        <v>1299</v>
      </c>
      <c r="E30" s="728" t="s">
        <v>83</v>
      </c>
      <c r="F30" s="515">
        <v>4</v>
      </c>
      <c r="G30" s="516" t="s">
        <v>1378</v>
      </c>
      <c r="H30" s="520" t="s">
        <v>1368</v>
      </c>
      <c r="I30" s="795" t="s">
        <v>1316</v>
      </c>
      <c r="J30" s="491" t="s">
        <v>1379</v>
      </c>
      <c r="K30" s="795" t="s">
        <v>180</v>
      </c>
      <c r="L30" s="516" t="s">
        <v>312</v>
      </c>
      <c r="M30" s="485" t="s">
        <v>1304</v>
      </c>
      <c r="N30" s="516" t="s">
        <v>1380</v>
      </c>
      <c r="O30" s="516" t="s">
        <v>1381</v>
      </c>
      <c r="P30" s="519" t="s">
        <v>188</v>
      </c>
      <c r="Q30" s="518" t="s">
        <v>188</v>
      </c>
      <c r="R30" s="520" t="s">
        <v>124</v>
      </c>
      <c r="S30" s="482">
        <f>IF(R30="Muy Alta",100%,IF(R30="Alta",80%,IF(R30="Media",60%,IF(R30="Baja",40%,IF(R30="Muy Baja",20%,"")))))</f>
        <v>0.4</v>
      </c>
      <c r="T30" s="520"/>
      <c r="U30" s="482" t="str">
        <f>IF(T30="Catastrófico",100%,IF(T30="Mayor",80%,IF(T30="Moderado",60%,IF(T30="Menor",40%,IF(T30="Leve",20%,"")))))</f>
        <v/>
      </c>
      <c r="V30" s="520" t="s">
        <v>183</v>
      </c>
      <c r="W30" s="482">
        <f>IF(V30="Catastrófico",100%,IF(V30="Mayor",80%,IF(V30="Moderado",60%,IF(V30="Menor",40%,IF(V30="Leve",20%,"")))))</f>
        <v>0.4</v>
      </c>
      <c r="X30" s="485" t="str">
        <f>IF(Y30=100%,"Catastrófico",IF(Y30=80%,"Mayor",IF(Y30=60%,"Moderado",IF(Y30=40%,"Menor",IF(Y30=20%,"Leve","")))))</f>
        <v>Menor</v>
      </c>
      <c r="Y30" s="482">
        <f>IF(AND(U30="",W30=""),"",MAX(U30,W30))</f>
        <v>0.4</v>
      </c>
      <c r="Z30" s="482" t="str">
        <f>CONCATENATE(R30,X30)</f>
        <v>BajaMenor</v>
      </c>
      <c r="AA30" s="492" t="str">
        <f>IF(Z30="Muy AltaLeve","Alto",IF(Z30="Muy AltaMenor","Alto",IF(Z30="Muy AltaModerado","Alto",IF(Z30="Muy AltaMayor","Alto",IF(Z30="Muy AltaCatastrófico","Extremo",IF(Z30="AltaLeve","Moderado",IF(Z30="AltaMenor","Moderado",IF(Z30="AltaModerado","Alto",IF(Z30="AltaMayor","Alto",IF(Z30="AltaCatastrófico","Extremo",IF(Z30="MediaLeve","Moderado",IF(Z30="MediaMenor","Moderado",IF(Z30="MediaModerado","Moderado",IF(Z30="MediaMayor","Alto",IF(Z30="MediaCatastrófico","Extremo",IF(Z30="BajaLeve","Bajo",IF(Z30="BajaMenor","Moderado",IF(Z30="BajaModerado","Moderado",IF(Z30="BajaMayor","Alto",IF(Z30="BajaCatastrófico","Extremo",IF(Z30="Muy BajaLeve","Bajo",IF(Z30="Muy BajaMenor","Bajo",IF(Z30="Muy BajaModerado","Moderado",IF(Z30="Muy BajaMayor","Alto",IF(Z30="Muy BajaCatastrófico","Extremo","")))))))))))))))))))))))))</f>
        <v>Moderado</v>
      </c>
      <c r="AB30" s="151">
        <v>1</v>
      </c>
      <c r="AC30" s="159" t="s">
        <v>1376</v>
      </c>
      <c r="AD30" s="159" t="s">
        <v>1382</v>
      </c>
      <c r="AE30" s="152" t="s">
        <v>1377</v>
      </c>
      <c r="AF30" s="153" t="str">
        <f t="shared" si="0"/>
        <v>Probabilidad</v>
      </c>
      <c r="AG30" s="154" t="s">
        <v>96</v>
      </c>
      <c r="AH30" s="155">
        <f t="shared" si="1"/>
        <v>0.25</v>
      </c>
      <c r="AI30" s="154" t="s">
        <v>97</v>
      </c>
      <c r="AJ30" s="155">
        <f t="shared" si="2"/>
        <v>0.15</v>
      </c>
      <c r="AK30" s="156">
        <f t="shared" si="3"/>
        <v>0.4</v>
      </c>
      <c r="AL30" s="157">
        <f>IFERROR(IF(AF30="Probabilidad",(S30-(+S30*AK30)),IF(AF30="Impacto",S30,"")),"")</f>
        <v>0.24</v>
      </c>
      <c r="AM30" s="157">
        <f>IFERROR(IF(AF30="Impacto",(Y30-(+Y30*AK30)),IF(AF30="Probabilidad",Y30,"")),"")</f>
        <v>0.4</v>
      </c>
      <c r="AN30" s="158" t="s">
        <v>98</v>
      </c>
      <c r="AO30" s="158" t="s">
        <v>686</v>
      </c>
      <c r="AP30" s="158" t="s">
        <v>100</v>
      </c>
      <c r="AQ30" s="520" t="s">
        <v>1383</v>
      </c>
      <c r="AR30" s="490">
        <f>S30</f>
        <v>0.4</v>
      </c>
      <c r="AS30" s="490">
        <f>IF(AL30="","",MIN(AL30:AL31))</f>
        <v>0.14399999999999999</v>
      </c>
      <c r="AT30" s="492" t="str">
        <f>IFERROR(IF(AS30="","",IF(AS30&lt;=0.2,"Muy Baja",IF(AS30&lt;=0.4,"Baja",IF(AS30&lt;=0.6,"Media",IF(AS30&lt;=0.8,"Alta","Muy Alta"))))),"")</f>
        <v>Muy Baja</v>
      </c>
      <c r="AU30" s="490">
        <f>Y30</f>
        <v>0.4</v>
      </c>
      <c r="AV30" s="490">
        <f>IF(AM30="","",MIN(AM30:AM31))</f>
        <v>0.4</v>
      </c>
      <c r="AW30" s="492" t="str">
        <f>IFERROR(IF(AV30="","",IF(AV30&lt;=0.2,"Leve",IF(AV30&lt;=0.4,"Menor",IF(AV30&lt;=0.6,"Moderado",IF(AV30&lt;=0.8,"Mayor","Catastrófico"))))),"")</f>
        <v>Menor</v>
      </c>
      <c r="AX30" s="492" t="str">
        <f>AA30</f>
        <v>Moderado</v>
      </c>
      <c r="AY30" s="492" t="str">
        <f>IFERROR(IF(OR(AND(AT30="Muy Baja",AW30="Leve"),AND(AT30="Muy Baja",AW30="Menor"),AND(AT30="Baja",AW30="Leve")),"Bajo",IF(OR(AND(AT30="Muy baja",AW30="Moderado"),AND(AT30="Baja",AW30="Menor"),AND(AT30="Baja",AW30="Moderado"),AND(AT30="Media",AW30="Leve"),AND(AT30="Media",AW30="Menor"),AND(AT30="Media",AW30="Moderado"),AND(AT30="Alta",AW30="Leve"),AND(AT30="Alta",AW30="Menor")),"Moderado",IF(OR(AND(AT30="Muy Baja",AW30="Mayor"),AND(AT30="Baja",AW30="Mayor"),AND(AT30="Media",AW30="Mayor"),AND(AT30="Alta",AW30="Moderado"),AND(AT30="Alta",AW30="Mayor"),AND(AT30="Muy Alta",AW30="Leve"),AND(AT30="Muy Alta",AW30="Menor"),AND(AT30="Muy Alta",AW30="Moderado"),AND(AT30="Muy Alta",AW30="Mayor")),"Alto",IF(OR(AND(AT30="Muy Baja",AW30="Catastrófico"),AND(AT30="Baja",AW30="Catastrófico"),AND(AT30="Media",AW30="Catastrófico"),AND(AT30="Alta",AW30="Catastrófico"),AND(AT30="Muy Alta",AW30="Catastrófico")),"Extremo","")))),"")</f>
        <v>Bajo</v>
      </c>
      <c r="AZ30" s="795" t="s">
        <v>127</v>
      </c>
      <c r="BA30" s="737" t="s">
        <v>128</v>
      </c>
      <c r="BB30" s="737" t="s">
        <v>128</v>
      </c>
      <c r="BC30" s="737" t="s">
        <v>128</v>
      </c>
      <c r="BD30" s="737" t="s">
        <v>128</v>
      </c>
      <c r="BE30" s="737" t="s">
        <v>128</v>
      </c>
      <c r="BF30" s="516"/>
      <c r="BG30" s="516"/>
      <c r="BH30" s="581"/>
      <c r="BI30" s="581"/>
      <c r="BJ30" s="581"/>
      <c r="BK30" s="581"/>
      <c r="BL30" s="581"/>
      <c r="BM30" s="516"/>
      <c r="BN30" s="516"/>
      <c r="BO30" s="719"/>
    </row>
    <row r="31" spans="1:67" ht="106.5">
      <c r="A31" s="805"/>
      <c r="B31" s="808"/>
      <c r="C31" s="811"/>
      <c r="D31" s="728"/>
      <c r="E31" s="728"/>
      <c r="F31" s="515"/>
      <c r="G31" s="516"/>
      <c r="H31" s="520"/>
      <c r="I31" s="795"/>
      <c r="J31" s="491"/>
      <c r="K31" s="795"/>
      <c r="L31" s="516"/>
      <c r="M31" s="485"/>
      <c r="N31" s="516"/>
      <c r="O31" s="516"/>
      <c r="P31" s="519"/>
      <c r="Q31" s="518"/>
      <c r="R31" s="520"/>
      <c r="S31" s="482"/>
      <c r="T31" s="520"/>
      <c r="U31" s="482"/>
      <c r="V31" s="520"/>
      <c r="W31" s="482"/>
      <c r="X31" s="485"/>
      <c r="Y31" s="482"/>
      <c r="Z31" s="482"/>
      <c r="AA31" s="492"/>
      <c r="AB31" s="151">
        <v>2</v>
      </c>
      <c r="AC31" s="159" t="s">
        <v>1384</v>
      </c>
      <c r="AD31" s="159" t="s">
        <v>1382</v>
      </c>
      <c r="AE31" s="152" t="s">
        <v>128</v>
      </c>
      <c r="AF31" s="153" t="str">
        <f t="shared" si="0"/>
        <v>Probabilidad</v>
      </c>
      <c r="AG31" s="154" t="s">
        <v>96</v>
      </c>
      <c r="AH31" s="155">
        <f t="shared" si="1"/>
        <v>0.25</v>
      </c>
      <c r="AI31" s="154" t="s">
        <v>97</v>
      </c>
      <c r="AJ31" s="155">
        <f t="shared" si="2"/>
        <v>0.15</v>
      </c>
      <c r="AK31" s="156">
        <f t="shared" si="3"/>
        <v>0.4</v>
      </c>
      <c r="AL31" s="157">
        <f>IFERROR(IF(AND(AF30="Probabilidad",AF31="Probabilidad"),(AL30-(+AL30*AK31)),IF(AF31="Probabilidad",(S30-(+S30*AK31)),IF(AF31="Impacto",AL30,""))),"")</f>
        <v>0.14399999999999999</v>
      </c>
      <c r="AM31" s="157">
        <f>IFERROR(IF(AND(AF30="Impacto",AF31="Impacto"),(AM30-(+AM30*AK31)),IF(AF31="Impacto",(Y30-(+Y30*AK31)),IF(AF31="Probabilidad",AM30,""))),"")</f>
        <v>0.4</v>
      </c>
      <c r="AN31" s="158" t="s">
        <v>1255</v>
      </c>
      <c r="AO31" s="158" t="s">
        <v>99</v>
      </c>
      <c r="AP31" s="158" t="s">
        <v>1385</v>
      </c>
      <c r="AQ31" s="520"/>
      <c r="AR31" s="491"/>
      <c r="AS31" s="491"/>
      <c r="AT31" s="492"/>
      <c r="AU31" s="491"/>
      <c r="AV31" s="491"/>
      <c r="AW31" s="492"/>
      <c r="AX31" s="492"/>
      <c r="AY31" s="492"/>
      <c r="AZ31" s="795"/>
      <c r="BA31" s="737"/>
      <c r="BB31" s="737"/>
      <c r="BC31" s="737"/>
      <c r="BD31" s="737"/>
      <c r="BE31" s="737"/>
      <c r="BF31" s="516"/>
      <c r="BG31" s="516"/>
      <c r="BH31" s="581"/>
      <c r="BI31" s="581"/>
      <c r="BJ31" s="581"/>
      <c r="BK31" s="581"/>
      <c r="BL31" s="581"/>
      <c r="BM31" s="516"/>
      <c r="BN31" s="516"/>
      <c r="BO31" s="719"/>
    </row>
    <row r="32" spans="1:67" ht="106.5">
      <c r="A32" s="805"/>
      <c r="B32" s="808"/>
      <c r="C32" s="811"/>
      <c r="D32" s="728" t="s">
        <v>1299</v>
      </c>
      <c r="E32" s="728" t="s">
        <v>83</v>
      </c>
      <c r="F32" s="515">
        <v>5</v>
      </c>
      <c r="G32" s="516" t="s">
        <v>1378</v>
      </c>
      <c r="H32" s="520" t="s">
        <v>1386</v>
      </c>
      <c r="I32" s="795" t="s">
        <v>1387</v>
      </c>
      <c r="J32" s="491" t="s">
        <v>1388</v>
      </c>
      <c r="K32" s="795" t="s">
        <v>180</v>
      </c>
      <c r="L32" s="516" t="s">
        <v>312</v>
      </c>
      <c r="M32" s="492" t="s">
        <v>1304</v>
      </c>
      <c r="N32" s="516" t="s">
        <v>1389</v>
      </c>
      <c r="O32" s="516" t="s">
        <v>1390</v>
      </c>
      <c r="P32" s="517" t="s">
        <v>188</v>
      </c>
      <c r="Q32" s="518" t="s">
        <v>188</v>
      </c>
      <c r="R32" s="520" t="s">
        <v>102</v>
      </c>
      <c r="S32" s="482">
        <f>IF(R32="Muy Alta",100%,IF(R32="Alta",80%,IF(R32="Media",60%,IF(R32="Baja",40%,IF(R32="Muy Baja",20%,"")))))</f>
        <v>0.2</v>
      </c>
      <c r="T32" s="520"/>
      <c r="U32" s="482" t="str">
        <f>IF(T32="Catastrófico",100%,IF(T32="Mayor",80%,IF(T32="Moderado",60%,IF(T32="Menor",40%,IF(T32="Leve",20%,"")))))</f>
        <v/>
      </c>
      <c r="V32" s="520" t="s">
        <v>120</v>
      </c>
      <c r="W32" s="482">
        <f>IF(V32="Catastrófico",100%,IF(V32="Mayor",80%,IF(V32="Moderado",60%,IF(V32="Menor",40%,IF(V32="Leve",20%,"")))))</f>
        <v>0.2</v>
      </c>
      <c r="X32" s="485" t="str">
        <f>IF(Y32=100%,"Catastrófico",IF(Y32=80%,"Mayor",IF(Y32=60%,"Moderado",IF(Y32=40%,"Menor",IF(Y32=20%,"Leve","")))))</f>
        <v>Leve</v>
      </c>
      <c r="Y32" s="482">
        <f>IF(AND(U32="",W32=""),"",MAX(U32,W32))</f>
        <v>0.2</v>
      </c>
      <c r="Z32" s="482" t="str">
        <f>CONCATENATE(R32,X32)</f>
        <v>Muy BajaLeve</v>
      </c>
      <c r="AA32" s="492"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151">
        <v>1</v>
      </c>
      <c r="AC32" s="159" t="s">
        <v>1391</v>
      </c>
      <c r="AD32" s="159">
        <v>1</v>
      </c>
      <c r="AE32" s="152" t="s">
        <v>1315</v>
      </c>
      <c r="AF32" s="153" t="str">
        <f t="shared" si="0"/>
        <v>Probabilidad</v>
      </c>
      <c r="AG32" s="154" t="s">
        <v>231</v>
      </c>
      <c r="AH32" s="155">
        <f t="shared" si="1"/>
        <v>0.15</v>
      </c>
      <c r="AI32" s="154" t="s">
        <v>97</v>
      </c>
      <c r="AJ32" s="155">
        <f t="shared" si="2"/>
        <v>0.15</v>
      </c>
      <c r="AK32" s="156">
        <f t="shared" si="3"/>
        <v>0.3</v>
      </c>
      <c r="AL32" s="157">
        <f>IFERROR(IF(AF32="Probabilidad",(S32-(+S32*AK32)),IF(AF32="Impacto",S32,"")),"")</f>
        <v>0.14000000000000001</v>
      </c>
      <c r="AM32" s="157">
        <f>IFERROR(IF(AF32="Impacto",(Y32-(+Y32*AK32)),IF(AF32="Probabilidad",Y32,"")),"")</f>
        <v>0.2</v>
      </c>
      <c r="AN32" s="158" t="s">
        <v>98</v>
      </c>
      <c r="AO32" s="158" t="s">
        <v>99</v>
      </c>
      <c r="AP32" s="158" t="s">
        <v>100</v>
      </c>
      <c r="AQ32" s="520" t="s">
        <v>1392</v>
      </c>
      <c r="AR32" s="490">
        <f>S32</f>
        <v>0.2</v>
      </c>
      <c r="AS32" s="490">
        <f>IF(AL32="","",MIN(AL32:AL33))</f>
        <v>8.4000000000000005E-2</v>
      </c>
      <c r="AT32" s="492" t="str">
        <f>IFERROR(IF(AS32="","",IF(AS32&lt;=0.2,"Muy Baja",IF(AS32&lt;=0.4,"Baja",IF(AS32&lt;=0.6,"Media",IF(AS32&lt;=0.8,"Alta","Muy Alta"))))),"")</f>
        <v>Muy Baja</v>
      </c>
      <c r="AU32" s="490">
        <f>Y32</f>
        <v>0.2</v>
      </c>
      <c r="AV32" s="490">
        <f>IF(AM32="","",MIN(AM32:AM33))</f>
        <v>0.2</v>
      </c>
      <c r="AW32" s="492" t="str">
        <f>IFERROR(IF(AV32="","",IF(AV32&lt;=0.2,"Leve",IF(AV32&lt;=0.4,"Menor",IF(AV32&lt;=0.6,"Moderado",IF(AV32&lt;=0.8,"Mayor","Catastrófico"))))),"")</f>
        <v>Leve</v>
      </c>
      <c r="AX32" s="492" t="str">
        <f>AA32</f>
        <v>Bajo</v>
      </c>
      <c r="AY32" s="492"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795" t="s">
        <v>127</v>
      </c>
      <c r="BA32" s="737" t="s">
        <v>128</v>
      </c>
      <c r="BB32" s="737" t="s">
        <v>128</v>
      </c>
      <c r="BC32" s="737" t="s">
        <v>128</v>
      </c>
      <c r="BD32" s="737" t="s">
        <v>128</v>
      </c>
      <c r="BE32" s="737" t="s">
        <v>128</v>
      </c>
      <c r="BF32" s="516"/>
      <c r="BG32" s="516"/>
      <c r="BH32" s="581"/>
      <c r="BI32" s="581"/>
      <c r="BJ32" s="581"/>
      <c r="BK32" s="581"/>
      <c r="BL32" s="581"/>
      <c r="BM32" s="516"/>
      <c r="BN32" s="516"/>
      <c r="BO32" s="719"/>
    </row>
    <row r="33" spans="1:67" ht="91.5">
      <c r="A33" s="805"/>
      <c r="B33" s="808"/>
      <c r="C33" s="811"/>
      <c r="D33" s="728"/>
      <c r="E33" s="728"/>
      <c r="F33" s="515"/>
      <c r="G33" s="516"/>
      <c r="H33" s="520"/>
      <c r="I33" s="795"/>
      <c r="J33" s="491"/>
      <c r="K33" s="795"/>
      <c r="L33" s="516"/>
      <c r="M33" s="492"/>
      <c r="N33" s="516"/>
      <c r="O33" s="516"/>
      <c r="P33" s="517"/>
      <c r="Q33" s="518"/>
      <c r="R33" s="520"/>
      <c r="S33" s="482"/>
      <c r="T33" s="520"/>
      <c r="U33" s="482"/>
      <c r="V33" s="520"/>
      <c r="W33" s="482"/>
      <c r="X33" s="485"/>
      <c r="Y33" s="482"/>
      <c r="Z33" s="482"/>
      <c r="AA33" s="492"/>
      <c r="AB33" s="151">
        <v>2</v>
      </c>
      <c r="AC33" s="159" t="s">
        <v>1393</v>
      </c>
      <c r="AD33" s="159">
        <v>1</v>
      </c>
      <c r="AE33" s="152" t="s">
        <v>1315</v>
      </c>
      <c r="AF33" s="153" t="str">
        <f t="shared" si="0"/>
        <v>Probabilidad</v>
      </c>
      <c r="AG33" s="154" t="s">
        <v>96</v>
      </c>
      <c r="AH33" s="155">
        <f t="shared" si="1"/>
        <v>0.25</v>
      </c>
      <c r="AI33" s="154" t="s">
        <v>97</v>
      </c>
      <c r="AJ33" s="155">
        <f t="shared" si="2"/>
        <v>0.15</v>
      </c>
      <c r="AK33" s="156">
        <f t="shared" si="3"/>
        <v>0.4</v>
      </c>
      <c r="AL33" s="157">
        <f>IFERROR(IF(AND(AF32="Probabilidad",AF33="Probabilidad"),(AL32-(+AL32*AK33)),IF(AF33="Probabilidad",(S32-(+S32*AK33)),IF(AF33="Impacto",AL32,""))),"")</f>
        <v>8.4000000000000005E-2</v>
      </c>
      <c r="AM33" s="157">
        <f>IFERROR(IF(AND(AF32="Impacto",AF33="Impacto"),(AM32-(+AM32*AK33)),IF(AF33="Impacto",(Y32-(+Y32*AK33)),IF(AF33="Probabilidad",AM32,""))),"")</f>
        <v>0.2</v>
      </c>
      <c r="AN33" s="158" t="s">
        <v>98</v>
      </c>
      <c r="AO33" s="158" t="s">
        <v>99</v>
      </c>
      <c r="AP33" s="158" t="s">
        <v>100</v>
      </c>
      <c r="AQ33" s="520"/>
      <c r="AR33" s="491"/>
      <c r="AS33" s="491"/>
      <c r="AT33" s="492"/>
      <c r="AU33" s="491"/>
      <c r="AV33" s="491"/>
      <c r="AW33" s="492"/>
      <c r="AX33" s="492"/>
      <c r="AY33" s="492"/>
      <c r="AZ33" s="795"/>
      <c r="BA33" s="737"/>
      <c r="BB33" s="737"/>
      <c r="BC33" s="737"/>
      <c r="BD33" s="737"/>
      <c r="BE33" s="737"/>
      <c r="BF33" s="516"/>
      <c r="BG33" s="516"/>
      <c r="BH33" s="581"/>
      <c r="BI33" s="581"/>
      <c r="BJ33" s="581"/>
      <c r="BK33" s="581"/>
      <c r="BL33" s="581"/>
      <c r="BM33" s="516"/>
      <c r="BN33" s="516"/>
      <c r="BO33" s="719"/>
    </row>
    <row r="34" spans="1:67" ht="106.5">
      <c r="A34" s="805"/>
      <c r="B34" s="808"/>
      <c r="C34" s="811"/>
      <c r="D34" s="728" t="s">
        <v>1299</v>
      </c>
      <c r="E34" s="728" t="s">
        <v>83</v>
      </c>
      <c r="F34" s="515">
        <v>6</v>
      </c>
      <c r="G34" s="516" t="s">
        <v>1394</v>
      </c>
      <c r="H34" s="520" t="s">
        <v>1386</v>
      </c>
      <c r="I34" s="795" t="s">
        <v>1316</v>
      </c>
      <c r="J34" s="491" t="s">
        <v>1395</v>
      </c>
      <c r="K34" s="795" t="s">
        <v>180</v>
      </c>
      <c r="L34" s="516" t="s">
        <v>312</v>
      </c>
      <c r="M34" s="492" t="s">
        <v>1304</v>
      </c>
      <c r="N34" s="516" t="s">
        <v>1396</v>
      </c>
      <c r="O34" s="516" t="s">
        <v>1397</v>
      </c>
      <c r="P34" s="519" t="s">
        <v>188</v>
      </c>
      <c r="Q34" s="514" t="s">
        <v>188</v>
      </c>
      <c r="R34" s="520" t="s">
        <v>102</v>
      </c>
      <c r="S34" s="482">
        <f>IF(R34="Muy Alta",100%,IF(R34="Alta",80%,IF(R34="Media",60%,IF(R34="Baja",40%,IF(R34="Muy Baja",20%,"")))))</f>
        <v>0.2</v>
      </c>
      <c r="T34" s="520"/>
      <c r="U34" s="482" t="str">
        <f>IF(T34="Catastrófico",100%,IF(T34="Mayor",80%,IF(T34="Moderado",60%,IF(T34="Menor",40%,IF(T34="Leve",20%,"")))))</f>
        <v/>
      </c>
      <c r="V34" s="520" t="s">
        <v>120</v>
      </c>
      <c r="W34" s="482">
        <f>IF(V34="Catastrófico",100%,IF(V34="Mayor",80%,IF(V34="Moderado",60%,IF(V34="Menor",40%,IF(V34="Leve",20%,"")))))</f>
        <v>0.2</v>
      </c>
      <c r="X34" s="485" t="str">
        <f>IF(Y34=100%,"Catastrófico",IF(Y34=80%,"Mayor",IF(Y34=60%,"Moderado",IF(Y34=40%,"Menor",IF(Y34=20%,"Leve","")))))</f>
        <v>Leve</v>
      </c>
      <c r="Y34" s="482">
        <f>IF(AND(U34="",W34=""),"",MAX(U34,W34))</f>
        <v>0.2</v>
      </c>
      <c r="Z34" s="482" t="str">
        <f>CONCATENATE(R34,X34)</f>
        <v>Muy BajaLeve</v>
      </c>
      <c r="AA34" s="492" t="str">
        <f>IF(Z34="Muy AltaLeve","Alto",IF(Z34="Muy AltaMenor","Alto",IF(Z34="Muy AltaModerado","Alto",IF(Z34="Muy AltaMayor","Alto",IF(Z34="Muy AltaCatastrófico","Extremo",IF(Z34="AltaLeve","Moderado",IF(Z34="AltaMenor","Moderado",IF(Z34="AltaModerado","Alto",IF(Z34="AltaMayor","Alto",IF(Z34="AltaCatastrófico","Extremo",IF(Z34="MediaLeve","Moderado",IF(Z34="MediaMenor","Moderado",IF(Z34="MediaModerado","Moderado",IF(Z34="MediaMayor","Alto",IF(Z34="MediaCatastrófico","Extremo",IF(Z34="BajaLeve","Bajo",IF(Z34="BajaMenor","Moderado",IF(Z34="BajaModerado","Moderado",IF(Z34="BajaMayor","Alto",IF(Z34="BajaCatastrófico","Extremo",IF(Z34="Muy BajaLeve","Bajo",IF(Z34="Muy BajaMenor","Bajo",IF(Z34="Muy BajaModerado","Moderado",IF(Z34="Muy BajaMayor","Alto",IF(Z34="Muy BajaCatastrófico","Extremo","")))))))))))))))))))))))))</f>
        <v>Bajo</v>
      </c>
      <c r="AB34" s="151">
        <v>1</v>
      </c>
      <c r="AC34" s="159" t="s">
        <v>1391</v>
      </c>
      <c r="AD34" s="159" t="s">
        <v>1373</v>
      </c>
      <c r="AE34" s="152" t="s">
        <v>1315</v>
      </c>
      <c r="AF34" s="153" t="str">
        <f t="shared" si="0"/>
        <v>Probabilidad</v>
      </c>
      <c r="AG34" s="154" t="s">
        <v>96</v>
      </c>
      <c r="AH34" s="155">
        <f t="shared" si="1"/>
        <v>0.25</v>
      </c>
      <c r="AI34" s="154" t="s">
        <v>97</v>
      </c>
      <c r="AJ34" s="155">
        <f t="shared" si="2"/>
        <v>0.15</v>
      </c>
      <c r="AK34" s="156">
        <f t="shared" si="3"/>
        <v>0.4</v>
      </c>
      <c r="AL34" s="157">
        <f>IFERROR(IF(AF34="Probabilidad",(S34-(+S34*AK34)),IF(AF34="Impacto",S34,"")),"")</f>
        <v>0.12</v>
      </c>
      <c r="AM34" s="157">
        <f>IFERROR(IF(AF34="Impacto",(Y34-(+Y34*AK34)),IF(AF34="Probabilidad",Y34,"")),"")</f>
        <v>0.2</v>
      </c>
      <c r="AN34" s="158" t="s">
        <v>98</v>
      </c>
      <c r="AO34" s="158" t="s">
        <v>99</v>
      </c>
      <c r="AP34" s="158" t="s">
        <v>100</v>
      </c>
      <c r="AQ34" s="520" t="s">
        <v>1398</v>
      </c>
      <c r="AR34" s="490">
        <f>S34</f>
        <v>0.2</v>
      </c>
      <c r="AS34" s="490">
        <f>IF(AL34="","",MIN(AL34:AL35))</f>
        <v>7.1999999999999995E-2</v>
      </c>
      <c r="AT34" s="492" t="str">
        <f>IFERROR(IF(AS34="","",IF(AS34&lt;=0.2,"Muy Baja",IF(AS34&lt;=0.4,"Baja",IF(AS34&lt;=0.6,"Media",IF(AS34&lt;=0.8,"Alta","Muy Alta"))))),"")</f>
        <v>Muy Baja</v>
      </c>
      <c r="AU34" s="490">
        <f>Y34</f>
        <v>0.2</v>
      </c>
      <c r="AV34" s="490">
        <f>IF(AM34="","",MIN(AM34:AM35))</f>
        <v>0.2</v>
      </c>
      <c r="AW34" s="492" t="str">
        <f>IFERROR(IF(AV34="","",IF(AV34&lt;=0.2,"Leve",IF(AV34&lt;=0.4,"Menor",IF(AV34&lt;=0.6,"Moderado",IF(AV34&lt;=0.8,"Mayor","Catastrófico"))))),"")</f>
        <v>Leve</v>
      </c>
      <c r="AX34" s="492" t="str">
        <f>AA34</f>
        <v>Bajo</v>
      </c>
      <c r="AY34" s="492" t="str">
        <f>IFERROR(IF(OR(AND(AT34="Muy Baja",AW34="Leve"),AND(AT34="Muy Baja",AW34="Menor"),AND(AT34="Baja",AW34="Leve")),"Bajo",IF(OR(AND(AT34="Muy baja",AW34="Moderado"),AND(AT34="Baja",AW34="Menor"),AND(AT34="Baja",AW34="Moderado"),AND(AT34="Media",AW34="Leve"),AND(AT34="Media",AW34="Menor"),AND(AT34="Media",AW34="Moderado"),AND(AT34="Alta",AW34="Leve"),AND(AT34="Alta",AW34="Menor")),"Moderado",IF(OR(AND(AT34="Muy Baja",AW34="Mayor"),AND(AT34="Baja",AW34="Mayor"),AND(AT34="Media",AW34="Mayor"),AND(AT34="Alta",AW34="Moderado"),AND(AT34="Alta",AW34="Mayor"),AND(AT34="Muy Alta",AW34="Leve"),AND(AT34="Muy Alta",AW34="Menor"),AND(AT34="Muy Alta",AW34="Moderado"),AND(AT34="Muy Alta",AW34="Mayor")),"Alto",IF(OR(AND(AT34="Muy Baja",AW34="Catastrófico"),AND(AT34="Baja",AW34="Catastrófico"),AND(AT34="Media",AW34="Catastrófico"),AND(AT34="Alta",AW34="Catastrófico"),AND(AT34="Muy Alta",AW34="Catastrófico")),"Extremo","")))),"")</f>
        <v>Bajo</v>
      </c>
      <c r="AZ34" s="795" t="s">
        <v>127</v>
      </c>
      <c r="BA34" s="737" t="s">
        <v>128</v>
      </c>
      <c r="BB34" s="737" t="s">
        <v>128</v>
      </c>
      <c r="BC34" s="737" t="s">
        <v>128</v>
      </c>
      <c r="BD34" s="737" t="s">
        <v>128</v>
      </c>
      <c r="BE34" s="737" t="s">
        <v>128</v>
      </c>
      <c r="BF34" s="516"/>
      <c r="BG34" s="516"/>
      <c r="BH34" s="581"/>
      <c r="BI34" s="581"/>
      <c r="BJ34" s="581"/>
      <c r="BK34" s="581"/>
      <c r="BL34" s="581"/>
      <c r="BM34" s="516"/>
      <c r="BN34" s="516"/>
      <c r="BO34" s="719"/>
    </row>
    <row r="35" spans="1:67" ht="131.25" customHeight="1">
      <c r="A35" s="805"/>
      <c r="B35" s="808"/>
      <c r="C35" s="811"/>
      <c r="D35" s="728"/>
      <c r="E35" s="728"/>
      <c r="F35" s="515"/>
      <c r="G35" s="516"/>
      <c r="H35" s="520"/>
      <c r="I35" s="795"/>
      <c r="J35" s="491"/>
      <c r="K35" s="795"/>
      <c r="L35" s="516"/>
      <c r="M35" s="492"/>
      <c r="N35" s="516"/>
      <c r="O35" s="516"/>
      <c r="P35" s="519"/>
      <c r="Q35" s="514"/>
      <c r="R35" s="520"/>
      <c r="S35" s="482"/>
      <c r="T35" s="520"/>
      <c r="U35" s="482"/>
      <c r="V35" s="520"/>
      <c r="W35" s="482"/>
      <c r="X35" s="485"/>
      <c r="Y35" s="482"/>
      <c r="Z35" s="482"/>
      <c r="AA35" s="492"/>
      <c r="AB35" s="151">
        <v>2</v>
      </c>
      <c r="AC35" s="159" t="s">
        <v>1399</v>
      </c>
      <c r="AD35" s="159">
        <v>1</v>
      </c>
      <c r="AE35" s="152" t="s">
        <v>1400</v>
      </c>
      <c r="AF35" s="153" t="str">
        <f t="shared" si="0"/>
        <v>Probabilidad</v>
      </c>
      <c r="AG35" s="154" t="s">
        <v>96</v>
      </c>
      <c r="AH35" s="155">
        <f t="shared" si="1"/>
        <v>0.25</v>
      </c>
      <c r="AI35" s="154" t="s">
        <v>97</v>
      </c>
      <c r="AJ35" s="155">
        <f t="shared" si="2"/>
        <v>0.15</v>
      </c>
      <c r="AK35" s="156">
        <f t="shared" si="3"/>
        <v>0.4</v>
      </c>
      <c r="AL35" s="157">
        <f>IFERROR(IF(AND(AF34="Probabilidad",AF35="Probabilidad"),(AL34-(+AL34*AK35)),IF(AF35="Probabilidad",(S34-(+S34*AK35)),IF(AF35="Impacto",AL34,""))),"")</f>
        <v>7.1999999999999995E-2</v>
      </c>
      <c r="AM35" s="157">
        <f>IFERROR(IF(AND(AF34="Impacto",AF35="Impacto"),(AM34-(+AM34*AK35)),IF(AF35="Impacto",(Y34-(+Y34*AK35)),IF(AF35="Probabilidad",AM34,""))),"")</f>
        <v>0.2</v>
      </c>
      <c r="AN35" s="158" t="s">
        <v>1255</v>
      </c>
      <c r="AO35" s="158" t="s">
        <v>686</v>
      </c>
      <c r="AP35" s="158" t="s">
        <v>1385</v>
      </c>
      <c r="AQ35" s="520"/>
      <c r="AR35" s="491"/>
      <c r="AS35" s="491"/>
      <c r="AT35" s="492"/>
      <c r="AU35" s="491"/>
      <c r="AV35" s="491"/>
      <c r="AW35" s="492"/>
      <c r="AX35" s="492"/>
      <c r="AY35" s="492"/>
      <c r="AZ35" s="795"/>
      <c r="BA35" s="737"/>
      <c r="BB35" s="737"/>
      <c r="BC35" s="737"/>
      <c r="BD35" s="737"/>
      <c r="BE35" s="737"/>
      <c r="BF35" s="516"/>
      <c r="BG35" s="516"/>
      <c r="BH35" s="581"/>
      <c r="BI35" s="581"/>
      <c r="BJ35" s="581"/>
      <c r="BK35" s="581"/>
      <c r="BL35" s="581"/>
      <c r="BM35" s="516"/>
      <c r="BN35" s="516"/>
      <c r="BO35" s="719"/>
    </row>
    <row r="36" spans="1:67" ht="81">
      <c r="A36" s="805"/>
      <c r="B36" s="808"/>
      <c r="C36" s="811"/>
      <c r="D36" s="728" t="s">
        <v>1299</v>
      </c>
      <c r="E36" s="728" t="s">
        <v>83</v>
      </c>
      <c r="F36" s="515">
        <v>7</v>
      </c>
      <c r="G36" s="833" t="s">
        <v>1401</v>
      </c>
      <c r="H36" s="520" t="s">
        <v>1301</v>
      </c>
      <c r="I36" s="795" t="s">
        <v>1302</v>
      </c>
      <c r="J36" s="491" t="s">
        <v>1402</v>
      </c>
      <c r="K36" s="795" t="s">
        <v>180</v>
      </c>
      <c r="L36" s="516" t="s">
        <v>365</v>
      </c>
      <c r="M36" s="492" t="s">
        <v>1304</v>
      </c>
      <c r="N36" s="516" t="s">
        <v>1403</v>
      </c>
      <c r="O36" s="833" t="s">
        <v>1306</v>
      </c>
      <c r="P36" s="519" t="s">
        <v>188</v>
      </c>
      <c r="Q36" s="514" t="s">
        <v>188</v>
      </c>
      <c r="R36" s="520" t="s">
        <v>218</v>
      </c>
      <c r="S36" s="482">
        <f>IF(R36="Muy Alta",100%,IF(R36="Alta",80%,IF(R36="Media",60%,IF(R36="Baja",40%,IF(R36="Muy Baja",20%,"")))))</f>
        <v>0.8</v>
      </c>
      <c r="T36" s="520" t="s">
        <v>120</v>
      </c>
      <c r="U36" s="482">
        <f>IF(T36="Catastrófico",100%,IF(T36="Mayor",80%,IF(T36="Moderado",60%,IF(T36="Menor",40%,IF(T36="Leve",20%,"")))))</f>
        <v>0.2</v>
      </c>
      <c r="V36" s="520" t="s">
        <v>125</v>
      </c>
      <c r="W36" s="482">
        <f>IF(V36="Catastrófico",100%,IF(V36="Mayor",80%,IF(V36="Moderado",60%,IF(V36="Menor",40%,IF(V36="Leve",20%,"")))))</f>
        <v>0.6</v>
      </c>
      <c r="X36" s="485" t="str">
        <f>IF(Y36=100%,"Catastrófico",IF(Y36=80%,"Mayor",IF(Y36=60%,"Moderado",IF(Y36=40%,"Menor",IF(Y36=20%,"Leve","")))))</f>
        <v>Moderado</v>
      </c>
      <c r="Y36" s="482">
        <f>IF(AND(U36="",W36=""),"",MAX(U36,W36))</f>
        <v>0.6</v>
      </c>
      <c r="Z36" s="482" t="str">
        <f>CONCATENATE(R36,X36)</f>
        <v>AltaModerado</v>
      </c>
      <c r="AA36" s="492" t="str">
        <f>IF(Z36="Muy AltaLeve","Alto",IF(Z36="Muy AltaMenor","Alto",IF(Z36="Muy AltaModerado","Alto",IF(Z36="Muy AltaMayor","Alto",IF(Z36="Muy AltaCatastrófico","Extremo",IF(Z36="AltaLeve","Moderado",IF(Z36="AltaMenor","Moderado",IF(Z36="AltaModerado","Alto",IF(Z36="AltaMayor","Alto",IF(Z36="AltaCatastrófico","Extremo",IF(Z36="MediaLeve","Moderado",IF(Z36="MediaMenor","Moderado",IF(Z36="MediaModerado","Moderado",IF(Z36="MediaMayor","Alto",IF(Z36="MediaCatastrófico","Extremo",IF(Z36="BajaLeve","Bajo",IF(Z36="BajaMenor","Moderado",IF(Z36="BajaModerado","Moderado",IF(Z36="BajaMayor","Alto",IF(Z36="BajaCatastrófico","Extremo",IF(Z36="Muy BajaLeve","Bajo",IF(Z36="Muy BajaMenor","Bajo",IF(Z36="Muy BajaModerado","Moderado",IF(Z36="Muy BajaMayor","Alto",IF(Z36="Muy BajaCatastrófico","Extremo","")))))))))))))))))))))))))</f>
        <v>Alto</v>
      </c>
      <c r="AB36" s="151">
        <v>1</v>
      </c>
      <c r="AC36" s="229" t="s">
        <v>1404</v>
      </c>
      <c r="AD36" s="159" t="s">
        <v>1373</v>
      </c>
      <c r="AE36" s="207" t="s">
        <v>1310</v>
      </c>
      <c r="AF36" s="153" t="str">
        <f t="shared" si="0"/>
        <v>Probabilidad</v>
      </c>
      <c r="AG36" s="154" t="s">
        <v>96</v>
      </c>
      <c r="AH36" s="155">
        <f t="shared" si="1"/>
        <v>0.25</v>
      </c>
      <c r="AI36" s="154" t="s">
        <v>97</v>
      </c>
      <c r="AJ36" s="155">
        <f t="shared" si="2"/>
        <v>0.15</v>
      </c>
      <c r="AK36" s="156">
        <f t="shared" si="3"/>
        <v>0.4</v>
      </c>
      <c r="AL36" s="157">
        <f>IFERROR(IF(AF36="Probabilidad",(S36-(+S36*AK36)),IF(AF36="Impacto",S36,"")),"")</f>
        <v>0.48</v>
      </c>
      <c r="AM36" s="157">
        <f>IFERROR(IF(AF36="Impacto",(Y36-(+Y36*AK36)),IF(AF36="Probabilidad",Y36,"")),"")</f>
        <v>0.6</v>
      </c>
      <c r="AN36" s="158" t="s">
        <v>98</v>
      </c>
      <c r="AO36" s="158" t="s">
        <v>99</v>
      </c>
      <c r="AP36" s="158" t="s">
        <v>100</v>
      </c>
      <c r="AQ36" s="520" t="s">
        <v>1405</v>
      </c>
      <c r="AR36" s="490">
        <f>S36</f>
        <v>0.8</v>
      </c>
      <c r="AS36" s="490">
        <f>IF(AL36="","",MIN(AL36:AL40))</f>
        <v>0.17279999999999998</v>
      </c>
      <c r="AT36" s="492" t="str">
        <f>IFERROR(IF(AS36="","",IF(AS36&lt;=0.2,"Muy Baja",IF(AS36&lt;=0.4,"Baja",IF(AS36&lt;=0.6,"Media",IF(AS36&lt;=0.8,"Alta","Muy Alta"))))),"")</f>
        <v>Muy Baja</v>
      </c>
      <c r="AU36" s="490">
        <f>Y36</f>
        <v>0.6</v>
      </c>
      <c r="AV36" s="490">
        <f>IF(AM36="","",MIN(AM36:AM40))</f>
        <v>0.33749999999999997</v>
      </c>
      <c r="AW36" s="492" t="str">
        <f>IFERROR(IF(AV36="","",IF(AV36&lt;=0.2,"Leve",IF(AV36&lt;=0.4,"Menor",IF(AV36&lt;=0.6,"Moderado",IF(AV36&lt;=0.8,"Mayor","Catastrófico"))))),"")</f>
        <v>Menor</v>
      </c>
      <c r="AX36" s="492" t="str">
        <f>AA36</f>
        <v>Alto</v>
      </c>
      <c r="AY36" s="492" t="str">
        <f>IFERROR(IF(OR(AND(AT36="Muy Baja",AW36="Leve"),AND(AT36="Muy Baja",AW36="Menor"),AND(AT36="Baja",AW36="Leve")),"Bajo",IF(OR(AND(AT36="Muy baja",AW36="Moderado"),AND(AT36="Baja",AW36="Menor"),AND(AT36="Baja",AW36="Moderado"),AND(AT36="Media",AW36="Leve"),AND(AT36="Media",AW36="Menor"),AND(AT36="Media",AW36="Moderado"),AND(AT36="Alta",AW36="Leve"),AND(AT36="Alta",AW36="Menor")),"Moderado",IF(OR(AND(AT36="Muy Baja",AW36="Mayor"),AND(AT36="Baja",AW36="Mayor"),AND(AT36="Media",AW36="Mayor"),AND(AT36="Alta",AW36="Moderado"),AND(AT36="Alta",AW36="Mayor"),AND(AT36="Muy Alta",AW36="Leve"),AND(AT36="Muy Alta",AW36="Menor"),AND(AT36="Muy Alta",AW36="Moderado"),AND(AT36="Muy Alta",AW36="Mayor")),"Alto",IF(OR(AND(AT36="Muy Baja",AW36="Catastrófico"),AND(AT36="Baja",AW36="Catastrófico"),AND(AT36="Media",AW36="Catastrófico"),AND(AT36="Alta",AW36="Catastrófico"),AND(AT36="Muy Alta",AW36="Catastrófico")),"Extremo","")))),"")</f>
        <v>Bajo</v>
      </c>
      <c r="AZ36" s="520" t="s">
        <v>127</v>
      </c>
      <c r="BA36" s="737" t="s">
        <v>128</v>
      </c>
      <c r="BB36" s="737" t="s">
        <v>128</v>
      </c>
      <c r="BC36" s="737" t="s">
        <v>128</v>
      </c>
      <c r="BD36" s="737" t="s">
        <v>128</v>
      </c>
      <c r="BE36" s="737" t="s">
        <v>128</v>
      </c>
      <c r="BF36" s="516"/>
      <c r="BG36" s="516"/>
      <c r="BH36" s="581"/>
      <c r="BI36" s="581"/>
      <c r="BJ36" s="581"/>
      <c r="BK36" s="581"/>
      <c r="BL36" s="581"/>
      <c r="BM36" s="516"/>
      <c r="BN36" s="516"/>
      <c r="BO36" s="719"/>
    </row>
    <row r="37" spans="1:67" ht="138" customHeight="1">
      <c r="A37" s="805"/>
      <c r="B37" s="808"/>
      <c r="C37" s="811"/>
      <c r="D37" s="728"/>
      <c r="E37" s="728"/>
      <c r="F37" s="515"/>
      <c r="G37" s="833"/>
      <c r="H37" s="520"/>
      <c r="I37" s="795"/>
      <c r="J37" s="491"/>
      <c r="K37" s="795"/>
      <c r="L37" s="516"/>
      <c r="M37" s="492"/>
      <c r="N37" s="516"/>
      <c r="O37" s="833"/>
      <c r="P37" s="519"/>
      <c r="Q37" s="514"/>
      <c r="R37" s="520"/>
      <c r="S37" s="482"/>
      <c r="T37" s="520"/>
      <c r="U37" s="482"/>
      <c r="V37" s="520"/>
      <c r="W37" s="482"/>
      <c r="X37" s="485"/>
      <c r="Y37" s="482"/>
      <c r="Z37" s="482"/>
      <c r="AA37" s="492"/>
      <c r="AB37" s="151">
        <v>2</v>
      </c>
      <c r="AC37" s="229" t="s">
        <v>1406</v>
      </c>
      <c r="AD37" s="159" t="s">
        <v>1373</v>
      </c>
      <c r="AE37" s="207" t="s">
        <v>1313</v>
      </c>
      <c r="AF37" s="153" t="str">
        <f t="shared" si="0"/>
        <v>Impacto</v>
      </c>
      <c r="AG37" s="154" t="s">
        <v>270</v>
      </c>
      <c r="AH37" s="155">
        <f t="shared" si="1"/>
        <v>0.1</v>
      </c>
      <c r="AI37" s="154" t="s">
        <v>97</v>
      </c>
      <c r="AJ37" s="155">
        <f t="shared" si="2"/>
        <v>0.15</v>
      </c>
      <c r="AK37" s="156">
        <f t="shared" si="3"/>
        <v>0.25</v>
      </c>
      <c r="AL37" s="157">
        <f>IFERROR(IF(AND(AF36="Probabilidad",AF37="Probabilidad"),(AL36-(+AL36*AK37)),IF(AF37="Probabilidad",(S36-(+S36*AK37)),IF(AF37="Impacto",AL36,""))),"")</f>
        <v>0.48</v>
      </c>
      <c r="AM37" s="157">
        <f>IFERROR(IF(AND(AF36="Impacto",AF37="Impacto"),(AM36-(+AM36*AK37)),IF(AF37="Impacto",(Y36-(Y36*AK37)),IF(AF37="Probabilidad",AM36,""))),"")</f>
        <v>0.44999999999999996</v>
      </c>
      <c r="AN37" s="158" t="s">
        <v>98</v>
      </c>
      <c r="AO37" s="158" t="s">
        <v>99</v>
      </c>
      <c r="AP37" s="158" t="s">
        <v>100</v>
      </c>
      <c r="AQ37" s="520"/>
      <c r="AR37" s="491"/>
      <c r="AS37" s="491"/>
      <c r="AT37" s="492"/>
      <c r="AU37" s="491"/>
      <c r="AV37" s="491"/>
      <c r="AW37" s="492"/>
      <c r="AX37" s="492"/>
      <c r="AY37" s="492"/>
      <c r="AZ37" s="520"/>
      <c r="BA37" s="737"/>
      <c r="BB37" s="737"/>
      <c r="BC37" s="737"/>
      <c r="BD37" s="737"/>
      <c r="BE37" s="737"/>
      <c r="BF37" s="516"/>
      <c r="BG37" s="516"/>
      <c r="BH37" s="581"/>
      <c r="BI37" s="581"/>
      <c r="BJ37" s="581"/>
      <c r="BK37" s="581"/>
      <c r="BL37" s="581"/>
      <c r="BM37" s="516"/>
      <c r="BN37" s="516"/>
      <c r="BO37" s="719"/>
    </row>
    <row r="38" spans="1:67" ht="121.5">
      <c r="A38" s="805"/>
      <c r="B38" s="808"/>
      <c r="C38" s="811"/>
      <c r="D38" s="728"/>
      <c r="E38" s="728"/>
      <c r="F38" s="515"/>
      <c r="G38" s="833"/>
      <c r="H38" s="520"/>
      <c r="I38" s="795"/>
      <c r="J38" s="491"/>
      <c r="K38" s="795"/>
      <c r="L38" s="516"/>
      <c r="M38" s="492"/>
      <c r="N38" s="516"/>
      <c r="O38" s="833"/>
      <c r="P38" s="519"/>
      <c r="Q38" s="514"/>
      <c r="R38" s="520"/>
      <c r="S38" s="482"/>
      <c r="T38" s="520"/>
      <c r="U38" s="482"/>
      <c r="V38" s="520"/>
      <c r="W38" s="482"/>
      <c r="X38" s="485"/>
      <c r="Y38" s="482"/>
      <c r="Z38" s="482"/>
      <c r="AA38" s="492"/>
      <c r="AB38" s="151">
        <v>3</v>
      </c>
      <c r="AC38" s="166" t="s">
        <v>1314</v>
      </c>
      <c r="AD38" s="159" t="s">
        <v>1373</v>
      </c>
      <c r="AE38" s="207" t="s">
        <v>1315</v>
      </c>
      <c r="AF38" s="153" t="str">
        <f t="shared" si="0"/>
        <v>Probabilidad</v>
      </c>
      <c r="AG38" s="154" t="s">
        <v>96</v>
      </c>
      <c r="AH38" s="155">
        <f t="shared" si="1"/>
        <v>0.25</v>
      </c>
      <c r="AI38" s="154" t="s">
        <v>97</v>
      </c>
      <c r="AJ38" s="155">
        <f t="shared" si="2"/>
        <v>0.15</v>
      </c>
      <c r="AK38" s="156">
        <f t="shared" si="3"/>
        <v>0.4</v>
      </c>
      <c r="AL38" s="157">
        <f>IFERROR(IF(AND(AF37="Probabilidad",AF38="Probabilidad"),(AL37-(+AL37*AK38)),IF(AND(AF37="Impacto",AF38="Probabilidad"),(AL36-(+AL36*AK38)),IF(AF38="Impacto",AL37,""))),"")</f>
        <v>0.28799999999999998</v>
      </c>
      <c r="AM38" s="157">
        <f>IFERROR(IF(AND(AF37="Impacto",AF38="Impacto"),(AM37-(+AM37*AK38)),IF(AND(AF37="Probabilidad",AF38="Impacto"),(AM36-(+AM36*AK38)),IF(AF38="Probabilidad",AM37,""))),"")</f>
        <v>0.44999999999999996</v>
      </c>
      <c r="AN38" s="158" t="s">
        <v>98</v>
      </c>
      <c r="AO38" s="158" t="s">
        <v>99</v>
      </c>
      <c r="AP38" s="158" t="s">
        <v>100</v>
      </c>
      <c r="AQ38" s="520"/>
      <c r="AR38" s="491"/>
      <c r="AS38" s="491"/>
      <c r="AT38" s="492"/>
      <c r="AU38" s="491"/>
      <c r="AV38" s="491"/>
      <c r="AW38" s="492"/>
      <c r="AX38" s="492"/>
      <c r="AY38" s="492"/>
      <c r="AZ38" s="520"/>
      <c r="BA38" s="737"/>
      <c r="BB38" s="737"/>
      <c r="BC38" s="737"/>
      <c r="BD38" s="737"/>
      <c r="BE38" s="737"/>
      <c r="BF38" s="516"/>
      <c r="BG38" s="516"/>
      <c r="BH38" s="581"/>
      <c r="BI38" s="581"/>
      <c r="BJ38" s="581"/>
      <c r="BK38" s="581"/>
      <c r="BL38" s="581"/>
      <c r="BM38" s="516"/>
      <c r="BN38" s="516"/>
      <c r="BO38" s="719"/>
    </row>
    <row r="39" spans="1:67" ht="106.5">
      <c r="A39" s="805"/>
      <c r="B39" s="808"/>
      <c r="C39" s="811"/>
      <c r="D39" s="728"/>
      <c r="E39" s="728"/>
      <c r="F39" s="515"/>
      <c r="G39" s="833"/>
      <c r="H39" s="520"/>
      <c r="I39" s="795"/>
      <c r="J39" s="491"/>
      <c r="K39" s="795"/>
      <c r="L39" s="516"/>
      <c r="M39" s="492"/>
      <c r="N39" s="516"/>
      <c r="O39" s="833"/>
      <c r="P39" s="519"/>
      <c r="Q39" s="514"/>
      <c r="R39" s="520"/>
      <c r="S39" s="482"/>
      <c r="T39" s="520"/>
      <c r="U39" s="482"/>
      <c r="V39" s="520"/>
      <c r="W39" s="482"/>
      <c r="X39" s="485"/>
      <c r="Y39" s="482"/>
      <c r="Z39" s="482"/>
      <c r="AA39" s="492"/>
      <c r="AB39" s="151">
        <v>4</v>
      </c>
      <c r="AC39" s="159" t="s">
        <v>1407</v>
      </c>
      <c r="AD39" s="159" t="s">
        <v>1373</v>
      </c>
      <c r="AE39" s="152" t="s">
        <v>1324</v>
      </c>
      <c r="AF39" s="153" t="str">
        <f t="shared" si="0"/>
        <v>Probabilidad</v>
      </c>
      <c r="AG39" s="154" t="s">
        <v>96</v>
      </c>
      <c r="AH39" s="155">
        <f t="shared" si="1"/>
        <v>0.25</v>
      </c>
      <c r="AI39" s="154" t="s">
        <v>97</v>
      </c>
      <c r="AJ39" s="155">
        <f t="shared" si="2"/>
        <v>0.15</v>
      </c>
      <c r="AK39" s="156">
        <f t="shared" si="3"/>
        <v>0.4</v>
      </c>
      <c r="AL39" s="157">
        <f>IFERROR(IF(AND(AF38="Probabilidad",AF39="Probabilidad"),(AL38-(+AL38*AK39)),IF(AND(AF38="Impacto",AF39="Probabilidad"),(AL37-(+AL37*AK39)),IF(AF39="Impacto",AL38,""))),"")</f>
        <v>0.17279999999999998</v>
      </c>
      <c r="AM39" s="157">
        <f>IFERROR(IF(AND(AF38="Impacto",AF39="Impacto"),(AM38-(+AM38*AK39)),IF(AND(AF38="Probabilidad",AF39="Impacto"),(AM37-(+AM37*AK39)),IF(AF39="Probabilidad",AM38,""))),"")</f>
        <v>0.44999999999999996</v>
      </c>
      <c r="AN39" s="158" t="s">
        <v>98</v>
      </c>
      <c r="AO39" s="158" t="s">
        <v>99</v>
      </c>
      <c r="AP39" s="158" t="s">
        <v>100</v>
      </c>
      <c r="AQ39" s="520"/>
      <c r="AR39" s="491"/>
      <c r="AS39" s="491"/>
      <c r="AT39" s="492"/>
      <c r="AU39" s="491"/>
      <c r="AV39" s="491"/>
      <c r="AW39" s="492"/>
      <c r="AX39" s="492"/>
      <c r="AY39" s="492"/>
      <c r="AZ39" s="520"/>
      <c r="BA39" s="737"/>
      <c r="BB39" s="737"/>
      <c r="BC39" s="737"/>
      <c r="BD39" s="737"/>
      <c r="BE39" s="737"/>
      <c r="BF39" s="516"/>
      <c r="BG39" s="516"/>
      <c r="BH39" s="581"/>
      <c r="BI39" s="581"/>
      <c r="BJ39" s="581"/>
      <c r="BK39" s="581"/>
      <c r="BL39" s="581"/>
      <c r="BM39" s="516"/>
      <c r="BN39" s="516"/>
      <c r="BO39" s="719"/>
    </row>
    <row r="40" spans="1:67" ht="91.5">
      <c r="A40" s="805"/>
      <c r="B40" s="808"/>
      <c r="C40" s="811"/>
      <c r="D40" s="728"/>
      <c r="E40" s="728"/>
      <c r="F40" s="515"/>
      <c r="G40" s="833"/>
      <c r="H40" s="520"/>
      <c r="I40" s="795"/>
      <c r="J40" s="491"/>
      <c r="K40" s="795"/>
      <c r="L40" s="516"/>
      <c r="M40" s="492"/>
      <c r="N40" s="516"/>
      <c r="O40" s="833"/>
      <c r="P40" s="519"/>
      <c r="Q40" s="514"/>
      <c r="R40" s="520"/>
      <c r="S40" s="482"/>
      <c r="T40" s="520"/>
      <c r="U40" s="482"/>
      <c r="V40" s="520"/>
      <c r="W40" s="482"/>
      <c r="X40" s="485"/>
      <c r="Y40" s="482"/>
      <c r="Z40" s="482"/>
      <c r="AA40" s="492"/>
      <c r="AB40" s="151">
        <v>5</v>
      </c>
      <c r="AC40" s="159" t="s">
        <v>1408</v>
      </c>
      <c r="AD40" s="159">
        <v>2</v>
      </c>
      <c r="AE40" s="152" t="s">
        <v>1365</v>
      </c>
      <c r="AF40" s="153" t="str">
        <f t="shared" si="0"/>
        <v>Impacto</v>
      </c>
      <c r="AG40" s="154" t="s">
        <v>270</v>
      </c>
      <c r="AH40" s="155">
        <f t="shared" si="1"/>
        <v>0.1</v>
      </c>
      <c r="AI40" s="154" t="s">
        <v>97</v>
      </c>
      <c r="AJ40" s="155">
        <f t="shared" si="2"/>
        <v>0.15</v>
      </c>
      <c r="AK40" s="156">
        <f t="shared" si="3"/>
        <v>0.25</v>
      </c>
      <c r="AL40" s="157">
        <f>IFERROR(IF(AND(AF39="Probabilidad",AF40="Probabilidad"),(AL39-(+AL39*AK40)),IF(AND(AF39="Impacto",AF40="Probabilidad"),(AL38-(+AL38*AK40)),IF(AF40="Impacto",AL39,""))),"")</f>
        <v>0.17279999999999998</v>
      </c>
      <c r="AM40" s="157">
        <f>IFERROR(IF(AND(AF39="Impacto",AF40="Impacto"),(AM39-(+AM39*AK40)),IF(AND(AF39="Probabilidad",AF40="Impacto"),(AM38-(+AM38*AK40)),IF(AF40="Probabilidad",AM39,""))),"")</f>
        <v>0.33749999999999997</v>
      </c>
      <c r="AN40" s="158" t="s">
        <v>98</v>
      </c>
      <c r="AO40" s="158" t="s">
        <v>99</v>
      </c>
      <c r="AP40" s="158" t="s">
        <v>100</v>
      </c>
      <c r="AQ40" s="520"/>
      <c r="AR40" s="491"/>
      <c r="AS40" s="491"/>
      <c r="AT40" s="492"/>
      <c r="AU40" s="491"/>
      <c r="AV40" s="491"/>
      <c r="AW40" s="492"/>
      <c r="AX40" s="492"/>
      <c r="AY40" s="492"/>
      <c r="AZ40" s="520"/>
      <c r="BA40" s="737"/>
      <c r="BB40" s="737"/>
      <c r="BC40" s="737"/>
      <c r="BD40" s="737"/>
      <c r="BE40" s="737"/>
      <c r="BF40" s="516"/>
      <c r="BG40" s="516"/>
      <c r="BH40" s="581"/>
      <c r="BI40" s="581"/>
      <c r="BJ40" s="581"/>
      <c r="BK40" s="581"/>
      <c r="BL40" s="581"/>
      <c r="BM40" s="516"/>
      <c r="BN40" s="516"/>
      <c r="BO40" s="719"/>
    </row>
    <row r="41" spans="1:67" ht="81">
      <c r="A41" s="805"/>
      <c r="B41" s="808"/>
      <c r="C41" s="811"/>
      <c r="D41" s="728" t="s">
        <v>1299</v>
      </c>
      <c r="E41" s="728" t="s">
        <v>83</v>
      </c>
      <c r="F41" s="515">
        <v>8</v>
      </c>
      <c r="G41" s="833" t="s">
        <v>1401</v>
      </c>
      <c r="H41" s="520" t="s">
        <v>1301</v>
      </c>
      <c r="I41" s="795" t="s">
        <v>1316</v>
      </c>
      <c r="J41" s="491" t="s">
        <v>1409</v>
      </c>
      <c r="K41" s="795" t="s">
        <v>180</v>
      </c>
      <c r="L41" s="516" t="s">
        <v>365</v>
      </c>
      <c r="M41" s="492" t="s">
        <v>1304</v>
      </c>
      <c r="N41" s="516" t="s">
        <v>1410</v>
      </c>
      <c r="O41" s="833" t="s">
        <v>1319</v>
      </c>
      <c r="P41" s="519" t="s">
        <v>188</v>
      </c>
      <c r="Q41" s="514" t="s">
        <v>188</v>
      </c>
      <c r="R41" s="520" t="s">
        <v>218</v>
      </c>
      <c r="S41" s="482">
        <f>IF(R41="Muy Alta",100%,IF(R41="Alta",80%,IF(R41="Media",60%,IF(R41="Baja",40%,IF(R41="Muy Baja",20%,"")))))</f>
        <v>0.8</v>
      </c>
      <c r="T41" s="520" t="s">
        <v>120</v>
      </c>
      <c r="U41" s="482">
        <f>IF(T41="Catastrófico",100%,IF(T41="Mayor",80%,IF(T41="Moderado",60%,IF(T41="Menor",40%,IF(T41="Leve",20%,"")))))</f>
        <v>0.2</v>
      </c>
      <c r="V41" s="520" t="s">
        <v>125</v>
      </c>
      <c r="W41" s="482">
        <f>IF(V41="Catastrófico",100%,IF(V41="Mayor",80%,IF(V41="Moderado",60%,IF(V41="Menor",40%,IF(V41="Leve",20%,"")))))</f>
        <v>0.6</v>
      </c>
      <c r="X41" s="485" t="str">
        <f>IF(Y41=100%,"Catastrófico",IF(Y41=80%,"Mayor",IF(Y41=60%,"Moderado",IF(Y41=40%,"Menor",IF(Y41=20%,"Leve","")))))</f>
        <v>Moderado</v>
      </c>
      <c r="Y41" s="482">
        <f>IF(AND(U41="",W41=""),"",MAX(U41,W41))</f>
        <v>0.6</v>
      </c>
      <c r="Z41" s="482" t="str">
        <f>CONCATENATE(R41,X41)</f>
        <v>AltaModerado</v>
      </c>
      <c r="AA41" s="492"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Alto</v>
      </c>
      <c r="AB41" s="151">
        <v>1</v>
      </c>
      <c r="AC41" s="229" t="s">
        <v>1404</v>
      </c>
      <c r="AD41" s="159" t="s">
        <v>1411</v>
      </c>
      <c r="AE41" s="207" t="s">
        <v>1310</v>
      </c>
      <c r="AF41" s="153" t="str">
        <f t="shared" si="0"/>
        <v>Probabilidad</v>
      </c>
      <c r="AG41" s="154" t="s">
        <v>96</v>
      </c>
      <c r="AH41" s="155">
        <f t="shared" si="1"/>
        <v>0.25</v>
      </c>
      <c r="AI41" s="154" t="s">
        <v>97</v>
      </c>
      <c r="AJ41" s="155">
        <f t="shared" si="2"/>
        <v>0.15</v>
      </c>
      <c r="AK41" s="156">
        <f t="shared" si="3"/>
        <v>0.4</v>
      </c>
      <c r="AL41" s="157">
        <f>IFERROR(IF(AF41="Probabilidad",(S41-(+S41*AK41)),IF(AF41="Impacto",S41,"")),"")</f>
        <v>0.48</v>
      </c>
      <c r="AM41" s="157">
        <f>IFERROR(IF(AF41="Impacto",(Y41-(+Y41*AK41)),IF(AF41="Probabilidad",Y41,"")),"")</f>
        <v>0.6</v>
      </c>
      <c r="AN41" s="158" t="s">
        <v>98</v>
      </c>
      <c r="AO41" s="158" t="s">
        <v>99</v>
      </c>
      <c r="AP41" s="158" t="s">
        <v>100</v>
      </c>
      <c r="AQ41" s="520" t="s">
        <v>1412</v>
      </c>
      <c r="AR41" s="490">
        <f>S41</f>
        <v>0.8</v>
      </c>
      <c r="AS41" s="490">
        <f>IF(AL41="","",MIN(AL41:AL46))</f>
        <v>0.10367999999999998</v>
      </c>
      <c r="AT41" s="492" t="str">
        <f>IFERROR(IF(AS41="","",IF(AS41&lt;=0.2,"Muy Baja",IF(AS41&lt;=0.4,"Baja",IF(AS41&lt;=0.6,"Media",IF(AS41&lt;=0.8,"Alta","Muy Alta"))))),"")</f>
        <v>Muy Baja</v>
      </c>
      <c r="AU41" s="490">
        <f>Y41</f>
        <v>0.6</v>
      </c>
      <c r="AV41" s="490">
        <f>IF(AM41="","",MIN(AM41:AM46))</f>
        <v>0.33749999999999997</v>
      </c>
      <c r="AW41" s="492" t="str">
        <f>IFERROR(IF(AV41="","",IF(AV41&lt;=0.2,"Leve",IF(AV41&lt;=0.4,"Menor",IF(AV41&lt;=0.6,"Moderado",IF(AV41&lt;=0.8,"Mayor","Catastrófico"))))),"")</f>
        <v>Menor</v>
      </c>
      <c r="AX41" s="492" t="str">
        <f>AA41</f>
        <v>Alto</v>
      </c>
      <c r="AY41" s="492"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520" t="s">
        <v>127</v>
      </c>
      <c r="BA41" s="737" t="s">
        <v>128</v>
      </c>
      <c r="BB41" s="737" t="s">
        <v>128</v>
      </c>
      <c r="BC41" s="737" t="s">
        <v>128</v>
      </c>
      <c r="BD41" s="737" t="s">
        <v>128</v>
      </c>
      <c r="BE41" s="737" t="s">
        <v>128</v>
      </c>
      <c r="BF41" s="516"/>
      <c r="BG41" s="516"/>
      <c r="BH41" s="581"/>
      <c r="BI41" s="581"/>
      <c r="BJ41" s="581"/>
      <c r="BK41" s="581"/>
      <c r="BL41" s="581"/>
      <c r="BM41" s="516"/>
      <c r="BN41" s="516"/>
      <c r="BO41" s="719"/>
    </row>
    <row r="42" spans="1:67" ht="115.5" customHeight="1">
      <c r="A42" s="805"/>
      <c r="B42" s="808"/>
      <c r="C42" s="811"/>
      <c r="D42" s="728"/>
      <c r="E42" s="728"/>
      <c r="F42" s="515"/>
      <c r="G42" s="833"/>
      <c r="H42" s="520"/>
      <c r="I42" s="795"/>
      <c r="J42" s="491"/>
      <c r="K42" s="795"/>
      <c r="L42" s="516"/>
      <c r="M42" s="492"/>
      <c r="N42" s="516"/>
      <c r="O42" s="833"/>
      <c r="P42" s="519"/>
      <c r="Q42" s="514"/>
      <c r="R42" s="520"/>
      <c r="S42" s="482"/>
      <c r="T42" s="520"/>
      <c r="U42" s="482"/>
      <c r="V42" s="520"/>
      <c r="W42" s="482"/>
      <c r="X42" s="485"/>
      <c r="Y42" s="482"/>
      <c r="Z42" s="482"/>
      <c r="AA42" s="492"/>
      <c r="AB42" s="151">
        <v>2</v>
      </c>
      <c r="AC42" s="229" t="s">
        <v>1413</v>
      </c>
      <c r="AD42" s="159" t="s">
        <v>1414</v>
      </c>
      <c r="AE42" s="207" t="s">
        <v>1322</v>
      </c>
      <c r="AF42" s="153" t="str">
        <f t="shared" si="0"/>
        <v>Impacto</v>
      </c>
      <c r="AG42" s="154" t="s">
        <v>270</v>
      </c>
      <c r="AH42" s="155">
        <f t="shared" si="1"/>
        <v>0.1</v>
      </c>
      <c r="AI42" s="154" t="s">
        <v>97</v>
      </c>
      <c r="AJ42" s="155">
        <f t="shared" si="2"/>
        <v>0.15</v>
      </c>
      <c r="AK42" s="156">
        <f t="shared" si="3"/>
        <v>0.25</v>
      </c>
      <c r="AL42" s="157">
        <f>IFERROR(IF(AND(AF41="Probabilidad",AF42="Probabilidad"),(AL41-(+AL41*AK42)),IF(AF42="Probabilidad",(S41-(+S41*AK42)),IF(AF42="Impacto",AL41,""))),"")</f>
        <v>0.48</v>
      </c>
      <c r="AM42" s="157">
        <f>IFERROR(IF(AND(AF41="Impacto",AF42="Impacto"),(AM41-(+AM41*AK42)),IF(AF42="Impacto",(Y41-(Y41*AK42)),IF(AF42="Probabilidad",AM41,""))),"")</f>
        <v>0.44999999999999996</v>
      </c>
      <c r="AN42" s="158" t="s">
        <v>98</v>
      </c>
      <c r="AO42" s="158" t="s">
        <v>99</v>
      </c>
      <c r="AP42" s="158" t="s">
        <v>100</v>
      </c>
      <c r="AQ42" s="520"/>
      <c r="AR42" s="491"/>
      <c r="AS42" s="491"/>
      <c r="AT42" s="492"/>
      <c r="AU42" s="491"/>
      <c r="AV42" s="491"/>
      <c r="AW42" s="492"/>
      <c r="AX42" s="492"/>
      <c r="AY42" s="492"/>
      <c r="AZ42" s="520"/>
      <c r="BA42" s="737"/>
      <c r="BB42" s="737"/>
      <c r="BC42" s="737"/>
      <c r="BD42" s="737"/>
      <c r="BE42" s="737"/>
      <c r="BF42" s="516"/>
      <c r="BG42" s="516"/>
      <c r="BH42" s="581"/>
      <c r="BI42" s="581"/>
      <c r="BJ42" s="581"/>
      <c r="BK42" s="581"/>
      <c r="BL42" s="581"/>
      <c r="BM42" s="516"/>
      <c r="BN42" s="516"/>
      <c r="BO42" s="719"/>
    </row>
    <row r="43" spans="1:67" ht="137.25">
      <c r="A43" s="805"/>
      <c r="B43" s="808"/>
      <c r="C43" s="811"/>
      <c r="D43" s="728"/>
      <c r="E43" s="728"/>
      <c r="F43" s="515"/>
      <c r="G43" s="833"/>
      <c r="H43" s="520"/>
      <c r="I43" s="795"/>
      <c r="J43" s="491"/>
      <c r="K43" s="795"/>
      <c r="L43" s="516"/>
      <c r="M43" s="492"/>
      <c r="N43" s="516"/>
      <c r="O43" s="833"/>
      <c r="P43" s="519"/>
      <c r="Q43" s="514"/>
      <c r="R43" s="520"/>
      <c r="S43" s="482"/>
      <c r="T43" s="520"/>
      <c r="U43" s="482"/>
      <c r="V43" s="520"/>
      <c r="W43" s="482"/>
      <c r="X43" s="485"/>
      <c r="Y43" s="482"/>
      <c r="Z43" s="482"/>
      <c r="AA43" s="492"/>
      <c r="AB43" s="151">
        <v>3</v>
      </c>
      <c r="AC43" s="210" t="s">
        <v>1327</v>
      </c>
      <c r="AD43" s="159" t="s">
        <v>1415</v>
      </c>
      <c r="AE43" s="207" t="s">
        <v>1315</v>
      </c>
      <c r="AF43" s="153" t="str">
        <f t="shared" si="0"/>
        <v>Probabilidad</v>
      </c>
      <c r="AG43" s="154" t="s">
        <v>96</v>
      </c>
      <c r="AH43" s="155">
        <f t="shared" si="1"/>
        <v>0.25</v>
      </c>
      <c r="AI43" s="154" t="s">
        <v>97</v>
      </c>
      <c r="AJ43" s="155">
        <f t="shared" si="2"/>
        <v>0.15</v>
      </c>
      <c r="AK43" s="156">
        <f t="shared" si="3"/>
        <v>0.4</v>
      </c>
      <c r="AL43" s="157">
        <f>IFERROR(IF(AND(AF42="Probabilidad",AF43="Probabilidad"),(AL42-(+AL42*AK43)),IF(AND(AF42="Impacto",AF43="Probabilidad"),(AL41-(+AL41*AK43)),IF(AF43="Impacto",AL42,""))),"")</f>
        <v>0.28799999999999998</v>
      </c>
      <c r="AM43" s="157">
        <f>IFERROR(IF(AND(AF42="Impacto",AF43="Impacto"),(AM42-(+AM42*AK43)),IF(AND(AF42="Probabilidad",AF43="Impacto"),(AM41-(+AM41*AK43)),IF(AF43="Probabilidad",AM42,""))),"")</f>
        <v>0.44999999999999996</v>
      </c>
      <c r="AN43" s="158" t="s">
        <v>98</v>
      </c>
      <c r="AO43" s="158" t="s">
        <v>99</v>
      </c>
      <c r="AP43" s="158" t="s">
        <v>100</v>
      </c>
      <c r="AQ43" s="520"/>
      <c r="AR43" s="491"/>
      <c r="AS43" s="491"/>
      <c r="AT43" s="492"/>
      <c r="AU43" s="491"/>
      <c r="AV43" s="491"/>
      <c r="AW43" s="492"/>
      <c r="AX43" s="492"/>
      <c r="AY43" s="492"/>
      <c r="AZ43" s="520"/>
      <c r="BA43" s="737"/>
      <c r="BB43" s="737"/>
      <c r="BC43" s="737"/>
      <c r="BD43" s="737"/>
      <c r="BE43" s="737"/>
      <c r="BF43" s="516"/>
      <c r="BG43" s="516"/>
      <c r="BH43" s="581"/>
      <c r="BI43" s="581"/>
      <c r="BJ43" s="581"/>
      <c r="BK43" s="581"/>
      <c r="BL43" s="581"/>
      <c r="BM43" s="516"/>
      <c r="BN43" s="516"/>
      <c r="BO43" s="719"/>
    </row>
    <row r="44" spans="1:67" ht="69">
      <c r="A44" s="805"/>
      <c r="B44" s="808"/>
      <c r="C44" s="811"/>
      <c r="D44" s="728"/>
      <c r="E44" s="728"/>
      <c r="F44" s="515"/>
      <c r="G44" s="833"/>
      <c r="H44" s="520"/>
      <c r="I44" s="795"/>
      <c r="J44" s="491"/>
      <c r="K44" s="795"/>
      <c r="L44" s="516"/>
      <c r="M44" s="492"/>
      <c r="N44" s="516"/>
      <c r="O44" s="833"/>
      <c r="P44" s="519"/>
      <c r="Q44" s="514"/>
      <c r="R44" s="520"/>
      <c r="S44" s="482"/>
      <c r="T44" s="520"/>
      <c r="U44" s="482"/>
      <c r="V44" s="520"/>
      <c r="W44" s="482"/>
      <c r="X44" s="485"/>
      <c r="Y44" s="482"/>
      <c r="Z44" s="482"/>
      <c r="AA44" s="492"/>
      <c r="AB44" s="151">
        <v>4</v>
      </c>
      <c r="AC44" s="260" t="s">
        <v>1416</v>
      </c>
      <c r="AD44" s="159" t="s">
        <v>1414</v>
      </c>
      <c r="AE44" s="261" t="s">
        <v>1326</v>
      </c>
      <c r="AF44" s="153" t="str">
        <f t="shared" si="0"/>
        <v>Probabilidad</v>
      </c>
      <c r="AG44" s="154" t="s">
        <v>96</v>
      </c>
      <c r="AH44" s="155">
        <f t="shared" si="1"/>
        <v>0.25</v>
      </c>
      <c r="AI44" s="154" t="s">
        <v>97</v>
      </c>
      <c r="AJ44" s="155">
        <f t="shared" si="2"/>
        <v>0.15</v>
      </c>
      <c r="AK44" s="156">
        <f t="shared" si="3"/>
        <v>0.4</v>
      </c>
      <c r="AL44" s="157">
        <f>IFERROR(IF(AND(AF43="Probabilidad",AF44="Probabilidad"),(AL43-(+AL43*AK44)),IF(AND(AF43="Impacto",AF44="Probabilidad"),(AL42-(+AL42*AK44)),IF(AF44="Impacto",AL43,""))),"")</f>
        <v>0.17279999999999998</v>
      </c>
      <c r="AM44" s="161">
        <f>IFERROR(IF(AND(AF43="Impacto",AF44="Impacto"),(AM43-(+AM43*AK44)),IF(AND(AF43="Probabilidad",AF44="Impacto"),(AM42-(+AM42*AK44)),IF(AF44="Probabilidad",AM43,""))),"")</f>
        <v>0.44999999999999996</v>
      </c>
      <c r="AN44" s="158" t="s">
        <v>98</v>
      </c>
      <c r="AO44" s="158" t="s">
        <v>99</v>
      </c>
      <c r="AP44" s="158" t="s">
        <v>100</v>
      </c>
      <c r="AQ44" s="520"/>
      <c r="AR44" s="491"/>
      <c r="AS44" s="491"/>
      <c r="AT44" s="492"/>
      <c r="AU44" s="491"/>
      <c r="AV44" s="491"/>
      <c r="AW44" s="492"/>
      <c r="AX44" s="492"/>
      <c r="AY44" s="492"/>
      <c r="AZ44" s="520"/>
      <c r="BA44" s="737"/>
      <c r="BB44" s="737"/>
      <c r="BC44" s="737"/>
      <c r="BD44" s="737"/>
      <c r="BE44" s="737"/>
      <c r="BF44" s="516"/>
      <c r="BG44" s="516"/>
      <c r="BH44" s="581"/>
      <c r="BI44" s="581"/>
      <c r="BJ44" s="581"/>
      <c r="BK44" s="581"/>
      <c r="BL44" s="581"/>
      <c r="BM44" s="516"/>
      <c r="BN44" s="516"/>
      <c r="BO44" s="719"/>
    </row>
    <row r="45" spans="1:67" ht="106.5">
      <c r="A45" s="805"/>
      <c r="B45" s="808"/>
      <c r="C45" s="811"/>
      <c r="D45" s="728"/>
      <c r="E45" s="728"/>
      <c r="F45" s="515"/>
      <c r="G45" s="833"/>
      <c r="H45" s="520"/>
      <c r="I45" s="795"/>
      <c r="J45" s="491"/>
      <c r="K45" s="795"/>
      <c r="L45" s="516"/>
      <c r="M45" s="492"/>
      <c r="N45" s="516"/>
      <c r="O45" s="833"/>
      <c r="P45" s="519"/>
      <c r="Q45" s="514"/>
      <c r="R45" s="520"/>
      <c r="S45" s="482"/>
      <c r="T45" s="520"/>
      <c r="U45" s="482"/>
      <c r="V45" s="520"/>
      <c r="W45" s="482"/>
      <c r="X45" s="485"/>
      <c r="Y45" s="482"/>
      <c r="Z45" s="482"/>
      <c r="AA45" s="492"/>
      <c r="AB45" s="151">
        <v>5</v>
      </c>
      <c r="AC45" s="210" t="s">
        <v>1407</v>
      </c>
      <c r="AD45" s="159" t="s">
        <v>1417</v>
      </c>
      <c r="AE45" s="152" t="s">
        <v>1324</v>
      </c>
      <c r="AF45" s="153" t="str">
        <f t="shared" si="0"/>
        <v>Probabilidad</v>
      </c>
      <c r="AG45" s="154" t="s">
        <v>96</v>
      </c>
      <c r="AH45" s="155">
        <f t="shared" si="1"/>
        <v>0.25</v>
      </c>
      <c r="AI45" s="154" t="s">
        <v>97</v>
      </c>
      <c r="AJ45" s="155">
        <f t="shared" si="2"/>
        <v>0.15</v>
      </c>
      <c r="AK45" s="156">
        <f t="shared" si="3"/>
        <v>0.4</v>
      </c>
      <c r="AL45" s="157">
        <f>IFERROR(IF(AND(AF44="Probabilidad",AF45="Probabilidad"),(AL44-(+AL44*AK45)),IF(AND(AF44="Impacto",AF45="Probabilidad"),(AL43-(+AL43*AK45)),IF(AF45="Impacto",AL44,""))),"")</f>
        <v>0.10367999999999998</v>
      </c>
      <c r="AM45" s="157">
        <f>IFERROR(IF(AND(AF44="Impacto",AF45="Impacto"),(AM44-(+AM44*AK45)),IF(AND(AF44="Probabilidad",AF45="Impacto"),(AM43-(+AM43*AK45)),IF(AF45="Probabilidad",AM44,""))),"")</f>
        <v>0.44999999999999996</v>
      </c>
      <c r="AN45" s="158" t="s">
        <v>98</v>
      </c>
      <c r="AO45" s="158" t="s">
        <v>99</v>
      </c>
      <c r="AP45" s="158" t="s">
        <v>100</v>
      </c>
      <c r="AQ45" s="520"/>
      <c r="AR45" s="491"/>
      <c r="AS45" s="491"/>
      <c r="AT45" s="492"/>
      <c r="AU45" s="491"/>
      <c r="AV45" s="491"/>
      <c r="AW45" s="492"/>
      <c r="AX45" s="492"/>
      <c r="AY45" s="492"/>
      <c r="AZ45" s="520"/>
      <c r="BA45" s="737"/>
      <c r="BB45" s="737"/>
      <c r="BC45" s="737"/>
      <c r="BD45" s="737"/>
      <c r="BE45" s="737"/>
      <c r="BF45" s="516"/>
      <c r="BG45" s="516"/>
      <c r="BH45" s="581"/>
      <c r="BI45" s="581"/>
      <c r="BJ45" s="581"/>
      <c r="BK45" s="581"/>
      <c r="BL45" s="581"/>
      <c r="BM45" s="516"/>
      <c r="BN45" s="516"/>
      <c r="BO45" s="719"/>
    </row>
    <row r="46" spans="1:67" ht="69">
      <c r="A46" s="805"/>
      <c r="B46" s="808"/>
      <c r="C46" s="811"/>
      <c r="D46" s="728"/>
      <c r="E46" s="728"/>
      <c r="F46" s="515"/>
      <c r="G46" s="833"/>
      <c r="H46" s="520"/>
      <c r="I46" s="795"/>
      <c r="J46" s="491"/>
      <c r="K46" s="795"/>
      <c r="L46" s="516"/>
      <c r="M46" s="492"/>
      <c r="N46" s="516"/>
      <c r="O46" s="833"/>
      <c r="P46" s="519"/>
      <c r="Q46" s="514"/>
      <c r="R46" s="520"/>
      <c r="S46" s="482"/>
      <c r="T46" s="520"/>
      <c r="U46" s="482"/>
      <c r="V46" s="520"/>
      <c r="W46" s="482"/>
      <c r="X46" s="485"/>
      <c r="Y46" s="482"/>
      <c r="Z46" s="482"/>
      <c r="AA46" s="492"/>
      <c r="AB46" s="151">
        <v>6</v>
      </c>
      <c r="AC46" s="159" t="s">
        <v>1418</v>
      </c>
      <c r="AD46" s="159" t="s">
        <v>1417</v>
      </c>
      <c r="AE46" s="152" t="s">
        <v>1324</v>
      </c>
      <c r="AF46" s="153" t="str">
        <f t="shared" si="0"/>
        <v>Impacto</v>
      </c>
      <c r="AG46" s="154" t="s">
        <v>270</v>
      </c>
      <c r="AH46" s="155">
        <f t="shared" si="1"/>
        <v>0.1</v>
      </c>
      <c r="AI46" s="154" t="s">
        <v>97</v>
      </c>
      <c r="AJ46" s="155">
        <f t="shared" si="2"/>
        <v>0.15</v>
      </c>
      <c r="AK46" s="156">
        <f t="shared" si="3"/>
        <v>0.25</v>
      </c>
      <c r="AL46" s="157">
        <f>IFERROR(IF(AND(AF45="Probabilidad",AF46="Probabilidad"),(AL45-(+AL45*AK46)),IF(AND(AF45="Impacto",AF46="Probabilidad"),(AL44-(+AL44*AK46)),IF(AF46="Impacto",AL45,""))),"")</f>
        <v>0.10367999999999998</v>
      </c>
      <c r="AM46" s="157">
        <f>IFERROR(IF(AND(AF45="Impacto",AF46="Impacto"),(AM45-(+AM45*AK46)),IF(AND(AF45="Probabilidad",AF46="Impacto"),(AM44-(+AM44*AK46)),IF(AF46="Probabilidad",AM45,""))),"")</f>
        <v>0.33749999999999997</v>
      </c>
      <c r="AN46" s="158" t="s">
        <v>98</v>
      </c>
      <c r="AO46" s="158" t="s">
        <v>686</v>
      </c>
      <c r="AP46" s="158" t="s">
        <v>100</v>
      </c>
      <c r="AQ46" s="520"/>
      <c r="AR46" s="491"/>
      <c r="AS46" s="491"/>
      <c r="AT46" s="492"/>
      <c r="AU46" s="491"/>
      <c r="AV46" s="491"/>
      <c r="AW46" s="492"/>
      <c r="AX46" s="492"/>
      <c r="AY46" s="492"/>
      <c r="AZ46" s="520"/>
      <c r="BA46" s="737"/>
      <c r="BB46" s="737"/>
      <c r="BC46" s="737"/>
      <c r="BD46" s="737"/>
      <c r="BE46" s="737"/>
      <c r="BF46" s="516"/>
      <c r="BG46" s="516"/>
      <c r="BH46" s="581"/>
      <c r="BI46" s="581"/>
      <c r="BJ46" s="581"/>
      <c r="BK46" s="581"/>
      <c r="BL46" s="581"/>
      <c r="BM46" s="516"/>
      <c r="BN46" s="516"/>
      <c r="BO46" s="719"/>
    </row>
    <row r="47" spans="1:67" ht="110.25" customHeight="1">
      <c r="A47" s="805"/>
      <c r="B47" s="808"/>
      <c r="C47" s="811"/>
      <c r="D47" s="728" t="s">
        <v>1299</v>
      </c>
      <c r="E47" s="728" t="s">
        <v>83</v>
      </c>
      <c r="F47" s="515">
        <v>9</v>
      </c>
      <c r="G47" s="519" t="s">
        <v>1419</v>
      </c>
      <c r="H47" s="520" t="s">
        <v>1301</v>
      </c>
      <c r="I47" s="795" t="s">
        <v>1302</v>
      </c>
      <c r="J47" s="491" t="s">
        <v>1420</v>
      </c>
      <c r="K47" s="795" t="s">
        <v>180</v>
      </c>
      <c r="L47" s="516" t="s">
        <v>365</v>
      </c>
      <c r="M47" s="492" t="s">
        <v>1304</v>
      </c>
      <c r="N47" s="516" t="s">
        <v>1421</v>
      </c>
      <c r="O47" s="516" t="s">
        <v>1422</v>
      </c>
      <c r="P47" s="519" t="s">
        <v>188</v>
      </c>
      <c r="Q47" s="514" t="s">
        <v>188</v>
      </c>
      <c r="R47" s="520" t="s">
        <v>90</v>
      </c>
      <c r="S47" s="482">
        <f>IF(R47="Muy Alta",100%,IF(R47="Alta",80%,IF(R47="Media",60%,IF(R47="Baja",40%,IF(R47="Muy Baja",20%,"")))))</f>
        <v>0.6</v>
      </c>
      <c r="T47" s="520" t="s">
        <v>120</v>
      </c>
      <c r="U47" s="482">
        <f>IF(T47="Catastrófico",100%,IF(T47="Mayor",80%,IF(T47="Moderado",60%,IF(T47="Menor",40%,IF(T47="Leve",20%,"")))))</f>
        <v>0.2</v>
      </c>
      <c r="V47" s="520" t="s">
        <v>183</v>
      </c>
      <c r="W47" s="482">
        <f>IF(V47="Catastrófico",100%,IF(V47="Mayor",80%,IF(V47="Moderado",60%,IF(V47="Menor",40%,IF(V47="Leve",20%,"")))))</f>
        <v>0.4</v>
      </c>
      <c r="X47" s="485" t="str">
        <f>IF(Y47=100%,"Catastrófico",IF(Y47=80%,"Mayor",IF(Y47=60%,"Moderado",IF(Y47=40%,"Menor",IF(Y47=20%,"Leve","")))))</f>
        <v>Menor</v>
      </c>
      <c r="Y47" s="482">
        <f>IF(AND(U47="",W47=""),"",MAX(U47,W47))</f>
        <v>0.4</v>
      </c>
      <c r="Z47" s="482" t="str">
        <f>CONCATENATE(R47,X47)</f>
        <v>MediaMenor</v>
      </c>
      <c r="AA47" s="492"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151">
        <v>1</v>
      </c>
      <c r="AC47" s="162" t="s">
        <v>1404</v>
      </c>
      <c r="AD47" s="159" t="s">
        <v>1423</v>
      </c>
      <c r="AE47" s="207" t="s">
        <v>1310</v>
      </c>
      <c r="AF47" s="153" t="str">
        <f t="shared" si="0"/>
        <v>Probabilidad</v>
      </c>
      <c r="AG47" s="154" t="s">
        <v>96</v>
      </c>
      <c r="AH47" s="155">
        <f t="shared" si="1"/>
        <v>0.25</v>
      </c>
      <c r="AI47" s="154" t="s">
        <v>97</v>
      </c>
      <c r="AJ47" s="155">
        <f t="shared" si="2"/>
        <v>0.15</v>
      </c>
      <c r="AK47" s="156">
        <f t="shared" si="3"/>
        <v>0.4</v>
      </c>
      <c r="AL47" s="157">
        <f>IFERROR(IF(AF47="Probabilidad",(S47-(+S47*AK47)),IF(AF47="Impacto",S47,"")),"")</f>
        <v>0.36</v>
      </c>
      <c r="AM47" s="157">
        <f>IFERROR(IF(AF47="Impacto",(Y47-(+Y47*AK47)),IF(AF47="Probabilidad",Y47,"")),"")</f>
        <v>0.4</v>
      </c>
      <c r="AN47" s="158" t="s">
        <v>1255</v>
      </c>
      <c r="AO47" s="158" t="s">
        <v>686</v>
      </c>
      <c r="AP47" s="158" t="s">
        <v>100</v>
      </c>
      <c r="AQ47" s="520" t="s">
        <v>1424</v>
      </c>
      <c r="AR47" s="490">
        <f>S47</f>
        <v>0.6</v>
      </c>
      <c r="AS47" s="490">
        <f>IF(AL47="","",MIN(AL47:AL49))</f>
        <v>0.12959999999999999</v>
      </c>
      <c r="AT47" s="492" t="str">
        <f>IFERROR(IF(AS47="","",IF(AS47&lt;=0.2,"Muy Baja",IF(AS47&lt;=0.4,"Baja",IF(AS47&lt;=0.6,"Media",IF(AS47&lt;=0.8,"Alta","Muy Alta"))))),"")</f>
        <v>Muy Baja</v>
      </c>
      <c r="AU47" s="490">
        <f>Y47</f>
        <v>0.4</v>
      </c>
      <c r="AV47" s="490">
        <f>IF(AM47="","",MIN(AM47:AM49))</f>
        <v>0.4</v>
      </c>
      <c r="AW47" s="492" t="str">
        <f>IFERROR(IF(AV47="","",IF(AV47&lt;=0.2,"Leve",IF(AV47&lt;=0.4,"Menor",IF(AV47&lt;=0.6,"Moderado",IF(AV47&lt;=0.8,"Mayor","Catastrófico"))))),"")</f>
        <v>Menor</v>
      </c>
      <c r="AX47" s="492" t="str">
        <f>AA47</f>
        <v>Moderado</v>
      </c>
      <c r="AY47" s="492"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Bajo</v>
      </c>
      <c r="AZ47" s="520" t="s">
        <v>127</v>
      </c>
      <c r="BA47" s="737" t="s">
        <v>128</v>
      </c>
      <c r="BB47" s="737" t="s">
        <v>128</v>
      </c>
      <c r="BC47" s="737" t="s">
        <v>128</v>
      </c>
      <c r="BD47" s="737" t="s">
        <v>128</v>
      </c>
      <c r="BE47" s="737" t="s">
        <v>128</v>
      </c>
      <c r="BF47" s="516"/>
      <c r="BG47" s="516"/>
      <c r="BH47" s="581"/>
      <c r="BI47" s="581"/>
      <c r="BJ47" s="581"/>
      <c r="BK47" s="581"/>
      <c r="BL47" s="581"/>
      <c r="BM47" s="516"/>
      <c r="BN47" s="516"/>
      <c r="BO47" s="719"/>
    </row>
    <row r="48" spans="1:67" ht="110.25" customHeight="1">
      <c r="A48" s="805"/>
      <c r="B48" s="808"/>
      <c r="C48" s="811"/>
      <c r="D48" s="728"/>
      <c r="E48" s="728"/>
      <c r="F48" s="515"/>
      <c r="G48" s="519"/>
      <c r="H48" s="520"/>
      <c r="I48" s="795"/>
      <c r="J48" s="491"/>
      <c r="K48" s="795"/>
      <c r="L48" s="516"/>
      <c r="M48" s="492"/>
      <c r="N48" s="516"/>
      <c r="O48" s="516"/>
      <c r="P48" s="519"/>
      <c r="Q48" s="514"/>
      <c r="R48" s="520"/>
      <c r="S48" s="482"/>
      <c r="T48" s="520"/>
      <c r="U48" s="482"/>
      <c r="V48" s="520"/>
      <c r="W48" s="482"/>
      <c r="X48" s="485"/>
      <c r="Y48" s="482"/>
      <c r="Z48" s="482"/>
      <c r="AA48" s="492"/>
      <c r="AB48" s="151">
        <v>2</v>
      </c>
      <c r="AC48" s="260" t="s">
        <v>1416</v>
      </c>
      <c r="AD48" s="159">
        <v>1</v>
      </c>
      <c r="AE48" s="261" t="s">
        <v>1326</v>
      </c>
      <c r="AF48" s="153" t="str">
        <f t="shared" si="0"/>
        <v>Probabilidad</v>
      </c>
      <c r="AG48" s="154" t="s">
        <v>96</v>
      </c>
      <c r="AH48" s="155">
        <f t="shared" si="1"/>
        <v>0.25</v>
      </c>
      <c r="AI48" s="154" t="s">
        <v>97</v>
      </c>
      <c r="AJ48" s="155">
        <f t="shared" si="2"/>
        <v>0.15</v>
      </c>
      <c r="AK48" s="156">
        <f t="shared" si="3"/>
        <v>0.4</v>
      </c>
      <c r="AL48" s="157">
        <f>IFERROR(IF(AND(AF47="Probabilidad",AF48="Probabilidad"),(AL47-(+AL47*AK48)),IF(AF48="Probabilidad",(S47-(+S47*AK48)),IF(AF48="Impacto",AL47,""))),"")</f>
        <v>0.216</v>
      </c>
      <c r="AM48" s="157">
        <f>IFERROR(IF(AND(AF47="Impacto",AF48="Impacto"),(AM47-(+AM47*AK48)),IF(AF48="Impacto",(Y47-(Y47*AK48)),IF(AF48="Probabilidad",AM47,""))),"")</f>
        <v>0.4</v>
      </c>
      <c r="AN48" s="158" t="s">
        <v>98</v>
      </c>
      <c r="AO48" s="158" t="s">
        <v>99</v>
      </c>
      <c r="AP48" s="158" t="s">
        <v>100</v>
      </c>
      <c r="AQ48" s="520"/>
      <c r="AR48" s="491"/>
      <c r="AS48" s="491"/>
      <c r="AT48" s="492"/>
      <c r="AU48" s="491"/>
      <c r="AV48" s="491"/>
      <c r="AW48" s="492"/>
      <c r="AX48" s="492"/>
      <c r="AY48" s="492"/>
      <c r="AZ48" s="520"/>
      <c r="BA48" s="737"/>
      <c r="BB48" s="737"/>
      <c r="BC48" s="737"/>
      <c r="BD48" s="737"/>
      <c r="BE48" s="737"/>
      <c r="BF48" s="516"/>
      <c r="BG48" s="516"/>
      <c r="BH48" s="581"/>
      <c r="BI48" s="581"/>
      <c r="BJ48" s="581"/>
      <c r="BK48" s="581"/>
      <c r="BL48" s="581"/>
      <c r="BM48" s="516"/>
      <c r="BN48" s="516"/>
      <c r="BO48" s="719"/>
    </row>
    <row r="49" spans="1:67" ht="110.25" customHeight="1">
      <c r="A49" s="805"/>
      <c r="B49" s="808"/>
      <c r="C49" s="811"/>
      <c r="D49" s="728"/>
      <c r="E49" s="728"/>
      <c r="F49" s="515"/>
      <c r="G49" s="519"/>
      <c r="H49" s="520"/>
      <c r="I49" s="795"/>
      <c r="J49" s="491"/>
      <c r="K49" s="795"/>
      <c r="L49" s="516"/>
      <c r="M49" s="492"/>
      <c r="N49" s="516"/>
      <c r="O49" s="516"/>
      <c r="P49" s="519"/>
      <c r="Q49" s="514"/>
      <c r="R49" s="520"/>
      <c r="S49" s="482"/>
      <c r="T49" s="520"/>
      <c r="U49" s="482"/>
      <c r="V49" s="520"/>
      <c r="W49" s="482"/>
      <c r="X49" s="485"/>
      <c r="Y49" s="482"/>
      <c r="Z49" s="482"/>
      <c r="AA49" s="492"/>
      <c r="AB49" s="151">
        <v>3</v>
      </c>
      <c r="AC49" s="162" t="s">
        <v>1355</v>
      </c>
      <c r="AD49" s="159" t="s">
        <v>1423</v>
      </c>
      <c r="AE49" s="152" t="s">
        <v>1356</v>
      </c>
      <c r="AF49" s="153" t="str">
        <f t="shared" si="0"/>
        <v>Probabilidad</v>
      </c>
      <c r="AG49" s="154" t="s">
        <v>96</v>
      </c>
      <c r="AH49" s="155">
        <f t="shared" si="1"/>
        <v>0.25</v>
      </c>
      <c r="AI49" s="154" t="s">
        <v>97</v>
      </c>
      <c r="AJ49" s="155">
        <f t="shared" si="2"/>
        <v>0.15</v>
      </c>
      <c r="AK49" s="156">
        <f t="shared" si="3"/>
        <v>0.4</v>
      </c>
      <c r="AL49" s="157">
        <f>IFERROR(IF(AND(AF48="Probabilidad",AF49="Probabilidad"),(AL48-(+AL48*AK49)),IF(AND(AF48="Impacto",AF49="Probabilidad"),(AL47-(+AL47*AK49)),IF(AF49="Impacto",AL48,""))),"")</f>
        <v>0.12959999999999999</v>
      </c>
      <c r="AM49" s="157">
        <f>IFERROR(IF(AND(AF48="Impacto",AF49="Impacto"),(AM48-(+AM48*AK49)),IF(AND(AF48="Probabilidad",AF49="Impacto"),(AM47-(+AM47*AK49)),IF(AF49="Probabilidad",AM48,""))),"")</f>
        <v>0.4</v>
      </c>
      <c r="AN49" s="158" t="s">
        <v>98</v>
      </c>
      <c r="AO49" s="158" t="s">
        <v>99</v>
      </c>
      <c r="AP49" s="158" t="s">
        <v>100</v>
      </c>
      <c r="AQ49" s="520"/>
      <c r="AR49" s="491"/>
      <c r="AS49" s="491"/>
      <c r="AT49" s="492"/>
      <c r="AU49" s="491"/>
      <c r="AV49" s="491"/>
      <c r="AW49" s="492"/>
      <c r="AX49" s="492"/>
      <c r="AY49" s="492"/>
      <c r="AZ49" s="520"/>
      <c r="BA49" s="737"/>
      <c r="BB49" s="737"/>
      <c r="BC49" s="737"/>
      <c r="BD49" s="737"/>
      <c r="BE49" s="737"/>
      <c r="BF49" s="516"/>
      <c r="BG49" s="516"/>
      <c r="BH49" s="581"/>
      <c r="BI49" s="581"/>
      <c r="BJ49" s="581"/>
      <c r="BK49" s="581"/>
      <c r="BL49" s="581"/>
      <c r="BM49" s="516"/>
      <c r="BN49" s="516"/>
      <c r="BO49" s="719"/>
    </row>
    <row r="50" spans="1:67" ht="90" customHeight="1">
      <c r="A50" s="805"/>
      <c r="B50" s="808"/>
      <c r="C50" s="811"/>
      <c r="D50" s="728" t="s">
        <v>1299</v>
      </c>
      <c r="E50" s="728" t="s">
        <v>83</v>
      </c>
      <c r="F50" s="515">
        <v>10</v>
      </c>
      <c r="G50" s="516" t="s">
        <v>1419</v>
      </c>
      <c r="H50" s="520" t="s">
        <v>1330</v>
      </c>
      <c r="I50" s="795" t="s">
        <v>1316</v>
      </c>
      <c r="J50" s="491" t="s">
        <v>1425</v>
      </c>
      <c r="K50" s="795" t="s">
        <v>180</v>
      </c>
      <c r="L50" s="516" t="s">
        <v>365</v>
      </c>
      <c r="M50" s="492" t="s">
        <v>1304</v>
      </c>
      <c r="N50" s="516" t="s">
        <v>1426</v>
      </c>
      <c r="O50" s="516" t="s">
        <v>1427</v>
      </c>
      <c r="P50" s="519" t="s">
        <v>188</v>
      </c>
      <c r="Q50" s="514" t="s">
        <v>188</v>
      </c>
      <c r="R50" s="520" t="s">
        <v>90</v>
      </c>
      <c r="S50" s="482">
        <f>IF(R50="Muy Alta",100%,IF(R50="Alta",80%,IF(R50="Media",60%,IF(R50="Baja",40%,IF(R50="Muy Baja",20%,"")))))</f>
        <v>0.6</v>
      </c>
      <c r="T50" s="520" t="s">
        <v>120</v>
      </c>
      <c r="U50" s="482">
        <f>IF(T50="Catastrófico",100%,IF(T50="Mayor",80%,IF(T50="Moderado",60%,IF(T50="Menor",40%,IF(T50="Leve",20%,"")))))</f>
        <v>0.2</v>
      </c>
      <c r="V50" s="520" t="s">
        <v>183</v>
      </c>
      <c r="W50" s="482">
        <f>IF(V50="Catastrófico",100%,IF(V50="Mayor",80%,IF(V50="Moderado",60%,IF(V50="Menor",40%,IF(V50="Leve",20%,"")))))</f>
        <v>0.4</v>
      </c>
      <c r="X50" s="485" t="str">
        <f>IF(Y50=100%,"Catastrófico",IF(Y50=80%,"Mayor",IF(Y50=60%,"Moderado",IF(Y50=40%,"Menor",IF(Y50=20%,"Leve","")))))</f>
        <v>Menor</v>
      </c>
      <c r="Y50" s="482">
        <f>IF(AND(U50="",W50=""),"",MAX(U50,W50))</f>
        <v>0.4</v>
      </c>
      <c r="Z50" s="482" t="str">
        <f>CONCATENATE(R50,X50)</f>
        <v>MediaMenor</v>
      </c>
      <c r="AA50" s="492" t="str">
        <f>IF(Z50="Muy AltaLeve","Alto",IF(Z50="Muy AltaMenor","Alto",IF(Z50="Muy AltaModerado","Alto",IF(Z50="Muy AltaMayor","Alto",IF(Z50="Muy AltaCatastrófico","Extremo",IF(Z50="AltaLeve","Moderado",IF(Z50="AltaMenor","Moderado",IF(Z50="AltaModerado","Alto",IF(Z50="AltaMayor","Alto",IF(Z50="AltaCatastrófico","Extremo",IF(Z50="MediaLeve","Moderado",IF(Z50="MediaMenor","Moderado",IF(Z50="MediaModerado","Moderado",IF(Z50="MediaMayor","Alto",IF(Z50="MediaCatastrófico","Extremo",IF(Z50="BajaLeve","Bajo",IF(Z50="BajaMenor","Moderado",IF(Z50="BajaModerado","Moderado",IF(Z50="BajaMayor","Alto",IF(Z50="BajaCatastrófico","Extremo",IF(Z50="Muy BajaLeve","Bajo",IF(Z50="Muy BajaMenor","Bajo",IF(Z50="Muy BajaModerado","Moderado",IF(Z50="Muy BajaMayor","Alto",IF(Z50="Muy BajaCatastrófico","Extremo","")))))))))))))))))))))))))</f>
        <v>Moderado</v>
      </c>
      <c r="AB50" s="151">
        <v>1</v>
      </c>
      <c r="AC50" s="162" t="s">
        <v>1428</v>
      </c>
      <c r="AD50" s="159" t="s">
        <v>1414</v>
      </c>
      <c r="AE50" s="261" t="s">
        <v>1326</v>
      </c>
      <c r="AF50" s="153" t="str">
        <f t="shared" si="0"/>
        <v>Probabilidad</v>
      </c>
      <c r="AG50" s="154" t="s">
        <v>96</v>
      </c>
      <c r="AH50" s="155">
        <f t="shared" si="1"/>
        <v>0.25</v>
      </c>
      <c r="AI50" s="154" t="s">
        <v>97</v>
      </c>
      <c r="AJ50" s="155">
        <f t="shared" si="2"/>
        <v>0.15</v>
      </c>
      <c r="AK50" s="156">
        <f t="shared" si="3"/>
        <v>0.4</v>
      </c>
      <c r="AL50" s="157">
        <f>IFERROR(IF(AF50="Probabilidad",(S50-(+S50*AK50)),IF(AF50="Impacto",S50,"")),"")</f>
        <v>0.36</v>
      </c>
      <c r="AM50" s="157">
        <f>IFERROR(IF(AF50="Impacto",(Y50-(+Y50*AK50)),IF(AF50="Probabilidad",Y50,"")),"")</f>
        <v>0.4</v>
      </c>
      <c r="AN50" s="158" t="s">
        <v>98</v>
      </c>
      <c r="AO50" s="158" t="s">
        <v>99</v>
      </c>
      <c r="AP50" s="158" t="s">
        <v>1385</v>
      </c>
      <c r="AQ50" s="520" t="s">
        <v>1429</v>
      </c>
      <c r="AR50" s="490">
        <f>S50</f>
        <v>0.6</v>
      </c>
      <c r="AS50" s="490">
        <f>IF(AL50="","",MIN(AL50:AL53))</f>
        <v>0.108</v>
      </c>
      <c r="AT50" s="492" t="str">
        <f>IFERROR(IF(AS50="","",IF(AS50&lt;=0.2,"Muy Baja",IF(AS50&lt;=0.4,"Baja",IF(AS50&lt;=0.6,"Media",IF(AS50&lt;=0.8,"Alta","Muy Alta"))))),"")</f>
        <v>Muy Baja</v>
      </c>
      <c r="AU50" s="490">
        <f>Y50</f>
        <v>0.4</v>
      </c>
      <c r="AV50" s="490">
        <f>IF(AM50="","",MIN(AM50:AM53))</f>
        <v>0.30000000000000004</v>
      </c>
      <c r="AW50" s="492" t="str">
        <f>IFERROR(IF(AV50="","",IF(AV50&lt;=0.2,"Leve",IF(AV50&lt;=0.4,"Menor",IF(AV50&lt;=0.6,"Moderado",IF(AV50&lt;=0.8,"Mayor","Catastrófico"))))),"")</f>
        <v>Menor</v>
      </c>
      <c r="AX50" s="492" t="str">
        <f>AA50</f>
        <v>Moderado</v>
      </c>
      <c r="AY50" s="492" t="str">
        <f>IFERROR(IF(OR(AND(AT50="Muy Baja",AW50="Leve"),AND(AT50="Muy Baja",AW50="Menor"),AND(AT50="Baja",AW50="Leve")),"Bajo",IF(OR(AND(AT50="Muy baja",AW50="Moderado"),AND(AT50="Baja",AW50="Menor"),AND(AT50="Baja",AW50="Moderado"),AND(AT50="Media",AW50="Leve"),AND(AT50="Media",AW50="Menor"),AND(AT50="Media",AW50="Moderado"),AND(AT50="Alta",AW50="Leve"),AND(AT50="Alta",AW50="Menor")),"Moderado",IF(OR(AND(AT50="Muy Baja",AW50="Mayor"),AND(AT50="Baja",AW50="Mayor"),AND(AT50="Media",AW50="Mayor"),AND(AT50="Alta",AW50="Moderado"),AND(AT50="Alta",AW50="Mayor"),AND(AT50="Muy Alta",AW50="Leve"),AND(AT50="Muy Alta",AW50="Menor"),AND(AT50="Muy Alta",AW50="Moderado"),AND(AT50="Muy Alta",AW50="Mayor")),"Alto",IF(OR(AND(AT50="Muy Baja",AW50="Catastrófico"),AND(AT50="Baja",AW50="Catastrófico"),AND(AT50="Media",AW50="Catastrófico"),AND(AT50="Alta",AW50="Catastrófico"),AND(AT50="Muy Alta",AW50="Catastrófico")),"Extremo","")))),"")</f>
        <v>Bajo</v>
      </c>
      <c r="AZ50" s="520" t="s">
        <v>127</v>
      </c>
      <c r="BA50" s="737" t="s">
        <v>128</v>
      </c>
      <c r="BB50" s="737" t="s">
        <v>128</v>
      </c>
      <c r="BC50" s="737" t="s">
        <v>128</v>
      </c>
      <c r="BD50" s="737" t="s">
        <v>128</v>
      </c>
      <c r="BE50" s="737" t="s">
        <v>128</v>
      </c>
      <c r="BF50" s="516"/>
      <c r="BG50" s="516"/>
      <c r="BH50" s="581"/>
      <c r="BI50" s="581"/>
      <c r="BJ50" s="581"/>
      <c r="BK50" s="581"/>
      <c r="BL50" s="581"/>
      <c r="BM50" s="516"/>
      <c r="BN50" s="516"/>
      <c r="BO50" s="719"/>
    </row>
    <row r="51" spans="1:67" ht="90" customHeight="1">
      <c r="A51" s="805"/>
      <c r="B51" s="808"/>
      <c r="C51" s="811"/>
      <c r="D51" s="728"/>
      <c r="E51" s="728"/>
      <c r="F51" s="515"/>
      <c r="G51" s="516"/>
      <c r="H51" s="520"/>
      <c r="I51" s="795"/>
      <c r="J51" s="491"/>
      <c r="K51" s="795"/>
      <c r="L51" s="516"/>
      <c r="M51" s="492"/>
      <c r="N51" s="516"/>
      <c r="O51" s="516"/>
      <c r="P51" s="519"/>
      <c r="Q51" s="514"/>
      <c r="R51" s="520"/>
      <c r="S51" s="482"/>
      <c r="T51" s="520"/>
      <c r="U51" s="482"/>
      <c r="V51" s="520"/>
      <c r="W51" s="482"/>
      <c r="X51" s="485"/>
      <c r="Y51" s="482"/>
      <c r="Z51" s="482"/>
      <c r="AA51" s="492"/>
      <c r="AB51" s="151">
        <v>2</v>
      </c>
      <c r="AC51" s="270" t="s">
        <v>1430</v>
      </c>
      <c r="AD51" s="159" t="s">
        <v>1414</v>
      </c>
      <c r="AE51" s="152" t="s">
        <v>1365</v>
      </c>
      <c r="AF51" s="153" t="str">
        <f t="shared" si="0"/>
        <v>Probabilidad</v>
      </c>
      <c r="AG51" s="158" t="s">
        <v>96</v>
      </c>
      <c r="AH51" s="155">
        <f t="shared" si="1"/>
        <v>0.25</v>
      </c>
      <c r="AI51" s="158" t="s">
        <v>97</v>
      </c>
      <c r="AJ51" s="155">
        <f t="shared" si="2"/>
        <v>0.15</v>
      </c>
      <c r="AK51" s="156">
        <f t="shared" si="3"/>
        <v>0.4</v>
      </c>
      <c r="AL51" s="157">
        <f>IFERROR(IF(AND(AF50="Probabilidad",AF51="Probabilidad"),(AL50-(+AL50*AK51)),IF(AF51="Probabilidad",(S50-(+S50*AK51)),IF(AF51="Impacto",AL50,""))),"")</f>
        <v>0.216</v>
      </c>
      <c r="AM51" s="157">
        <f>IFERROR(IF(AND(AF50="Impacto",AF51="Impacto"),(AM50-(+AM50*AK51)),IF(AF51="Impacto",(Y50-(Y50*AK51)),IF(AF51="Probabilidad",AM50,""))),"")</f>
        <v>0.4</v>
      </c>
      <c r="AN51" s="158" t="s">
        <v>98</v>
      </c>
      <c r="AO51" s="158" t="s">
        <v>99</v>
      </c>
      <c r="AP51" s="158" t="s">
        <v>1385</v>
      </c>
      <c r="AQ51" s="520"/>
      <c r="AR51" s="491"/>
      <c r="AS51" s="491"/>
      <c r="AT51" s="492"/>
      <c r="AU51" s="491"/>
      <c r="AV51" s="491"/>
      <c r="AW51" s="492"/>
      <c r="AX51" s="492"/>
      <c r="AY51" s="492"/>
      <c r="AZ51" s="520"/>
      <c r="BA51" s="737"/>
      <c r="BB51" s="737"/>
      <c r="BC51" s="737"/>
      <c r="BD51" s="737"/>
      <c r="BE51" s="737"/>
      <c r="BF51" s="516"/>
      <c r="BG51" s="516"/>
      <c r="BH51" s="581"/>
      <c r="BI51" s="581"/>
      <c r="BJ51" s="581"/>
      <c r="BK51" s="581"/>
      <c r="BL51" s="581"/>
      <c r="BM51" s="516"/>
      <c r="BN51" s="516"/>
      <c r="BO51" s="719"/>
    </row>
    <row r="52" spans="1:67" ht="90" customHeight="1">
      <c r="A52" s="805"/>
      <c r="B52" s="808"/>
      <c r="C52" s="811"/>
      <c r="D52" s="728"/>
      <c r="E52" s="728"/>
      <c r="F52" s="515"/>
      <c r="G52" s="516"/>
      <c r="H52" s="520"/>
      <c r="I52" s="795"/>
      <c r="J52" s="491"/>
      <c r="K52" s="795"/>
      <c r="L52" s="516"/>
      <c r="M52" s="492"/>
      <c r="N52" s="516"/>
      <c r="O52" s="516"/>
      <c r="P52" s="519"/>
      <c r="Q52" s="514"/>
      <c r="R52" s="520"/>
      <c r="S52" s="482"/>
      <c r="T52" s="520"/>
      <c r="U52" s="482"/>
      <c r="V52" s="520"/>
      <c r="W52" s="482"/>
      <c r="X52" s="485"/>
      <c r="Y52" s="482"/>
      <c r="Z52" s="482"/>
      <c r="AA52" s="492"/>
      <c r="AB52" s="151">
        <v>3</v>
      </c>
      <c r="AC52" s="159" t="s">
        <v>1431</v>
      </c>
      <c r="AD52" s="159" t="s">
        <v>1414</v>
      </c>
      <c r="AE52" s="152" t="s">
        <v>1324</v>
      </c>
      <c r="AF52" s="153" t="str">
        <f t="shared" si="0"/>
        <v>Probabilidad</v>
      </c>
      <c r="AG52" s="154" t="s">
        <v>96</v>
      </c>
      <c r="AH52" s="155">
        <f t="shared" si="1"/>
        <v>0.25</v>
      </c>
      <c r="AI52" s="154" t="s">
        <v>635</v>
      </c>
      <c r="AJ52" s="155">
        <f t="shared" si="2"/>
        <v>0.25</v>
      </c>
      <c r="AK52" s="156">
        <f t="shared" si="3"/>
        <v>0.5</v>
      </c>
      <c r="AL52" s="157">
        <f>IFERROR(IF(AND(AF51="Probabilidad",AF52="Probabilidad"),(AL51-(+AL51*AK52)),IF(AND(AF51="Impacto",AF52="Probabilidad"),(AL50-(+AL50*AK52)),IF(AF52="Impacto",AL51,""))),"")</f>
        <v>0.108</v>
      </c>
      <c r="AM52" s="157">
        <f>IFERROR(IF(AND(AF51="Impacto",AF52="Impacto"),(AM51-(+AM51*AK52)),IF(AND(AF51="Probabilidad",AF52="Impacto"),(AM50-(+AM50*AK52)),IF(AF52="Probabilidad",AM51,""))),"")</f>
        <v>0.4</v>
      </c>
      <c r="AN52" s="158" t="s">
        <v>98</v>
      </c>
      <c r="AO52" s="158" t="s">
        <v>99</v>
      </c>
      <c r="AP52" s="158" t="s">
        <v>100</v>
      </c>
      <c r="AQ52" s="520"/>
      <c r="AR52" s="491"/>
      <c r="AS52" s="491"/>
      <c r="AT52" s="492"/>
      <c r="AU52" s="491"/>
      <c r="AV52" s="491"/>
      <c r="AW52" s="492"/>
      <c r="AX52" s="492"/>
      <c r="AY52" s="492"/>
      <c r="AZ52" s="520"/>
      <c r="BA52" s="737"/>
      <c r="BB52" s="737"/>
      <c r="BC52" s="737"/>
      <c r="BD52" s="737"/>
      <c r="BE52" s="737"/>
      <c r="BF52" s="516"/>
      <c r="BG52" s="516"/>
      <c r="BH52" s="581"/>
      <c r="BI52" s="581"/>
      <c r="BJ52" s="581"/>
      <c r="BK52" s="581"/>
      <c r="BL52" s="581"/>
      <c r="BM52" s="516"/>
      <c r="BN52" s="516"/>
      <c r="BO52" s="719"/>
    </row>
    <row r="53" spans="1:67" ht="90" customHeight="1">
      <c r="A53" s="822"/>
      <c r="B53" s="823"/>
      <c r="C53" s="844"/>
      <c r="D53" s="818"/>
      <c r="E53" s="818"/>
      <c r="F53" s="499"/>
      <c r="G53" s="496"/>
      <c r="H53" s="479"/>
      <c r="I53" s="814"/>
      <c r="J53" s="502"/>
      <c r="K53" s="814"/>
      <c r="L53" s="496"/>
      <c r="M53" s="813"/>
      <c r="N53" s="496"/>
      <c r="O53" s="496"/>
      <c r="P53" s="548"/>
      <c r="Q53" s="637"/>
      <c r="R53" s="479"/>
      <c r="S53" s="817"/>
      <c r="T53" s="479"/>
      <c r="U53" s="817"/>
      <c r="V53" s="479"/>
      <c r="W53" s="817"/>
      <c r="X53" s="547"/>
      <c r="Y53" s="817"/>
      <c r="Z53" s="817"/>
      <c r="AA53" s="813"/>
      <c r="AB53" s="262">
        <v>4</v>
      </c>
      <c r="AC53" s="222" t="s">
        <v>1432</v>
      </c>
      <c r="AD53" s="222" t="s">
        <v>1414</v>
      </c>
      <c r="AE53" s="230" t="s">
        <v>1324</v>
      </c>
      <c r="AF53" s="235" t="str">
        <f t="shared" si="0"/>
        <v>Impacto</v>
      </c>
      <c r="AG53" s="236" t="s">
        <v>270</v>
      </c>
      <c r="AH53" s="265">
        <f t="shared" si="1"/>
        <v>0.1</v>
      </c>
      <c r="AI53" s="236" t="s">
        <v>97</v>
      </c>
      <c r="AJ53" s="265">
        <f t="shared" si="2"/>
        <v>0.15</v>
      </c>
      <c r="AK53" s="266">
        <f t="shared" si="3"/>
        <v>0.25</v>
      </c>
      <c r="AL53" s="267">
        <f>IFERROR(IF(AND(AF52="Probabilidad",AF53="Probabilidad"),(AL52-(+AL52*AK53)),IF(AND(AF52="Impacto",AF53="Probabilidad"),(AL51-(+AL51*AK53)),IF(AF53="Impacto",AL52,""))),"")</f>
        <v>0.108</v>
      </c>
      <c r="AM53" s="267">
        <f>IFERROR(IF(AND(AF52="Impacto",AF53="Impacto"),(AM52-(+AM52*AK53)),IF(AND(AF52="Probabilidad",AF53="Impacto"),(AM51-(+AM51*AK53)),IF(AF53="Probabilidad",AM52,""))),"")</f>
        <v>0.30000000000000004</v>
      </c>
      <c r="AN53" s="268" t="s">
        <v>98</v>
      </c>
      <c r="AO53" s="268" t="s">
        <v>686</v>
      </c>
      <c r="AP53" s="268" t="s">
        <v>1385</v>
      </c>
      <c r="AQ53" s="479"/>
      <c r="AR53" s="502"/>
      <c r="AS53" s="502"/>
      <c r="AT53" s="813"/>
      <c r="AU53" s="502"/>
      <c r="AV53" s="502"/>
      <c r="AW53" s="813"/>
      <c r="AX53" s="813"/>
      <c r="AY53" s="813"/>
      <c r="AZ53" s="479"/>
      <c r="BA53" s="851"/>
      <c r="BB53" s="851"/>
      <c r="BC53" s="851"/>
      <c r="BD53" s="851"/>
      <c r="BE53" s="851"/>
      <c r="BF53" s="496"/>
      <c r="BG53" s="496"/>
      <c r="BH53" s="589"/>
      <c r="BI53" s="589"/>
      <c r="BJ53" s="589"/>
      <c r="BK53" s="589"/>
      <c r="BL53" s="589"/>
      <c r="BM53" s="496"/>
      <c r="BN53" s="496"/>
      <c r="BO53" s="803"/>
    </row>
    <row r="54" spans="1:67" ht="99" customHeight="1">
      <c r="A54" s="894" t="s">
        <v>286</v>
      </c>
      <c r="B54" s="836" t="s">
        <v>343</v>
      </c>
      <c r="C54" s="897" t="s">
        <v>1433</v>
      </c>
      <c r="D54" s="900" t="s">
        <v>1299</v>
      </c>
      <c r="E54" s="900" t="s">
        <v>289</v>
      </c>
      <c r="F54" s="901">
        <v>1</v>
      </c>
      <c r="G54" s="736" t="s">
        <v>1434</v>
      </c>
      <c r="H54" s="819" t="s">
        <v>1301</v>
      </c>
      <c r="I54" s="819" t="s">
        <v>1302</v>
      </c>
      <c r="J54" s="893" t="s">
        <v>1435</v>
      </c>
      <c r="K54" s="819" t="s">
        <v>180</v>
      </c>
      <c r="L54" s="736" t="s">
        <v>312</v>
      </c>
      <c r="M54" s="889" t="s">
        <v>1304</v>
      </c>
      <c r="N54" s="892" t="s">
        <v>1436</v>
      </c>
      <c r="O54" s="892" t="s">
        <v>1437</v>
      </c>
      <c r="P54" s="701" t="s">
        <v>188</v>
      </c>
      <c r="Q54" s="743" t="s">
        <v>188</v>
      </c>
      <c r="R54" s="819" t="s">
        <v>218</v>
      </c>
      <c r="S54" s="891">
        <f>IF(R54="Muy Alta",100%,IF(R54="Alta",80%,IF(R54="Media",60%,IF(R54="Baja",40%,IF(R54="Muy Baja",20%,"")))))</f>
        <v>0.8</v>
      </c>
      <c r="T54" s="819" t="s">
        <v>120</v>
      </c>
      <c r="U54" s="891">
        <f>IF(T54="Catastrófico",100%,IF(T54="Mayor",80%,IF(T54="Moderado",60%,IF(T54="Menor",40%,IF(T54="Leve",20%,"")))))</f>
        <v>0.2</v>
      </c>
      <c r="V54" s="819" t="s">
        <v>120</v>
      </c>
      <c r="W54" s="891">
        <f>IF(V54="Catastrófico",100%,IF(V54="Mayor",80%,IF(V54="Moderado",60%,IF(V54="Menor",40%,IF(V54="Leve",20%,"")))))</f>
        <v>0.2</v>
      </c>
      <c r="X54" s="889" t="str">
        <f>IF(Y54=100%,"Catastrófico",IF(Y54=80%,"Mayor",IF(Y54=60%,"Moderado",IF(Y54=40%,"Menor",IF(Y54=20%,"Leve","")))))</f>
        <v>Leve</v>
      </c>
      <c r="Y54" s="891">
        <f>IF(AND(U54="",W54=""),"",MAX(U54,W54))</f>
        <v>0.2</v>
      </c>
      <c r="Z54" s="891" t="str">
        <f>CONCATENATE(R54,X54)</f>
        <v>AltaLeve</v>
      </c>
      <c r="AA54" s="889" t="str">
        <f>IF(Z54="Muy AltaLeve","Alto",IF(Z54="Muy AltaMenor","Alto",IF(Z54="Muy AltaModerado","Alto",IF(Z54="Muy AltaMayor","Alto",IF(Z54="Muy AltaCatastrófico","Extremo",IF(Z54="AltaLeve","Moderado",IF(Z54="AltaMenor","Moderado",IF(Z54="AltaModerado","Alto",IF(Z54="AltaMayor","Alto",IF(Z54="AltaCatastrófico","Extremo",IF(Z54="MediaLeve","Moderado",IF(Z54="MediaMenor","Moderado",IF(Z54="MediaModerado","Moderado",IF(Z54="MediaMayor","Alto",IF(Z54="MediaCatastrófico","Extremo",IF(Z54="BajaLeve","Bajo",IF(Z54="BajaMenor","Moderado",IF(Z54="BajaModerado","Moderado",IF(Z54="BajaMayor","Alto",IF(Z54="BajaCatastrófico","Extremo",IF(Z54="Muy BajaLeve","Bajo",IF(Z54="Muy BajaMenor","Bajo",IF(Z54="Muy BajaModerado","Moderado",IF(Z54="Muy BajaMayor","Alto",IF(Z54="Muy BajaCatastrófico","Extremo","")))))))))))))))))))))))))</f>
        <v>Moderado</v>
      </c>
      <c r="AB54" s="56">
        <v>1</v>
      </c>
      <c r="AC54" s="55" t="s">
        <v>1438</v>
      </c>
      <c r="AD54" s="74">
        <v>2</v>
      </c>
      <c r="AE54" s="91" t="s">
        <v>1439</v>
      </c>
      <c r="AF54" s="54" t="str">
        <f t="shared" si="0"/>
        <v>Probabilidad</v>
      </c>
      <c r="AG54" s="52" t="s">
        <v>96</v>
      </c>
      <c r="AH54" s="90">
        <f t="shared" si="1"/>
        <v>0.25</v>
      </c>
      <c r="AI54" s="52" t="s">
        <v>97</v>
      </c>
      <c r="AJ54" s="90">
        <f t="shared" si="2"/>
        <v>0.15</v>
      </c>
      <c r="AK54" s="89">
        <f t="shared" si="3"/>
        <v>0.4</v>
      </c>
      <c r="AL54" s="53">
        <f>IFERROR(IF(AF54="Probabilidad",(S54-(+S54*AK54)),IF(AF54="Impacto",S54,"")),"")</f>
        <v>0.48</v>
      </c>
      <c r="AM54" s="53">
        <f>IFERROR(IF(AF54="Impacto",(Y54-(+Y54*AK54)),IF(AF54="Probabilidad",Y54,"")),"")</f>
        <v>0.2</v>
      </c>
      <c r="AN54" s="52" t="s">
        <v>98</v>
      </c>
      <c r="AO54" s="52" t="s">
        <v>686</v>
      </c>
      <c r="AP54" s="52" t="s">
        <v>100</v>
      </c>
      <c r="AQ54" s="819" t="s">
        <v>1440</v>
      </c>
      <c r="AR54" s="890">
        <f>S54</f>
        <v>0.8</v>
      </c>
      <c r="AS54" s="890">
        <f>IF(AL54="","",MIN(AL54:AL57))</f>
        <v>0.17279999999999998</v>
      </c>
      <c r="AT54" s="889" t="str">
        <f>IFERROR(IF(AS54="","",IF(AS54&lt;=0.2,"Muy Baja",IF(AS54&lt;=0.4,"Baja",IF(AS54&lt;=0.6,"Media",IF(AS54&lt;=0.8,"Alta","Muy Alta"))))),"")</f>
        <v>Muy Baja</v>
      </c>
      <c r="AU54" s="890">
        <f>Y54</f>
        <v>0.2</v>
      </c>
      <c r="AV54" s="890">
        <f>IF(AM54="","",MIN(AM54:AM57))</f>
        <v>0.15000000000000002</v>
      </c>
      <c r="AW54" s="889" t="str">
        <f>IFERROR(IF(AV54="","",IF(AV54&lt;=0.2,"Leve",IF(AV54&lt;=0.4,"Menor",IF(AV54&lt;=0.6,"Moderado",IF(AV54&lt;=0.8,"Mayor","Catastrófico"))))),"")</f>
        <v>Leve</v>
      </c>
      <c r="AX54" s="889" t="str">
        <f>AA54</f>
        <v>Moderado</v>
      </c>
      <c r="AY54" s="889" t="str">
        <f>IFERROR(IF(OR(AND(AT54="Muy Baja",AW54="Leve"),AND(AT54="Muy Baja",AW54="Menor"),AND(AT54="Baja",AW54="Leve")),"Bajo",IF(OR(AND(AT54="Muy baja",AW54="Moderado"),AND(AT54="Baja",AW54="Menor"),AND(AT54="Baja",AW54="Moderado"),AND(AT54="Media",AW54="Leve"),AND(AT54="Media",AW54="Menor"),AND(AT54="Media",AW54="Moderado"),AND(AT54="Alta",AW54="Leve"),AND(AT54="Alta",AW54="Menor")),"Moderado",IF(OR(AND(AT54="Muy Baja",AW54="Mayor"),AND(AT54="Baja",AW54="Mayor"),AND(AT54="Media",AW54="Mayor"),AND(AT54="Alta",AW54="Moderado"),AND(AT54="Alta",AW54="Mayor"),AND(AT54="Muy Alta",AW54="Leve"),AND(AT54="Muy Alta",AW54="Menor"),AND(AT54="Muy Alta",AW54="Moderado"),AND(AT54="Muy Alta",AW54="Mayor")),"Alto",IF(OR(AND(AT54="Muy Baja",AW54="Catastrófico"),AND(AT54="Baja",AW54="Catastrófico"),AND(AT54="Media",AW54="Catastrófico"),AND(AT54="Alta",AW54="Catastrófico"),AND(AT54="Muy Alta",AW54="Catastrófico")),"Extremo","")))),"")</f>
        <v>Bajo</v>
      </c>
      <c r="AZ54" s="819" t="s">
        <v>127</v>
      </c>
      <c r="BA54" s="736" t="s">
        <v>128</v>
      </c>
      <c r="BB54" s="736" t="s">
        <v>128</v>
      </c>
      <c r="BC54" s="736" t="s">
        <v>128</v>
      </c>
      <c r="BD54" s="736" t="s">
        <v>128</v>
      </c>
      <c r="BE54" s="736" t="s">
        <v>128</v>
      </c>
      <c r="BF54" s="736"/>
      <c r="BG54" s="736"/>
      <c r="BH54" s="745"/>
      <c r="BI54" s="745"/>
      <c r="BJ54" s="736"/>
      <c r="BK54" s="736"/>
      <c r="BL54" s="745"/>
      <c r="BM54" s="736"/>
      <c r="BN54" s="736"/>
      <c r="BO54" s="886"/>
    </row>
    <row r="55" spans="1:67" ht="99" customHeight="1">
      <c r="A55" s="895"/>
      <c r="B55" s="837"/>
      <c r="C55" s="898"/>
      <c r="D55" s="798"/>
      <c r="E55" s="798"/>
      <c r="F55" s="799"/>
      <c r="G55" s="737"/>
      <c r="H55" s="795"/>
      <c r="I55" s="795"/>
      <c r="J55" s="880"/>
      <c r="K55" s="795"/>
      <c r="L55" s="737"/>
      <c r="M55" s="877"/>
      <c r="N55" s="884"/>
      <c r="O55" s="884"/>
      <c r="P55" s="519"/>
      <c r="Q55" s="514"/>
      <c r="R55" s="795"/>
      <c r="S55" s="882"/>
      <c r="T55" s="795"/>
      <c r="U55" s="882"/>
      <c r="V55" s="795"/>
      <c r="W55" s="882"/>
      <c r="X55" s="877"/>
      <c r="Y55" s="882"/>
      <c r="Z55" s="882"/>
      <c r="AA55" s="877"/>
      <c r="AB55" s="271">
        <v>2</v>
      </c>
      <c r="AC55" s="229" t="s">
        <v>1312</v>
      </c>
      <c r="AD55" s="159">
        <v>1</v>
      </c>
      <c r="AE55" s="272" t="s">
        <v>1313</v>
      </c>
      <c r="AF55" s="273" t="str">
        <f t="shared" si="0"/>
        <v>Impacto</v>
      </c>
      <c r="AG55" s="274" t="s">
        <v>270</v>
      </c>
      <c r="AH55" s="275">
        <f t="shared" si="1"/>
        <v>0.1</v>
      </c>
      <c r="AI55" s="274" t="s">
        <v>97</v>
      </c>
      <c r="AJ55" s="275">
        <f t="shared" si="2"/>
        <v>0.15</v>
      </c>
      <c r="AK55" s="276">
        <f t="shared" si="3"/>
        <v>0.25</v>
      </c>
      <c r="AL55" s="277">
        <f>IFERROR(IF(AND(AF54="Probabilidad",AF55="Probabilidad"),(AL54-(+AL54*AK55)),IF(AF55="Probabilidad",(S54-(+S54*AK55)),IF(AF55="Impacto",AL54,""))),"")</f>
        <v>0.48</v>
      </c>
      <c r="AM55" s="277">
        <f>IFERROR(IF(AND(AF54="Impacto",AF55="Impacto"),(AM54-(+AM54*AK55)),IF(AF55="Impacto",(Y54-(+Y54*AK55)),IF(AF55="Probabilidad",AM54,""))),"")</f>
        <v>0.15000000000000002</v>
      </c>
      <c r="AN55" s="274" t="s">
        <v>98</v>
      </c>
      <c r="AO55" s="274" t="s">
        <v>686</v>
      </c>
      <c r="AP55" s="274" t="s">
        <v>100</v>
      </c>
      <c r="AQ55" s="795"/>
      <c r="AR55" s="880"/>
      <c r="AS55" s="880"/>
      <c r="AT55" s="877"/>
      <c r="AU55" s="880"/>
      <c r="AV55" s="880"/>
      <c r="AW55" s="877"/>
      <c r="AX55" s="877"/>
      <c r="AY55" s="877"/>
      <c r="AZ55" s="795"/>
      <c r="BA55" s="737"/>
      <c r="BB55" s="737"/>
      <c r="BC55" s="737"/>
      <c r="BD55" s="737"/>
      <c r="BE55" s="737"/>
      <c r="BF55" s="737"/>
      <c r="BG55" s="737"/>
      <c r="BH55" s="737"/>
      <c r="BI55" s="737"/>
      <c r="BJ55" s="737"/>
      <c r="BK55" s="737"/>
      <c r="BL55" s="746"/>
      <c r="BM55" s="737"/>
      <c r="BN55" s="737"/>
      <c r="BO55" s="874"/>
    </row>
    <row r="56" spans="1:67" ht="121.5">
      <c r="A56" s="895"/>
      <c r="B56" s="837"/>
      <c r="C56" s="898"/>
      <c r="D56" s="798"/>
      <c r="E56" s="798"/>
      <c r="F56" s="799"/>
      <c r="G56" s="737"/>
      <c r="H56" s="795"/>
      <c r="I56" s="795"/>
      <c r="J56" s="880"/>
      <c r="K56" s="795"/>
      <c r="L56" s="737"/>
      <c r="M56" s="877"/>
      <c r="N56" s="884"/>
      <c r="O56" s="884"/>
      <c r="P56" s="519"/>
      <c r="Q56" s="514"/>
      <c r="R56" s="795"/>
      <c r="S56" s="882"/>
      <c r="T56" s="795"/>
      <c r="U56" s="882"/>
      <c r="V56" s="795"/>
      <c r="W56" s="882"/>
      <c r="X56" s="877"/>
      <c r="Y56" s="882"/>
      <c r="Z56" s="882"/>
      <c r="AA56" s="877"/>
      <c r="AB56" s="271">
        <v>3</v>
      </c>
      <c r="AC56" s="166" t="s">
        <v>1441</v>
      </c>
      <c r="AD56" s="159">
        <v>1</v>
      </c>
      <c r="AE56" s="272" t="s">
        <v>1315</v>
      </c>
      <c r="AF56" s="273" t="str">
        <f t="shared" si="0"/>
        <v>Probabilidad</v>
      </c>
      <c r="AG56" s="274" t="s">
        <v>96</v>
      </c>
      <c r="AH56" s="275">
        <f t="shared" si="1"/>
        <v>0.25</v>
      </c>
      <c r="AI56" s="274" t="s">
        <v>97</v>
      </c>
      <c r="AJ56" s="275">
        <f t="shared" si="2"/>
        <v>0.15</v>
      </c>
      <c r="AK56" s="276">
        <f t="shared" si="3"/>
        <v>0.4</v>
      </c>
      <c r="AL56" s="277">
        <f>IFERROR(IF(AND(AF55="Probabilidad",AF56="Probabilidad"),(AL55-(+AL55*AK56)),IF(AND(AF55="Impacto",AF56="Probabilidad"),(AL54-(+AL54*AK56)),IF(AF56="Impacto",AL55,""))),"")</f>
        <v>0.28799999999999998</v>
      </c>
      <c r="AM56" s="277">
        <f>IFERROR(IF(AND(AF55="Impacto",AF56="Impacto"),(AM55-(+AM55*AK56)),IF(AND(AF55="Probabilidad",AF56="Impacto"),(AM54-(+AM54*AK56)),IF(AF56="Probabilidad",AM55,""))),"")</f>
        <v>0.15000000000000002</v>
      </c>
      <c r="AN56" s="274" t="s">
        <v>98</v>
      </c>
      <c r="AO56" s="274" t="s">
        <v>99</v>
      </c>
      <c r="AP56" s="274" t="s">
        <v>100</v>
      </c>
      <c r="AQ56" s="795"/>
      <c r="AR56" s="880"/>
      <c r="AS56" s="880"/>
      <c r="AT56" s="877"/>
      <c r="AU56" s="880"/>
      <c r="AV56" s="880"/>
      <c r="AW56" s="877"/>
      <c r="AX56" s="877"/>
      <c r="AY56" s="877"/>
      <c r="AZ56" s="795"/>
      <c r="BA56" s="737"/>
      <c r="BB56" s="737"/>
      <c r="BC56" s="737"/>
      <c r="BD56" s="737"/>
      <c r="BE56" s="737"/>
      <c r="BF56" s="737"/>
      <c r="BG56" s="737"/>
      <c r="BH56" s="737"/>
      <c r="BI56" s="737"/>
      <c r="BJ56" s="737"/>
      <c r="BK56" s="737"/>
      <c r="BL56" s="746"/>
      <c r="BM56" s="737"/>
      <c r="BN56" s="737"/>
      <c r="BO56" s="874"/>
    </row>
    <row r="57" spans="1:67" ht="69">
      <c r="A57" s="895"/>
      <c r="B57" s="837"/>
      <c r="C57" s="898"/>
      <c r="D57" s="798"/>
      <c r="E57" s="798"/>
      <c r="F57" s="799"/>
      <c r="G57" s="737"/>
      <c r="H57" s="795"/>
      <c r="I57" s="795"/>
      <c r="J57" s="880"/>
      <c r="K57" s="795"/>
      <c r="L57" s="737"/>
      <c r="M57" s="877"/>
      <c r="N57" s="884"/>
      <c r="O57" s="884"/>
      <c r="P57" s="519"/>
      <c r="Q57" s="514"/>
      <c r="R57" s="795"/>
      <c r="S57" s="882"/>
      <c r="T57" s="795"/>
      <c r="U57" s="882"/>
      <c r="V57" s="795"/>
      <c r="W57" s="882"/>
      <c r="X57" s="877"/>
      <c r="Y57" s="882"/>
      <c r="Z57" s="882"/>
      <c r="AA57" s="877"/>
      <c r="AB57" s="271">
        <v>4</v>
      </c>
      <c r="AC57" s="162" t="s">
        <v>1442</v>
      </c>
      <c r="AD57" s="159">
        <v>2</v>
      </c>
      <c r="AE57" s="272" t="s">
        <v>1443</v>
      </c>
      <c r="AF57" s="273" t="str">
        <f t="shared" si="0"/>
        <v>Probabilidad</v>
      </c>
      <c r="AG57" s="274" t="s">
        <v>96</v>
      </c>
      <c r="AH57" s="275">
        <f t="shared" si="1"/>
        <v>0.25</v>
      </c>
      <c r="AI57" s="274" t="s">
        <v>97</v>
      </c>
      <c r="AJ57" s="275">
        <f t="shared" si="2"/>
        <v>0.15</v>
      </c>
      <c r="AK57" s="276">
        <f t="shared" si="3"/>
        <v>0.4</v>
      </c>
      <c r="AL57" s="277">
        <f>IFERROR(IF(AND(AF56="Probabilidad",AF57="Probabilidad"),(AL56-(+AL56*AK57)),IF(AND(AF56="Impacto",AF57="Probabilidad"),(AL55-(+AL55*AK57)),IF(AF57="Impacto",AL56,""))),"")</f>
        <v>0.17279999999999998</v>
      </c>
      <c r="AM57" s="277">
        <f>IFERROR(IF(AND(AF56="Impacto",AF57="Impacto"),(AM56-(+AM56*AK57)),IF(AND(AF56="Probabilidad",AF57="Impacto"),(AM55-(+AM55*AK57)),IF(AF57="Probabilidad",AM56,""))),"")</f>
        <v>0.15000000000000002</v>
      </c>
      <c r="AN57" s="274" t="s">
        <v>98</v>
      </c>
      <c r="AO57" s="274" t="s">
        <v>686</v>
      </c>
      <c r="AP57" s="274" t="s">
        <v>100</v>
      </c>
      <c r="AQ57" s="795"/>
      <c r="AR57" s="880"/>
      <c r="AS57" s="880"/>
      <c r="AT57" s="877"/>
      <c r="AU57" s="880"/>
      <c r="AV57" s="880"/>
      <c r="AW57" s="877"/>
      <c r="AX57" s="877"/>
      <c r="AY57" s="877"/>
      <c r="AZ57" s="795"/>
      <c r="BA57" s="737"/>
      <c r="BB57" s="737"/>
      <c r="BC57" s="737"/>
      <c r="BD57" s="737"/>
      <c r="BE57" s="737"/>
      <c r="BF57" s="737"/>
      <c r="BG57" s="737"/>
      <c r="BH57" s="737"/>
      <c r="BI57" s="737"/>
      <c r="BJ57" s="737"/>
      <c r="BK57" s="737"/>
      <c r="BL57" s="746"/>
      <c r="BM57" s="737"/>
      <c r="BN57" s="737"/>
      <c r="BO57" s="874"/>
    </row>
    <row r="58" spans="1:67" ht="114" customHeight="1">
      <c r="A58" s="895"/>
      <c r="B58" s="837"/>
      <c r="C58" s="898"/>
      <c r="D58" s="798" t="s">
        <v>1299</v>
      </c>
      <c r="E58" s="798" t="s">
        <v>289</v>
      </c>
      <c r="F58" s="799">
        <v>2</v>
      </c>
      <c r="G58" s="737" t="s">
        <v>1434</v>
      </c>
      <c r="H58" s="795" t="s">
        <v>1301</v>
      </c>
      <c r="I58" s="795" t="s">
        <v>1316</v>
      </c>
      <c r="J58" s="880" t="s">
        <v>1444</v>
      </c>
      <c r="K58" s="795" t="s">
        <v>180</v>
      </c>
      <c r="L58" s="737" t="s">
        <v>365</v>
      </c>
      <c r="M58" s="877" t="s">
        <v>1304</v>
      </c>
      <c r="N58" s="884" t="s">
        <v>1445</v>
      </c>
      <c r="O58" s="884" t="s">
        <v>1446</v>
      </c>
      <c r="P58" s="519" t="s">
        <v>188</v>
      </c>
      <c r="Q58" s="514" t="s">
        <v>188</v>
      </c>
      <c r="R58" s="795" t="s">
        <v>218</v>
      </c>
      <c r="S58" s="882">
        <f>IF(R58="Muy Alta",100%,IF(R58="Alta",80%,IF(R58="Media",60%,IF(R58="Baja",40%,IF(R58="Muy Baja",20%,"")))))</f>
        <v>0.8</v>
      </c>
      <c r="T58" s="795" t="s">
        <v>120</v>
      </c>
      <c r="U58" s="882">
        <f>IF(T58="Catastrófico",100%,IF(T58="Mayor",80%,IF(T58="Moderado",60%,IF(T58="Menor",40%,IF(T58="Leve",20%,"")))))</f>
        <v>0.2</v>
      </c>
      <c r="V58" s="795" t="s">
        <v>120</v>
      </c>
      <c r="W58" s="882">
        <f>IF(V58="Catastrófico",100%,IF(V58="Mayor",80%,IF(V58="Moderado",60%,IF(V58="Menor",40%,IF(V58="Leve",20%,"")))))</f>
        <v>0.2</v>
      </c>
      <c r="X58" s="877" t="str">
        <f>IF(Y58=100%,"Catastrófico",IF(Y58=80%,"Mayor",IF(Y58=60%,"Moderado",IF(Y58=40%,"Menor",IF(Y58=20%,"Leve","")))))</f>
        <v>Leve</v>
      </c>
      <c r="Y58" s="882">
        <f>IF(AND(U58="",W58=""),"",MAX(U58,W58))</f>
        <v>0.2</v>
      </c>
      <c r="Z58" s="882" t="str">
        <f>CONCATENATE(R58,X58)</f>
        <v>AltaLeve</v>
      </c>
      <c r="AA58" s="877" t="str">
        <f>IF(Z58="Muy AltaLeve","Alto",IF(Z58="Muy AltaMenor","Alto",IF(Z58="Muy AltaModerado","Alto",IF(Z58="Muy AltaMayor","Alto",IF(Z58="Muy AltaCatastrófico","Extremo",IF(Z58="AltaLeve","Moderado",IF(Z58="AltaMenor","Moderado",IF(Z58="AltaModerado","Alto",IF(Z58="AltaMayor","Alto",IF(Z58="AltaCatastrófico","Extremo",IF(Z58="MediaLeve","Moderado",IF(Z58="MediaMenor","Moderado",IF(Z58="MediaModerado","Moderado",IF(Z58="MediaMayor","Alto",IF(Z58="MediaCatastrófico","Extremo",IF(Z58="BajaLeve","Bajo",IF(Z58="BajaMenor","Moderado",IF(Z58="BajaModerado","Moderado",IF(Z58="BajaMayor","Alto",IF(Z58="BajaCatastrófico","Extremo",IF(Z58="Muy BajaLeve","Bajo",IF(Z58="Muy BajaMenor","Bajo",IF(Z58="Muy BajaModerado","Moderado",IF(Z58="Muy BajaMayor","Alto",IF(Z58="Muy BajaCatastrófico","Extremo","")))))))))))))))))))))))))</f>
        <v>Moderado</v>
      </c>
      <c r="AB58" s="271">
        <v>1</v>
      </c>
      <c r="AC58" s="278" t="s">
        <v>1447</v>
      </c>
      <c r="AD58" s="159">
        <v>1</v>
      </c>
      <c r="AE58" s="272" t="s">
        <v>1448</v>
      </c>
      <c r="AF58" s="273" t="str">
        <f t="shared" si="0"/>
        <v>Probabilidad</v>
      </c>
      <c r="AG58" s="274" t="s">
        <v>96</v>
      </c>
      <c r="AH58" s="275">
        <f t="shared" si="1"/>
        <v>0.25</v>
      </c>
      <c r="AI58" s="274" t="s">
        <v>97</v>
      </c>
      <c r="AJ58" s="275">
        <f t="shared" si="2"/>
        <v>0.15</v>
      </c>
      <c r="AK58" s="276">
        <f t="shared" si="3"/>
        <v>0.4</v>
      </c>
      <c r="AL58" s="277">
        <f>IFERROR(IF(AF58="Probabilidad",(S58-(+S58*AK58)),IF(AF58="Impacto",S58,"")),"")</f>
        <v>0.48</v>
      </c>
      <c r="AM58" s="277">
        <f>IFERROR(IF(AF58="Impacto",(Y58-(+Y58*AK58)),IF(AF58="Probabilidad",Y58,"")),"")</f>
        <v>0.2</v>
      </c>
      <c r="AN58" s="274" t="s">
        <v>98</v>
      </c>
      <c r="AO58" s="274" t="s">
        <v>99</v>
      </c>
      <c r="AP58" s="274" t="s">
        <v>100</v>
      </c>
      <c r="AQ58" s="795" t="s">
        <v>1449</v>
      </c>
      <c r="AR58" s="879">
        <f>S58</f>
        <v>0.8</v>
      </c>
      <c r="AS58" s="879">
        <f>IF(AL58="","",MIN(AL58:AL63))</f>
        <v>0.10367999999999998</v>
      </c>
      <c r="AT58" s="877" t="str">
        <f>IFERROR(IF(AS58="","",IF(AS58&lt;=0.2,"Muy Baja",IF(AS58&lt;=0.4,"Baja",IF(AS58&lt;=0.6,"Media",IF(AS58&lt;=0.8,"Alta","Muy Alta"))))),"")</f>
        <v>Muy Baja</v>
      </c>
      <c r="AU58" s="879">
        <f>Y58</f>
        <v>0.2</v>
      </c>
      <c r="AV58" s="879">
        <f>IF(AM58="","",MIN(AM58:AM63))</f>
        <v>0.11250000000000002</v>
      </c>
      <c r="AW58" s="877" t="str">
        <f>IFERROR(IF(AV58="","",IF(AV58&lt;=0.2,"Leve",IF(AV58&lt;=0.4,"Menor",IF(AV58&lt;=0.6,"Moderado",IF(AV58&lt;=0.8,"Mayor","Catastrófico"))))),"")</f>
        <v>Leve</v>
      </c>
      <c r="AX58" s="877" t="str">
        <f>AA58</f>
        <v>Moderado</v>
      </c>
      <c r="AY58" s="877" t="str">
        <f>IFERROR(IF(OR(AND(AT58="Muy Baja",AW58="Leve"),AND(AT58="Muy Baja",AW58="Menor"),AND(AT58="Baja",AW58="Leve")),"Bajo",IF(OR(AND(AT58="Muy baja",AW58="Moderado"),AND(AT58="Baja",AW58="Menor"),AND(AT58="Baja",AW58="Moderado"),AND(AT58="Media",AW58="Leve"),AND(AT58="Media",AW58="Menor"),AND(AT58="Media",AW58="Moderado"),AND(AT58="Alta",AW58="Leve"),AND(AT58="Alta",AW58="Menor")),"Moderado",IF(OR(AND(AT58="Muy Baja",AW58="Mayor"),AND(AT58="Baja",AW58="Mayor"),AND(AT58="Media",AW58="Mayor"),AND(AT58="Alta",AW58="Moderado"),AND(AT58="Alta",AW58="Mayor"),AND(AT58="Muy Alta",AW58="Leve"),AND(AT58="Muy Alta",AW58="Menor"),AND(AT58="Muy Alta",AW58="Moderado"),AND(AT58="Muy Alta",AW58="Mayor")),"Alto",IF(OR(AND(AT58="Muy Baja",AW58="Catastrófico"),AND(AT58="Baja",AW58="Catastrófico"),AND(AT58="Media",AW58="Catastrófico"),AND(AT58="Alta",AW58="Catastrófico"),AND(AT58="Muy Alta",AW58="Catastrófico")),"Extremo","")))),"")</f>
        <v>Bajo</v>
      </c>
      <c r="AZ58" s="795" t="s">
        <v>127</v>
      </c>
      <c r="BA58" s="737" t="s">
        <v>128</v>
      </c>
      <c r="BB58" s="737" t="s">
        <v>128</v>
      </c>
      <c r="BC58" s="737" t="s">
        <v>128</v>
      </c>
      <c r="BD58" s="737" t="s">
        <v>128</v>
      </c>
      <c r="BE58" s="737" t="s">
        <v>128</v>
      </c>
      <c r="BF58" s="737"/>
      <c r="BG58" s="737"/>
      <c r="BH58" s="746"/>
      <c r="BI58" s="746"/>
      <c r="BJ58" s="746"/>
      <c r="BK58" s="746"/>
      <c r="BL58" s="746"/>
      <c r="BM58" s="737"/>
      <c r="BN58" s="737"/>
      <c r="BO58" s="874"/>
    </row>
    <row r="59" spans="1:67" ht="114" customHeight="1">
      <c r="A59" s="895"/>
      <c r="B59" s="837"/>
      <c r="C59" s="898"/>
      <c r="D59" s="798"/>
      <c r="E59" s="798"/>
      <c r="F59" s="799"/>
      <c r="G59" s="737"/>
      <c r="H59" s="795"/>
      <c r="I59" s="795"/>
      <c r="J59" s="880"/>
      <c r="K59" s="795"/>
      <c r="L59" s="737"/>
      <c r="M59" s="877"/>
      <c r="N59" s="884"/>
      <c r="O59" s="884"/>
      <c r="P59" s="519"/>
      <c r="Q59" s="514"/>
      <c r="R59" s="795" t="s">
        <v>218</v>
      </c>
      <c r="S59" s="882"/>
      <c r="T59" s="795"/>
      <c r="U59" s="882"/>
      <c r="V59" s="795" t="s">
        <v>120</v>
      </c>
      <c r="W59" s="882"/>
      <c r="X59" s="877"/>
      <c r="Y59" s="882"/>
      <c r="Z59" s="882"/>
      <c r="AA59" s="877"/>
      <c r="AB59" s="271">
        <v>2</v>
      </c>
      <c r="AC59" s="259" t="s">
        <v>1450</v>
      </c>
      <c r="AD59" s="159">
        <v>1</v>
      </c>
      <c r="AE59" s="272" t="s">
        <v>1451</v>
      </c>
      <c r="AF59" s="273" t="str">
        <f>IF(OR(AG59="Preventivo",AG59="Detectivo"),"Probabilidad",IF(AG59="Correctivo","Impacto",""))</f>
        <v>Probabilidad</v>
      </c>
      <c r="AG59" s="274" t="s">
        <v>96</v>
      </c>
      <c r="AH59" s="275">
        <f t="shared" si="1"/>
        <v>0.25</v>
      </c>
      <c r="AI59" s="274" t="s">
        <v>97</v>
      </c>
      <c r="AJ59" s="275">
        <f t="shared" si="2"/>
        <v>0.15</v>
      </c>
      <c r="AK59" s="276">
        <f t="shared" si="3"/>
        <v>0.4</v>
      </c>
      <c r="AL59" s="277">
        <f>IFERROR(IF(AND(AF58="Probabilidad",AF59="Probabilidad"),(AL58-(+AL58*AK59)),IF(AF59="Probabilidad",(S58-(+S58*AK59)),IF(AF59="Impacto",AL58,""))),"")</f>
        <v>0.28799999999999998</v>
      </c>
      <c r="AM59" s="277">
        <f>IFERROR(IF(AND(AF58="Impacto",AF59="Impacto"),(AM58-(+AM58*AK59)),IF(AF59="Impacto",(Y58-(+Y58*AK59)),IF(AF59="Probabilidad",AM58,""))),"")</f>
        <v>0.2</v>
      </c>
      <c r="AN59" s="274" t="s">
        <v>98</v>
      </c>
      <c r="AO59" s="274" t="s">
        <v>99</v>
      </c>
      <c r="AP59" s="274" t="s">
        <v>100</v>
      </c>
      <c r="AQ59" s="795"/>
      <c r="AR59" s="880"/>
      <c r="AS59" s="880"/>
      <c r="AT59" s="877"/>
      <c r="AU59" s="880"/>
      <c r="AV59" s="880"/>
      <c r="AW59" s="877"/>
      <c r="AX59" s="877"/>
      <c r="AY59" s="877"/>
      <c r="AZ59" s="795"/>
      <c r="BA59" s="737"/>
      <c r="BB59" s="737"/>
      <c r="BC59" s="737"/>
      <c r="BD59" s="737"/>
      <c r="BE59" s="737"/>
      <c r="BF59" s="737"/>
      <c r="BG59" s="737"/>
      <c r="BH59" s="746"/>
      <c r="BI59" s="746"/>
      <c r="BJ59" s="746"/>
      <c r="BK59" s="746"/>
      <c r="BL59" s="746"/>
      <c r="BM59" s="737"/>
      <c r="BN59" s="737"/>
      <c r="BO59" s="874"/>
    </row>
    <row r="60" spans="1:67" ht="114" customHeight="1">
      <c r="A60" s="895"/>
      <c r="B60" s="837"/>
      <c r="C60" s="898"/>
      <c r="D60" s="798"/>
      <c r="E60" s="798"/>
      <c r="F60" s="799"/>
      <c r="G60" s="737"/>
      <c r="H60" s="795"/>
      <c r="I60" s="795"/>
      <c r="J60" s="880"/>
      <c r="K60" s="795"/>
      <c r="L60" s="737"/>
      <c r="M60" s="877"/>
      <c r="N60" s="884"/>
      <c r="O60" s="884"/>
      <c r="P60" s="519"/>
      <c r="Q60" s="514"/>
      <c r="R60" s="795" t="s">
        <v>218</v>
      </c>
      <c r="S60" s="882"/>
      <c r="T60" s="795"/>
      <c r="U60" s="882"/>
      <c r="V60" s="795" t="s">
        <v>120</v>
      </c>
      <c r="W60" s="882"/>
      <c r="X60" s="877"/>
      <c r="Y60" s="882"/>
      <c r="Z60" s="882"/>
      <c r="AA60" s="877"/>
      <c r="AB60" s="271">
        <v>3</v>
      </c>
      <c r="AC60" s="260" t="s">
        <v>1452</v>
      </c>
      <c r="AD60" s="159">
        <v>2</v>
      </c>
      <c r="AE60" s="272" t="s">
        <v>1453</v>
      </c>
      <c r="AF60" s="273" t="str">
        <f>IF(OR(AG60="Preventivo",AG60="Detectivo"),"Probabilidad",IF(AG60="Correctivo","Impacto",""))</f>
        <v>Probabilidad</v>
      </c>
      <c r="AG60" s="274" t="s">
        <v>96</v>
      </c>
      <c r="AH60" s="275">
        <f t="shared" si="1"/>
        <v>0.25</v>
      </c>
      <c r="AI60" s="274" t="s">
        <v>97</v>
      </c>
      <c r="AJ60" s="275">
        <f t="shared" si="2"/>
        <v>0.15</v>
      </c>
      <c r="AK60" s="276">
        <f t="shared" si="3"/>
        <v>0.4</v>
      </c>
      <c r="AL60" s="277">
        <f>IFERROR(IF(AND(AF59="Probabilidad",AF60="Probabilidad"),(AL59-(+AL59*AK60)),IF(AND(AF59="Impacto",AF60="Probabilidad"),(AL58-(+AL58*AK60)),IF(AF60="Impacto",AL59,""))),"")</f>
        <v>0.17279999999999998</v>
      </c>
      <c r="AM60" s="277">
        <f>IFERROR(IF(AND(AF59="Impacto",AF60="Impacto"),(AM59-(+AM59*AK60)),IF(AND(AF59="Probabilidad",AF60="Impacto"),(AM58-(+AM58*AK60)),IF(AF60="Probabilidad",AM59,""))),"")</f>
        <v>0.2</v>
      </c>
      <c r="AN60" s="274" t="s">
        <v>98</v>
      </c>
      <c r="AO60" s="274" t="s">
        <v>99</v>
      </c>
      <c r="AP60" s="274" t="s">
        <v>100</v>
      </c>
      <c r="AQ60" s="795"/>
      <c r="AR60" s="880"/>
      <c r="AS60" s="880"/>
      <c r="AT60" s="877"/>
      <c r="AU60" s="880"/>
      <c r="AV60" s="880"/>
      <c r="AW60" s="877"/>
      <c r="AX60" s="877"/>
      <c r="AY60" s="877"/>
      <c r="AZ60" s="795"/>
      <c r="BA60" s="737"/>
      <c r="BB60" s="737"/>
      <c r="BC60" s="737"/>
      <c r="BD60" s="737"/>
      <c r="BE60" s="737"/>
      <c r="BF60" s="737"/>
      <c r="BG60" s="737"/>
      <c r="BH60" s="746"/>
      <c r="BI60" s="746"/>
      <c r="BJ60" s="746"/>
      <c r="BK60" s="746"/>
      <c r="BL60" s="746"/>
      <c r="BM60" s="737"/>
      <c r="BN60" s="737"/>
      <c r="BO60" s="874"/>
    </row>
    <row r="61" spans="1:67" ht="114" customHeight="1">
      <c r="A61" s="895"/>
      <c r="B61" s="837"/>
      <c r="C61" s="898"/>
      <c r="D61" s="798"/>
      <c r="E61" s="798"/>
      <c r="F61" s="799"/>
      <c r="G61" s="737"/>
      <c r="H61" s="795"/>
      <c r="I61" s="795"/>
      <c r="J61" s="880"/>
      <c r="K61" s="795"/>
      <c r="L61" s="737"/>
      <c r="M61" s="877"/>
      <c r="N61" s="884"/>
      <c r="O61" s="884"/>
      <c r="P61" s="519"/>
      <c r="Q61" s="514"/>
      <c r="R61" s="795" t="s">
        <v>218</v>
      </c>
      <c r="S61" s="882"/>
      <c r="T61" s="795"/>
      <c r="U61" s="882"/>
      <c r="V61" s="795" t="s">
        <v>120</v>
      </c>
      <c r="W61" s="882"/>
      <c r="X61" s="877"/>
      <c r="Y61" s="882"/>
      <c r="Z61" s="882"/>
      <c r="AA61" s="877"/>
      <c r="AB61" s="271">
        <v>4</v>
      </c>
      <c r="AC61" s="210" t="s">
        <v>1454</v>
      </c>
      <c r="AD61" s="159">
        <v>1</v>
      </c>
      <c r="AE61" s="272" t="s">
        <v>1455</v>
      </c>
      <c r="AF61" s="273" t="str">
        <f t="shared" si="0"/>
        <v>Impacto</v>
      </c>
      <c r="AG61" s="274" t="s">
        <v>270</v>
      </c>
      <c r="AH61" s="275">
        <f t="shared" si="1"/>
        <v>0.1</v>
      </c>
      <c r="AI61" s="274" t="s">
        <v>97</v>
      </c>
      <c r="AJ61" s="275">
        <f t="shared" si="2"/>
        <v>0.15</v>
      </c>
      <c r="AK61" s="276">
        <f t="shared" si="3"/>
        <v>0.25</v>
      </c>
      <c r="AL61" s="277">
        <f>IFERROR(IF(AND(AF60="Probabilidad",AF61="Probabilidad"),(AL60-(+AL60*AK61)),IF(AND(AF60="Impacto",AF61="Probabilidad"),(AL59-(+AL59*AK61)),IF(AF61="Impacto",AL60,""))),"")</f>
        <v>0.17279999999999998</v>
      </c>
      <c r="AM61" s="277">
        <f>IFERROR(IF(AND(AF60="Impacto",AF61="Impacto"),(AM60-(+AM60*AK61)),IF(AND(AF60="Probabilidad",AF61="Impacto"),(AM59-(+AM59*AK61)),IF(AF61="Probabilidad",AM60,""))),"")</f>
        <v>0.15000000000000002</v>
      </c>
      <c r="AN61" s="274" t="s">
        <v>98</v>
      </c>
      <c r="AO61" s="274" t="s">
        <v>99</v>
      </c>
      <c r="AP61" s="274" t="s">
        <v>100</v>
      </c>
      <c r="AQ61" s="795"/>
      <c r="AR61" s="880"/>
      <c r="AS61" s="880"/>
      <c r="AT61" s="877"/>
      <c r="AU61" s="880"/>
      <c r="AV61" s="880"/>
      <c r="AW61" s="877"/>
      <c r="AX61" s="877"/>
      <c r="AY61" s="877"/>
      <c r="AZ61" s="795"/>
      <c r="BA61" s="737"/>
      <c r="BB61" s="737"/>
      <c r="BC61" s="737"/>
      <c r="BD61" s="737"/>
      <c r="BE61" s="737"/>
      <c r="BF61" s="737"/>
      <c r="BG61" s="737"/>
      <c r="BH61" s="746"/>
      <c r="BI61" s="746"/>
      <c r="BJ61" s="746"/>
      <c r="BK61" s="746"/>
      <c r="BL61" s="746"/>
      <c r="BM61" s="737"/>
      <c r="BN61" s="737"/>
      <c r="BO61" s="874"/>
    </row>
    <row r="62" spans="1:67" ht="114" customHeight="1">
      <c r="A62" s="895"/>
      <c r="B62" s="837"/>
      <c r="C62" s="898"/>
      <c r="D62" s="798"/>
      <c r="E62" s="798"/>
      <c r="F62" s="799"/>
      <c r="G62" s="737"/>
      <c r="H62" s="795"/>
      <c r="I62" s="795"/>
      <c r="J62" s="880"/>
      <c r="K62" s="795"/>
      <c r="L62" s="737"/>
      <c r="M62" s="877"/>
      <c r="N62" s="884"/>
      <c r="O62" s="884"/>
      <c r="P62" s="519"/>
      <c r="Q62" s="514"/>
      <c r="R62" s="795" t="s">
        <v>218</v>
      </c>
      <c r="S62" s="882"/>
      <c r="T62" s="795"/>
      <c r="U62" s="882"/>
      <c r="V62" s="795" t="s">
        <v>120</v>
      </c>
      <c r="W62" s="882"/>
      <c r="X62" s="877"/>
      <c r="Y62" s="882"/>
      <c r="Z62" s="882"/>
      <c r="AA62" s="877"/>
      <c r="AB62" s="271">
        <v>5</v>
      </c>
      <c r="AC62" s="210" t="s">
        <v>1456</v>
      </c>
      <c r="AD62" s="159">
        <v>1</v>
      </c>
      <c r="AE62" s="272" t="s">
        <v>1455</v>
      </c>
      <c r="AF62" s="273" t="str">
        <f t="shared" si="0"/>
        <v>Impacto</v>
      </c>
      <c r="AG62" s="274" t="s">
        <v>270</v>
      </c>
      <c r="AH62" s="275">
        <f t="shared" si="1"/>
        <v>0.1</v>
      </c>
      <c r="AI62" s="274" t="s">
        <v>97</v>
      </c>
      <c r="AJ62" s="275">
        <f t="shared" si="2"/>
        <v>0.15</v>
      </c>
      <c r="AK62" s="276">
        <f t="shared" si="3"/>
        <v>0.25</v>
      </c>
      <c r="AL62" s="277">
        <f>IFERROR(IF(AND(AF61="Probabilidad",AF62="Probabilidad"),(AL61-(+AL61*AK62)),IF(AND(AF61="Impacto",AF62="Probabilidad"),(AL60-(+AL60*AK62)),IF(AF62="Impacto",AL61,""))),"")</f>
        <v>0.17279999999999998</v>
      </c>
      <c r="AM62" s="277">
        <f>IFERROR(IF(AND(AF61="Impacto",AF62="Impacto"),(AM61-(+AM61*AK62)),IF(AND(AF61="Probabilidad",AF62="Impacto"),(AM60-(+AM60*AK62)),IF(AF62="Probabilidad",AM61,""))),"")</f>
        <v>0.11250000000000002</v>
      </c>
      <c r="AN62" s="274" t="s">
        <v>98</v>
      </c>
      <c r="AO62" s="274" t="s">
        <v>686</v>
      </c>
      <c r="AP62" s="274" t="s">
        <v>100</v>
      </c>
      <c r="AQ62" s="795"/>
      <c r="AR62" s="880"/>
      <c r="AS62" s="880"/>
      <c r="AT62" s="877"/>
      <c r="AU62" s="880"/>
      <c r="AV62" s="880"/>
      <c r="AW62" s="877"/>
      <c r="AX62" s="877"/>
      <c r="AY62" s="877"/>
      <c r="AZ62" s="795"/>
      <c r="BA62" s="737"/>
      <c r="BB62" s="737"/>
      <c r="BC62" s="737"/>
      <c r="BD62" s="737"/>
      <c r="BE62" s="737"/>
      <c r="BF62" s="737"/>
      <c r="BG62" s="737"/>
      <c r="BH62" s="746"/>
      <c r="BI62" s="746"/>
      <c r="BJ62" s="746"/>
      <c r="BK62" s="746"/>
      <c r="BL62" s="746"/>
      <c r="BM62" s="737"/>
      <c r="BN62" s="737"/>
      <c r="BO62" s="874"/>
    </row>
    <row r="63" spans="1:67" ht="114" customHeight="1">
      <c r="A63" s="896"/>
      <c r="B63" s="838"/>
      <c r="C63" s="899"/>
      <c r="D63" s="887"/>
      <c r="E63" s="887"/>
      <c r="F63" s="888"/>
      <c r="G63" s="851"/>
      <c r="H63" s="814"/>
      <c r="I63" s="814"/>
      <c r="J63" s="881"/>
      <c r="K63" s="814"/>
      <c r="L63" s="851"/>
      <c r="M63" s="878"/>
      <c r="N63" s="885"/>
      <c r="O63" s="885"/>
      <c r="P63" s="548"/>
      <c r="Q63" s="637"/>
      <c r="R63" s="814" t="s">
        <v>218</v>
      </c>
      <c r="S63" s="883"/>
      <c r="T63" s="814"/>
      <c r="U63" s="883"/>
      <c r="V63" s="814" t="s">
        <v>120</v>
      </c>
      <c r="W63" s="883"/>
      <c r="X63" s="878"/>
      <c r="Y63" s="883"/>
      <c r="Z63" s="883"/>
      <c r="AA63" s="878"/>
      <c r="AB63" s="279">
        <v>6</v>
      </c>
      <c r="AC63" s="280" t="s">
        <v>1457</v>
      </c>
      <c r="AD63" s="222">
        <v>3</v>
      </c>
      <c r="AE63" s="281" t="s">
        <v>1453</v>
      </c>
      <c r="AF63" s="282" t="str">
        <f t="shared" si="0"/>
        <v>Probabilidad</v>
      </c>
      <c r="AG63" s="283" t="s">
        <v>96</v>
      </c>
      <c r="AH63" s="284">
        <f t="shared" si="1"/>
        <v>0.25</v>
      </c>
      <c r="AI63" s="283" t="s">
        <v>97</v>
      </c>
      <c r="AJ63" s="284">
        <f t="shared" si="2"/>
        <v>0.15</v>
      </c>
      <c r="AK63" s="285">
        <f t="shared" si="3"/>
        <v>0.4</v>
      </c>
      <c r="AL63" s="286">
        <f>IFERROR(IF(AND(AF62="Probabilidad",AF63="Probabilidad"),(AL62-(+AL62*AK63)),IF(AND(AF62="Impacto",AF63="Probabilidad"),(AL61-(+AL61*AK63)),IF(AF63="Impacto",AL62,""))),"")</f>
        <v>0.10367999999999998</v>
      </c>
      <c r="AM63" s="286">
        <f>IFERROR(IF(AND(AF62="Impacto",AF63="Impacto"),(AM62-(+AM62*AK63)),IF(AND(AF62="Probabilidad",AF63="Impacto"),(AM61-(+AM61*AK63)),IF(AF63="Probabilidad",AM62,""))),"")</f>
        <v>0.11250000000000002</v>
      </c>
      <c r="AN63" s="283" t="s">
        <v>98</v>
      </c>
      <c r="AO63" s="283" t="s">
        <v>99</v>
      </c>
      <c r="AP63" s="283" t="s">
        <v>100</v>
      </c>
      <c r="AQ63" s="814"/>
      <c r="AR63" s="881"/>
      <c r="AS63" s="881"/>
      <c r="AT63" s="878"/>
      <c r="AU63" s="881"/>
      <c r="AV63" s="881"/>
      <c r="AW63" s="878"/>
      <c r="AX63" s="878"/>
      <c r="AY63" s="878"/>
      <c r="AZ63" s="814"/>
      <c r="BA63" s="851"/>
      <c r="BB63" s="851"/>
      <c r="BC63" s="851"/>
      <c r="BD63" s="851"/>
      <c r="BE63" s="851"/>
      <c r="BF63" s="851"/>
      <c r="BG63" s="851"/>
      <c r="BH63" s="876"/>
      <c r="BI63" s="876"/>
      <c r="BJ63" s="876"/>
      <c r="BK63" s="876"/>
      <c r="BL63" s="876"/>
      <c r="BM63" s="851"/>
      <c r="BN63" s="851"/>
      <c r="BO63" s="875"/>
    </row>
    <row r="64" spans="1:67" ht="140.25" customHeight="1">
      <c r="A64" s="804" t="s">
        <v>193</v>
      </c>
      <c r="B64" s="807" t="s">
        <v>343</v>
      </c>
      <c r="C64" s="807" t="s">
        <v>1458</v>
      </c>
      <c r="D64" s="824" t="s">
        <v>1299</v>
      </c>
      <c r="E64" s="824" t="s">
        <v>196</v>
      </c>
      <c r="F64" s="716">
        <v>1</v>
      </c>
      <c r="G64" s="701" t="s">
        <v>1459</v>
      </c>
      <c r="H64" s="691" t="s">
        <v>1368</v>
      </c>
      <c r="I64" s="819" t="s">
        <v>1302</v>
      </c>
      <c r="J64" s="705" t="s">
        <v>1460</v>
      </c>
      <c r="K64" s="819" t="s">
        <v>180</v>
      </c>
      <c r="L64" s="683" t="s">
        <v>365</v>
      </c>
      <c r="M64" s="699" t="s">
        <v>1304</v>
      </c>
      <c r="N64" s="683" t="s">
        <v>1461</v>
      </c>
      <c r="O64" s="683" t="s">
        <v>1462</v>
      </c>
      <c r="P64" s="701" t="s">
        <v>188</v>
      </c>
      <c r="Q64" s="743" t="s">
        <v>188</v>
      </c>
      <c r="R64" s="691" t="s">
        <v>1463</v>
      </c>
      <c r="S64" s="697">
        <f>IF(R64="Muy Alta",100%,IF(R64="Alta",80%,IF(R64="Media",60%,IF(R64="Baja",40%,IF(R64="Muy Baja",20%,"")))))</f>
        <v>0.8</v>
      </c>
      <c r="T64" s="691" t="s">
        <v>120</v>
      </c>
      <c r="U64" s="697">
        <f>IF(T64="Catastrófico",100%,IF(T64="Mayor",80%,IF(T64="Moderado",60%,IF(T64="Menor",40%,IF(T64="Leve",20%,"")))))</f>
        <v>0.2</v>
      </c>
      <c r="V64" s="691" t="s">
        <v>1464</v>
      </c>
      <c r="W64" s="697">
        <f>IF(V64="Catastrófico",100%,IF(V64="Mayor",80%,IF(V64="Moderado",60%,IF(V64="Menor",40%,IF(V64="Leve",20%,"")))))</f>
        <v>0.6</v>
      </c>
      <c r="X64" s="699" t="str">
        <f>IF(Y64=100%,"Catastrófico",IF(Y64=80%,"Mayor",IF(Y64=60%,"Moderado",IF(Y64=40%,"Menor",IF(Y64=20%,"Leve","")))))</f>
        <v>Moderado</v>
      </c>
      <c r="Y64" s="697">
        <f>IF(AND(U64="",W64=""),"",MAX(U64,W64))</f>
        <v>0.6</v>
      </c>
      <c r="Z64" s="697" t="str">
        <f>CONCATENATE(R64,X64)</f>
        <v>altaModerado</v>
      </c>
      <c r="AA64" s="689" t="str">
        <f>IF(Z64="Muy AltaLeve","Alto",IF(Z64="Muy AltaMenor","Alto",IF(Z64="Muy AltaModerado","Alto",IF(Z64="Muy AltaMayor","Alto",IF(Z64="Muy AltaCatastrófico","Extremo",IF(Z64="AltaLeve","Moderado",IF(Z64="AltaMenor","Moderado",IF(Z64="AltaModerado","Alto",IF(Z64="AltaMayor","Alto",IF(Z64="AltaCatastrófico","Extremo",IF(Z64="MediaLeve","Moderado",IF(Z64="MediaMenor","Moderado",IF(Z64="MediaModerado","Moderado",IF(Z64="MediaMayor","Alto",IF(Z64="MediaCatastrófico","Extremo",IF(Z64="BajaLeve","Bajo",IF(Z64="BajaMenor","Moderado",IF(Z64="BajaModerado","Moderado",IF(Z64="BajaMayor","Alto",IF(Z64="BajaCatastrófico","Extremo",IF(Z64="Muy BajaLeve","Bajo",IF(Z64="Muy BajaMenor","Bajo",IF(Z64="Muy BajaModerado","Moderado",IF(Z64="Muy BajaMayor","Alto",IF(Z64="Muy BajaCatastrófico","Extremo","")))))))))))))))))))))))))</f>
        <v>Alto</v>
      </c>
      <c r="AB64" s="26">
        <v>1</v>
      </c>
      <c r="AC64" s="51" t="s">
        <v>1465</v>
      </c>
      <c r="AD64" s="74" t="s">
        <v>1466</v>
      </c>
      <c r="AE64" s="50" t="s">
        <v>1467</v>
      </c>
      <c r="AF64" s="30" t="str">
        <f t="shared" si="0"/>
        <v>Probabilidad</v>
      </c>
      <c r="AG64" s="27" t="s">
        <v>1468</v>
      </c>
      <c r="AH64" s="78">
        <f t="shared" si="1"/>
        <v>0.25</v>
      </c>
      <c r="AI64" s="27" t="s">
        <v>1469</v>
      </c>
      <c r="AJ64" s="78">
        <f t="shared" si="2"/>
        <v>0.15</v>
      </c>
      <c r="AK64" s="80">
        <f t="shared" si="3"/>
        <v>0.4</v>
      </c>
      <c r="AL64" s="28">
        <f>IFERROR(IF(AF64="Probabilidad",(S64-(+S64*AK64)),IF(AF64="Impacto",S64,"")),"")</f>
        <v>0.48</v>
      </c>
      <c r="AM64" s="28">
        <f>IFERROR(IF(AF64="Impacto",(Y64-(+Y64*AK64)),IF(AF64="Probabilidad",Y64,"")),"")</f>
        <v>0.6</v>
      </c>
      <c r="AN64" s="29" t="s">
        <v>98</v>
      </c>
      <c r="AO64" s="29" t="s">
        <v>99</v>
      </c>
      <c r="AP64" s="29" t="s">
        <v>100</v>
      </c>
      <c r="AQ64" s="691" t="s">
        <v>1470</v>
      </c>
      <c r="AR64" s="687">
        <f>S64</f>
        <v>0.8</v>
      </c>
      <c r="AS64" s="687">
        <f>IF(AL64="","",MIN(AL64:AL67))</f>
        <v>0.23519999999999996</v>
      </c>
      <c r="AT64" s="689" t="str">
        <f>IFERROR(IF(AS64="","",IF(AS64&lt;=0.2,"Muy Baja",IF(AS64&lt;=0.4,"Baja",IF(AS64&lt;=0.6,"Media",IF(AS64&lt;=0.8,"Alta","Muy Alta"))))),"")</f>
        <v>Baja</v>
      </c>
      <c r="AU64" s="687">
        <f>Y64</f>
        <v>0.6</v>
      </c>
      <c r="AV64" s="687">
        <f>IF(AM64="","",MIN(AM64:AM67))</f>
        <v>0.44999999999999996</v>
      </c>
      <c r="AW64" s="689" t="str">
        <f>IFERROR(IF(AV64="","",IF(AV64&lt;=0.2,"Leve",IF(AV64&lt;=0.4,"Menor",IF(AV64&lt;=0.6,"Moderado",IF(AV64&lt;=0.8,"Mayor","Catastrófico"))))),"")</f>
        <v>Moderado</v>
      </c>
      <c r="AX64" s="689" t="str">
        <f>AA64</f>
        <v>Alto</v>
      </c>
      <c r="AY64" s="689" t="str">
        <f>IFERROR(IF(OR(AND(AT64="Muy Baja",AW64="Leve"),AND(AT64="Muy Baja",AW64="Menor"),AND(AT64="Baja",AW64="Leve")),"Bajo",IF(OR(AND(AT64="Muy baja",AW64="Moderado"),AND(AT64="Baja",AW64="Menor"),AND(AT64="Baja",AW64="Moderado"),AND(AT64="Media",AW64="Leve"),AND(AT64="Media",AW64="Menor"),AND(AT64="Media",AW64="Moderado"),AND(AT64="Alta",AW64="Leve"),AND(AT64="Alta",AW64="Menor")),"Moderado",IF(OR(AND(AT64="Muy Baja",AW64="Mayor"),AND(AT64="Baja",AW64="Mayor"),AND(AT64="Media",AW64="Mayor"),AND(AT64="Alta",AW64="Moderado"),AND(AT64="Alta",AW64="Mayor"),AND(AT64="Muy Alta",AW64="Leve"),AND(AT64="Muy Alta",AW64="Menor"),AND(AT64="Muy Alta",AW64="Moderado"),AND(AT64="Muy Alta",AW64="Mayor")),"Alto",IF(OR(AND(AT64="Muy Baja",AW64="Catastrófico"),AND(AT64="Baja",AW64="Catastrófico"),AND(AT64="Media",AW64="Catastrófico"),AND(AT64="Alta",AW64="Catastrófico"),AND(AT64="Muy Alta",AW64="Catastrófico")),"Extremo","")))),"")</f>
        <v>Moderado</v>
      </c>
      <c r="AZ64" s="819" t="s">
        <v>104</v>
      </c>
      <c r="BA64" s="843" t="s">
        <v>1471</v>
      </c>
      <c r="BB64" s="843" t="s">
        <v>1472</v>
      </c>
      <c r="BC64" s="843" t="s">
        <v>1473</v>
      </c>
      <c r="BD64" s="843" t="s">
        <v>1474</v>
      </c>
      <c r="BE64" s="843" t="s">
        <v>812</v>
      </c>
      <c r="BF64" s="683"/>
      <c r="BG64" s="683"/>
      <c r="BH64" s="685"/>
      <c r="BI64" s="685"/>
      <c r="BJ64" s="683"/>
      <c r="BK64" s="683"/>
      <c r="BL64" s="743"/>
      <c r="BM64" s="701"/>
      <c r="BN64" s="701"/>
      <c r="BO64" s="739"/>
    </row>
    <row r="65" spans="1:67" ht="69">
      <c r="A65" s="805"/>
      <c r="B65" s="808"/>
      <c r="C65" s="808"/>
      <c r="D65" s="728"/>
      <c r="E65" s="728"/>
      <c r="F65" s="515"/>
      <c r="G65" s="519"/>
      <c r="H65" s="520"/>
      <c r="I65" s="795"/>
      <c r="J65" s="491"/>
      <c r="K65" s="795"/>
      <c r="L65" s="516"/>
      <c r="M65" s="485"/>
      <c r="N65" s="516"/>
      <c r="O65" s="516"/>
      <c r="P65" s="519"/>
      <c r="Q65" s="514"/>
      <c r="R65" s="520"/>
      <c r="S65" s="482"/>
      <c r="T65" s="520"/>
      <c r="U65" s="482"/>
      <c r="V65" s="520"/>
      <c r="W65" s="482"/>
      <c r="X65" s="485"/>
      <c r="Y65" s="482"/>
      <c r="Z65" s="482"/>
      <c r="AA65" s="492"/>
      <c r="AB65" s="151">
        <v>2</v>
      </c>
      <c r="AC65" s="162" t="s">
        <v>1475</v>
      </c>
      <c r="AD65" s="159" t="s">
        <v>1466</v>
      </c>
      <c r="AE65" s="152" t="s">
        <v>1476</v>
      </c>
      <c r="AF65" s="153" t="str">
        <f t="shared" si="0"/>
        <v>Probabilidad</v>
      </c>
      <c r="AG65" s="154" t="s">
        <v>1477</v>
      </c>
      <c r="AH65" s="155">
        <f t="shared" si="1"/>
        <v>0.15</v>
      </c>
      <c r="AI65" s="154" t="s">
        <v>1469</v>
      </c>
      <c r="AJ65" s="155">
        <f t="shared" si="2"/>
        <v>0.15</v>
      </c>
      <c r="AK65" s="156">
        <f t="shared" si="3"/>
        <v>0.3</v>
      </c>
      <c r="AL65" s="157">
        <f>IFERROR(IF(AND(AF64="Probabilidad",AF65="Probabilidad"),(AL64-(+AL64*AK65)),IF(AF65="Probabilidad",(S64-(+S64*AK65)),IF(AF65="Impacto",AL64,""))),"")</f>
        <v>0.33599999999999997</v>
      </c>
      <c r="AM65" s="157">
        <f>IFERROR(IF(AND(AF64="Impacto",AF65="Impacto"),(AM64-(+AM64*AK65)),IF(AF65="Impacto",(Y64-(+Y64*AK65)),IF(AF65="Probabilidad",AM64,""))),"")</f>
        <v>0.6</v>
      </c>
      <c r="AN65" s="158" t="s">
        <v>98</v>
      </c>
      <c r="AO65" s="158" t="s">
        <v>99</v>
      </c>
      <c r="AP65" s="158" t="s">
        <v>100</v>
      </c>
      <c r="AQ65" s="520"/>
      <c r="AR65" s="491"/>
      <c r="AS65" s="491"/>
      <c r="AT65" s="492"/>
      <c r="AU65" s="491"/>
      <c r="AV65" s="491"/>
      <c r="AW65" s="492"/>
      <c r="AX65" s="492"/>
      <c r="AY65" s="492"/>
      <c r="AZ65" s="795"/>
      <c r="BA65" s="531"/>
      <c r="BB65" s="531"/>
      <c r="BC65" s="531"/>
      <c r="BD65" s="531"/>
      <c r="BE65" s="531"/>
      <c r="BF65" s="516"/>
      <c r="BG65" s="516"/>
      <c r="BH65" s="516"/>
      <c r="BI65" s="516"/>
      <c r="BJ65" s="516"/>
      <c r="BK65" s="516"/>
      <c r="BL65" s="514"/>
      <c r="BM65" s="519"/>
      <c r="BN65" s="519"/>
      <c r="BO65" s="740"/>
    </row>
    <row r="66" spans="1:67" ht="69">
      <c r="A66" s="805"/>
      <c r="B66" s="808"/>
      <c r="C66" s="808"/>
      <c r="D66" s="728"/>
      <c r="E66" s="728"/>
      <c r="F66" s="515"/>
      <c r="G66" s="519"/>
      <c r="H66" s="520"/>
      <c r="I66" s="795"/>
      <c r="J66" s="491"/>
      <c r="K66" s="795"/>
      <c r="L66" s="516"/>
      <c r="M66" s="485"/>
      <c r="N66" s="516"/>
      <c r="O66" s="516"/>
      <c r="P66" s="519"/>
      <c r="Q66" s="514"/>
      <c r="R66" s="520"/>
      <c r="S66" s="482"/>
      <c r="T66" s="520"/>
      <c r="U66" s="482"/>
      <c r="V66" s="520"/>
      <c r="W66" s="482"/>
      <c r="X66" s="485"/>
      <c r="Y66" s="482"/>
      <c r="Z66" s="482"/>
      <c r="AA66" s="492"/>
      <c r="AB66" s="151">
        <v>3</v>
      </c>
      <c r="AC66" s="162" t="s">
        <v>1475</v>
      </c>
      <c r="AD66" s="159" t="s">
        <v>1466</v>
      </c>
      <c r="AE66" s="152" t="s">
        <v>1476</v>
      </c>
      <c r="AF66" s="153" t="str">
        <f t="shared" si="0"/>
        <v>Impacto</v>
      </c>
      <c r="AG66" s="154" t="s">
        <v>1478</v>
      </c>
      <c r="AH66" s="155">
        <f t="shared" si="1"/>
        <v>0.1</v>
      </c>
      <c r="AI66" s="154" t="s">
        <v>1469</v>
      </c>
      <c r="AJ66" s="155">
        <f t="shared" si="2"/>
        <v>0.15</v>
      </c>
      <c r="AK66" s="156">
        <f t="shared" si="3"/>
        <v>0.25</v>
      </c>
      <c r="AL66" s="157">
        <f>IFERROR(IF(AND(AF65="Probabilidad",AF66="Probabilidad"),(AL65-(+AL65*AK66)),IF(AND(AF65="Impacto",AF66="Probabilidad"),(AL64-(+AL64*AK66)),IF(AF66="Impacto",AL65,""))),"")</f>
        <v>0.33599999999999997</v>
      </c>
      <c r="AM66" s="157">
        <f>IFERROR(IF(AND(AF65="Impacto",AF66="Impacto"),(AM65-(+AM65*AK66)),IF(AND(AF65="Probabilidad",AF66="Impacto"),(AM64-(+AM64*AK66)),IF(AF66="Probabilidad",AM65,""))),"")</f>
        <v>0.44999999999999996</v>
      </c>
      <c r="AN66" s="158" t="s">
        <v>98</v>
      </c>
      <c r="AO66" s="158" t="s">
        <v>99</v>
      </c>
      <c r="AP66" s="158" t="s">
        <v>100</v>
      </c>
      <c r="AQ66" s="520"/>
      <c r="AR66" s="491"/>
      <c r="AS66" s="491"/>
      <c r="AT66" s="492"/>
      <c r="AU66" s="491"/>
      <c r="AV66" s="491"/>
      <c r="AW66" s="492"/>
      <c r="AX66" s="492"/>
      <c r="AY66" s="492"/>
      <c r="AZ66" s="795"/>
      <c r="BA66" s="531"/>
      <c r="BB66" s="531"/>
      <c r="BC66" s="531"/>
      <c r="BD66" s="531"/>
      <c r="BE66" s="531"/>
      <c r="BF66" s="516"/>
      <c r="BG66" s="516"/>
      <c r="BH66" s="516"/>
      <c r="BI66" s="516"/>
      <c r="BJ66" s="516"/>
      <c r="BK66" s="516"/>
      <c r="BL66" s="514"/>
      <c r="BM66" s="519"/>
      <c r="BN66" s="519"/>
      <c r="BO66" s="740"/>
    </row>
    <row r="67" spans="1:67" ht="69">
      <c r="A67" s="805"/>
      <c r="B67" s="808"/>
      <c r="C67" s="808"/>
      <c r="D67" s="728"/>
      <c r="E67" s="728"/>
      <c r="F67" s="515"/>
      <c r="G67" s="519"/>
      <c r="H67" s="520"/>
      <c r="I67" s="795"/>
      <c r="J67" s="491"/>
      <c r="K67" s="795"/>
      <c r="L67" s="516"/>
      <c r="M67" s="485"/>
      <c r="N67" s="516"/>
      <c r="O67" s="516"/>
      <c r="P67" s="519"/>
      <c r="Q67" s="514"/>
      <c r="R67" s="520"/>
      <c r="S67" s="482"/>
      <c r="T67" s="520"/>
      <c r="U67" s="482"/>
      <c r="V67" s="520"/>
      <c r="W67" s="482"/>
      <c r="X67" s="485"/>
      <c r="Y67" s="482"/>
      <c r="Z67" s="482"/>
      <c r="AA67" s="492"/>
      <c r="AB67" s="151">
        <v>4</v>
      </c>
      <c r="AC67" s="159" t="s">
        <v>1479</v>
      </c>
      <c r="AD67" s="159" t="s">
        <v>1466</v>
      </c>
      <c r="AE67" s="185" t="s">
        <v>1467</v>
      </c>
      <c r="AF67" s="153" t="str">
        <f t="shared" si="0"/>
        <v>Probabilidad</v>
      </c>
      <c r="AG67" s="154" t="s">
        <v>1477</v>
      </c>
      <c r="AH67" s="155">
        <f t="shared" si="1"/>
        <v>0.15</v>
      </c>
      <c r="AI67" s="154" t="s">
        <v>1469</v>
      </c>
      <c r="AJ67" s="155">
        <f t="shared" si="2"/>
        <v>0.15</v>
      </c>
      <c r="AK67" s="156">
        <f t="shared" si="3"/>
        <v>0.3</v>
      </c>
      <c r="AL67" s="157">
        <f>IFERROR(IF(AND(AF66="Probabilidad",AF67="Probabilidad"),(AL66-(+AL66*AK67)),IF(AND(AF66="Impacto",AF67="Probabilidad"),(AL65-(+AL65*AK67)),IF(AF67="Impacto",AL66,""))),"")</f>
        <v>0.23519999999999996</v>
      </c>
      <c r="AM67" s="157">
        <f>IFERROR(IF(AND(AF66="Impacto",AF67="Impacto"),(AM66-(+AM66*AK67)),IF(AND(AF66="Probabilidad",AF67="Impacto"),(AM65-(+AM65*AK67)),IF(AF67="Probabilidad",AM66,""))),"")</f>
        <v>0.44999999999999996</v>
      </c>
      <c r="AN67" s="158" t="s">
        <v>98</v>
      </c>
      <c r="AO67" s="158" t="s">
        <v>99</v>
      </c>
      <c r="AP67" s="158" t="s">
        <v>100</v>
      </c>
      <c r="AQ67" s="520"/>
      <c r="AR67" s="491"/>
      <c r="AS67" s="491"/>
      <c r="AT67" s="492"/>
      <c r="AU67" s="491"/>
      <c r="AV67" s="491"/>
      <c r="AW67" s="492"/>
      <c r="AX67" s="492"/>
      <c r="AY67" s="492"/>
      <c r="AZ67" s="795"/>
      <c r="BA67" s="531"/>
      <c r="BB67" s="531"/>
      <c r="BC67" s="531"/>
      <c r="BD67" s="531"/>
      <c r="BE67" s="531"/>
      <c r="BF67" s="516"/>
      <c r="BG67" s="516"/>
      <c r="BH67" s="516"/>
      <c r="BI67" s="516"/>
      <c r="BJ67" s="516"/>
      <c r="BK67" s="516"/>
      <c r="BL67" s="514"/>
      <c r="BM67" s="519"/>
      <c r="BN67" s="519"/>
      <c r="BO67" s="740"/>
    </row>
    <row r="68" spans="1:67" ht="69">
      <c r="A68" s="805"/>
      <c r="B68" s="808"/>
      <c r="C68" s="808"/>
      <c r="D68" s="728" t="s">
        <v>1299</v>
      </c>
      <c r="E68" s="728" t="s">
        <v>196</v>
      </c>
      <c r="F68" s="515">
        <v>2</v>
      </c>
      <c r="G68" s="519" t="s">
        <v>1480</v>
      </c>
      <c r="H68" s="520" t="s">
        <v>1368</v>
      </c>
      <c r="I68" s="795" t="s">
        <v>1316</v>
      </c>
      <c r="J68" s="491" t="s">
        <v>1481</v>
      </c>
      <c r="K68" s="795" t="s">
        <v>180</v>
      </c>
      <c r="L68" s="516" t="s">
        <v>365</v>
      </c>
      <c r="M68" s="485" t="s">
        <v>1304</v>
      </c>
      <c r="N68" s="516" t="s">
        <v>1482</v>
      </c>
      <c r="O68" s="516" t="s">
        <v>1483</v>
      </c>
      <c r="P68" s="519" t="s">
        <v>188</v>
      </c>
      <c r="Q68" s="514" t="s">
        <v>188</v>
      </c>
      <c r="R68" s="520" t="s">
        <v>1463</v>
      </c>
      <c r="S68" s="482">
        <f>IF(R68="Muy Alta",100%,IF(R68="Alta",80%,IF(R68="Media",60%,IF(R68="Baja",40%,IF(R68="Muy Baja",20%,"")))))</f>
        <v>0.8</v>
      </c>
      <c r="T68" s="520" t="s">
        <v>120</v>
      </c>
      <c r="U68" s="482">
        <f>IF(T68="Catastrófico",100%,IF(T68="Mayor",80%,IF(T68="Moderado",60%,IF(T68="Menor",40%,IF(T68="Leve",20%,"")))))</f>
        <v>0.2</v>
      </c>
      <c r="V68" s="520" t="s">
        <v>183</v>
      </c>
      <c r="W68" s="482">
        <f>IF(V68="Catastrófico",100%,IF(V68="Mayor",80%,IF(V68="Moderado",60%,IF(V68="Menor",40%,IF(V68="Leve",20%,"")))))</f>
        <v>0.4</v>
      </c>
      <c r="X68" s="485" t="str">
        <f>IF(Y68=100%,"Catastrófico",IF(Y68=80%,"Mayor",IF(Y68=60%,"Moderado",IF(Y68=40%,"Menor",IF(Y68=20%,"Leve","")))))</f>
        <v>Menor</v>
      </c>
      <c r="Y68" s="482">
        <f>IF(AND(U68="",W68=""),"",MAX(U68,W68))</f>
        <v>0.4</v>
      </c>
      <c r="Z68" s="482" t="str">
        <f>CONCATENATE(R68,X68)</f>
        <v>altaMenor</v>
      </c>
      <c r="AA68" s="492" t="str">
        <f>IF(Z68="Muy AltaLeve","Alto",IF(Z68="Muy AltaMenor","Alto",IF(Z68="Muy AltaModerado","Alto",IF(Z68="Muy AltaMayor","Alto",IF(Z68="Muy AltaCatastrófico","Extremo",IF(Z68="AltaLeve","Moderado",IF(Z68="AltaMenor","Moderado",IF(Z68="AltaModerado","Alto",IF(Z68="AltaMayor","Alto",IF(Z68="AltaCatastrófico","Extremo",IF(Z68="MediaLeve","Moderado",IF(Z68="MediaMenor","Moderado",IF(Z68="MediaModerado","Moderado",IF(Z68="MediaMayor","Alto",IF(Z68="MediaCatastrófico","Extremo",IF(Z68="BajaLeve","Bajo",IF(Z68="BajaMenor","Moderado",IF(Z68="BajaModerado","Moderado",IF(Z68="BajaMayor","Alto",IF(Z68="BajaCatastrófico","Extremo",IF(Z68="Muy BajaLeve","Bajo",IF(Z68="Muy BajaMenor","Bajo",IF(Z68="Muy BajaModerado","Moderado",IF(Z68="Muy BajaMayor","Alto",IF(Z68="Muy BajaCatastrófico","Extremo","")))))))))))))))))))))))))</f>
        <v>Moderado</v>
      </c>
      <c r="AB68" s="151">
        <v>1</v>
      </c>
      <c r="AC68" s="162" t="s">
        <v>1484</v>
      </c>
      <c r="AD68" s="159" t="s">
        <v>1485</v>
      </c>
      <c r="AE68" s="152" t="s">
        <v>1486</v>
      </c>
      <c r="AF68" s="153" t="str">
        <f t="shared" si="0"/>
        <v>Probabilidad</v>
      </c>
      <c r="AG68" s="154" t="s">
        <v>1468</v>
      </c>
      <c r="AH68" s="155">
        <f t="shared" si="1"/>
        <v>0.25</v>
      </c>
      <c r="AI68" s="154" t="s">
        <v>1469</v>
      </c>
      <c r="AJ68" s="155">
        <f t="shared" si="2"/>
        <v>0.15</v>
      </c>
      <c r="AK68" s="156">
        <f t="shared" si="3"/>
        <v>0.4</v>
      </c>
      <c r="AL68" s="157">
        <f>IFERROR(IF(AF68="Probabilidad",(S68-(+S68*AK68)),IF(AF68="Impacto",S68,"")),"")</f>
        <v>0.48</v>
      </c>
      <c r="AM68" s="157">
        <f>IFERROR(IF(AF68="Impacto",(Y68-(+Y68*AK68)),IF(AF68="Probabilidad",Y68,"")),"")</f>
        <v>0.4</v>
      </c>
      <c r="AN68" s="158" t="s">
        <v>98</v>
      </c>
      <c r="AO68" s="158" t="s">
        <v>99</v>
      </c>
      <c r="AP68" s="158" t="s">
        <v>100</v>
      </c>
      <c r="AQ68" s="520" t="s">
        <v>1487</v>
      </c>
      <c r="AR68" s="490">
        <f>S68</f>
        <v>0.8</v>
      </c>
      <c r="AS68" s="490">
        <f>IF(AL68="","",MIN(AL68:AL71))</f>
        <v>0.20159999999999997</v>
      </c>
      <c r="AT68" s="492" t="str">
        <f>IFERROR(IF(AS68="","",IF(AS68&lt;=0.2,"Muy Baja",IF(AS68&lt;=0.4,"Baja",IF(AS68&lt;=0.6,"Media",IF(AS68&lt;=0.8,"Alta","Muy Alta"))))),"")</f>
        <v>Baja</v>
      </c>
      <c r="AU68" s="490">
        <f>Y68</f>
        <v>0.4</v>
      </c>
      <c r="AV68" s="490">
        <f>IF(AM68="","",MIN(AM68:AM71))</f>
        <v>0.30000000000000004</v>
      </c>
      <c r="AW68" s="492" t="str">
        <f>IFERROR(IF(AV68="","",IF(AV68&lt;=0.2,"Leve",IF(AV68&lt;=0.4,"Menor",IF(AV68&lt;=0.6,"Moderado",IF(AV68&lt;=0.8,"Mayor","Catastrófico"))))),"")</f>
        <v>Menor</v>
      </c>
      <c r="AX68" s="492" t="str">
        <f>AA68</f>
        <v>Moderado</v>
      </c>
      <c r="AY68" s="492" t="str">
        <f>IFERROR(IF(OR(AND(AT68="Muy Baja",AW68="Leve"),AND(AT68="Muy Baja",AW68="Menor"),AND(AT68="Baja",AW68="Leve")),"Bajo",IF(OR(AND(AT68="Muy baja",AW68="Moderado"),AND(AT68="Baja",AW68="Menor"),AND(AT68="Baja",AW68="Moderado"),AND(AT68="Media",AW68="Leve"),AND(AT68="Media",AW68="Menor"),AND(AT68="Media",AW68="Moderado"),AND(AT68="Alta",AW68="Leve"),AND(AT68="Alta",AW68="Menor")),"Moderado",IF(OR(AND(AT68="Muy Baja",AW68="Mayor"),AND(AT68="Baja",AW68="Mayor"),AND(AT68="Media",AW68="Mayor"),AND(AT68="Alta",AW68="Moderado"),AND(AT68="Alta",AW68="Mayor"),AND(AT68="Muy Alta",AW68="Leve"),AND(AT68="Muy Alta",AW68="Menor"),AND(AT68="Muy Alta",AW68="Moderado"),AND(AT68="Muy Alta",AW68="Mayor")),"Alto",IF(OR(AND(AT68="Muy Baja",AW68="Catastrófico"),AND(AT68="Baja",AW68="Catastrófico"),AND(AT68="Media",AW68="Catastrófico"),AND(AT68="Alta",AW68="Catastrófico"),AND(AT68="Muy Alta",AW68="Catastrófico")),"Extremo","")))),"")</f>
        <v>Moderado</v>
      </c>
      <c r="AZ68" s="795" t="s">
        <v>104</v>
      </c>
      <c r="BA68" s="872" t="s">
        <v>1488</v>
      </c>
      <c r="BB68" s="531" t="s">
        <v>1489</v>
      </c>
      <c r="BC68" s="531" t="s">
        <v>1473</v>
      </c>
      <c r="BD68" s="531" t="s">
        <v>1490</v>
      </c>
      <c r="BE68" s="531" t="s">
        <v>246</v>
      </c>
      <c r="BF68" s="516"/>
      <c r="BG68" s="516"/>
      <c r="BH68" s="581"/>
      <c r="BI68" s="581"/>
      <c r="BJ68" s="581"/>
      <c r="BK68" s="581"/>
      <c r="BL68" s="581"/>
      <c r="BM68" s="516"/>
      <c r="BN68" s="516"/>
      <c r="BO68" s="719"/>
    </row>
    <row r="69" spans="1:67" ht="69">
      <c r="A69" s="805"/>
      <c r="B69" s="808"/>
      <c r="C69" s="808"/>
      <c r="D69" s="728"/>
      <c r="E69" s="728"/>
      <c r="F69" s="515"/>
      <c r="G69" s="519"/>
      <c r="H69" s="520"/>
      <c r="I69" s="795"/>
      <c r="J69" s="491"/>
      <c r="K69" s="795"/>
      <c r="L69" s="516"/>
      <c r="M69" s="485"/>
      <c r="N69" s="516"/>
      <c r="O69" s="516"/>
      <c r="P69" s="519"/>
      <c r="Q69" s="514"/>
      <c r="R69" s="520"/>
      <c r="S69" s="482"/>
      <c r="T69" s="520"/>
      <c r="U69" s="482"/>
      <c r="V69" s="520"/>
      <c r="W69" s="482"/>
      <c r="X69" s="485"/>
      <c r="Y69" s="482"/>
      <c r="Z69" s="482"/>
      <c r="AA69" s="492"/>
      <c r="AB69" s="151">
        <v>2</v>
      </c>
      <c r="AC69" s="162" t="s">
        <v>1484</v>
      </c>
      <c r="AD69" s="159" t="s">
        <v>1485</v>
      </c>
      <c r="AE69" s="152" t="s">
        <v>1486</v>
      </c>
      <c r="AF69" s="160" t="str">
        <f>IF(OR(AG69="Preventivo",AG69="Detectivo"),"Probabilidad",IF(AG69="Correctivo","Impacto",""))</f>
        <v>Impacto</v>
      </c>
      <c r="AG69" s="154" t="s">
        <v>1478</v>
      </c>
      <c r="AH69" s="155">
        <f t="shared" si="1"/>
        <v>0.1</v>
      </c>
      <c r="AI69" s="154" t="s">
        <v>1469</v>
      </c>
      <c r="AJ69" s="155">
        <f t="shared" si="2"/>
        <v>0.15</v>
      </c>
      <c r="AK69" s="156">
        <f t="shared" si="3"/>
        <v>0.25</v>
      </c>
      <c r="AL69" s="161">
        <f>IFERROR(IF(AND(AF68="Probabilidad",AF69="Probabilidad"),(AL68-(+AL68*AK69)),IF(AF69="Probabilidad",(S68-(+S68*AK69)),IF(AF69="Impacto",AL68,""))),"")</f>
        <v>0.48</v>
      </c>
      <c r="AM69" s="161">
        <f>IFERROR(IF(AND(AF68="Impacto",AF69="Impacto"),(AM68-(+AM68*AK69)),IF(AF69="Impacto",(Y68-(+Y68*AK69)),IF(AF69="Probabilidad",AM68,""))),"")</f>
        <v>0.30000000000000004</v>
      </c>
      <c r="AN69" s="158" t="s">
        <v>98</v>
      </c>
      <c r="AO69" s="158" t="s">
        <v>99</v>
      </c>
      <c r="AP69" s="158" t="s">
        <v>100</v>
      </c>
      <c r="AQ69" s="520"/>
      <c r="AR69" s="491"/>
      <c r="AS69" s="491"/>
      <c r="AT69" s="492"/>
      <c r="AU69" s="491"/>
      <c r="AV69" s="491"/>
      <c r="AW69" s="492"/>
      <c r="AX69" s="492"/>
      <c r="AY69" s="492"/>
      <c r="AZ69" s="795"/>
      <c r="BA69" s="872"/>
      <c r="BB69" s="531"/>
      <c r="BC69" s="531"/>
      <c r="BD69" s="531"/>
      <c r="BE69" s="531"/>
      <c r="BF69" s="516"/>
      <c r="BG69" s="516"/>
      <c r="BH69" s="581"/>
      <c r="BI69" s="581"/>
      <c r="BJ69" s="581"/>
      <c r="BK69" s="581"/>
      <c r="BL69" s="581"/>
      <c r="BM69" s="516"/>
      <c r="BN69" s="516"/>
      <c r="BO69" s="719"/>
    </row>
    <row r="70" spans="1:67" ht="94.5">
      <c r="A70" s="805"/>
      <c r="B70" s="808"/>
      <c r="C70" s="808"/>
      <c r="D70" s="728"/>
      <c r="E70" s="728"/>
      <c r="F70" s="515"/>
      <c r="G70" s="519"/>
      <c r="H70" s="520"/>
      <c r="I70" s="795"/>
      <c r="J70" s="491"/>
      <c r="K70" s="795"/>
      <c r="L70" s="516"/>
      <c r="M70" s="485"/>
      <c r="N70" s="516"/>
      <c r="O70" s="516"/>
      <c r="P70" s="519"/>
      <c r="Q70" s="514"/>
      <c r="R70" s="520"/>
      <c r="S70" s="482"/>
      <c r="T70" s="520"/>
      <c r="U70" s="482"/>
      <c r="V70" s="520"/>
      <c r="W70" s="482"/>
      <c r="X70" s="485"/>
      <c r="Y70" s="482"/>
      <c r="Z70" s="482"/>
      <c r="AA70" s="492"/>
      <c r="AB70" s="151">
        <v>3</v>
      </c>
      <c r="AC70" s="162" t="s">
        <v>1491</v>
      </c>
      <c r="AD70" s="159" t="s">
        <v>1485</v>
      </c>
      <c r="AE70" s="152" t="s">
        <v>1356</v>
      </c>
      <c r="AF70" s="153" t="str">
        <f>IF(OR(AG70="Preventivo",AG70="Detectivo"),"Probabilidad",IF(AG70="Correctivo","Impacto",""))</f>
        <v>Probabilidad</v>
      </c>
      <c r="AG70" s="154" t="s">
        <v>1477</v>
      </c>
      <c r="AH70" s="155">
        <f t="shared" si="1"/>
        <v>0.15</v>
      </c>
      <c r="AI70" s="154" t="s">
        <v>1469</v>
      </c>
      <c r="AJ70" s="155">
        <f t="shared" si="2"/>
        <v>0.15</v>
      </c>
      <c r="AK70" s="156">
        <f t="shared" si="3"/>
        <v>0.3</v>
      </c>
      <c r="AL70" s="157">
        <f>IFERROR(IF(AND(AF69="Probabilidad",AF70="Probabilidad"),(AL69-(+AL69*AK70)),IF(AND(AF69="Impacto",AF70="Probabilidad"),(AL68-(+AL68*AK70)),IF(AF70="Impacto",AL69,""))),"")</f>
        <v>0.33599999999999997</v>
      </c>
      <c r="AM70" s="157">
        <f>IFERROR(IF(AND(AF69="Impacto",AF70="Impacto"),(AM69-(+AM69*AK70)),IF(AND(AF69="Probabilidad",AF70="Impacto"),(AM68-(+AM68*AK70)),IF(AF70="Probabilidad",AM69,""))),"")</f>
        <v>0.30000000000000004</v>
      </c>
      <c r="AN70" s="158" t="s">
        <v>98</v>
      </c>
      <c r="AO70" s="158" t="s">
        <v>99</v>
      </c>
      <c r="AP70" s="158" t="s">
        <v>100</v>
      </c>
      <c r="AQ70" s="520"/>
      <c r="AR70" s="491"/>
      <c r="AS70" s="491"/>
      <c r="AT70" s="492"/>
      <c r="AU70" s="491"/>
      <c r="AV70" s="491"/>
      <c r="AW70" s="492"/>
      <c r="AX70" s="492"/>
      <c r="AY70" s="492"/>
      <c r="AZ70" s="795"/>
      <c r="BA70" s="872"/>
      <c r="BB70" s="531"/>
      <c r="BC70" s="531"/>
      <c r="BD70" s="531"/>
      <c r="BE70" s="531"/>
      <c r="BF70" s="516"/>
      <c r="BG70" s="516"/>
      <c r="BH70" s="581"/>
      <c r="BI70" s="581"/>
      <c r="BJ70" s="581"/>
      <c r="BK70" s="581"/>
      <c r="BL70" s="581"/>
      <c r="BM70" s="516"/>
      <c r="BN70" s="516"/>
      <c r="BO70" s="719"/>
    </row>
    <row r="71" spans="1:67" ht="121.5">
      <c r="A71" s="805"/>
      <c r="B71" s="808"/>
      <c r="C71" s="808"/>
      <c r="D71" s="728"/>
      <c r="E71" s="728"/>
      <c r="F71" s="515"/>
      <c r="G71" s="519"/>
      <c r="H71" s="520"/>
      <c r="I71" s="795"/>
      <c r="J71" s="491"/>
      <c r="K71" s="795"/>
      <c r="L71" s="516"/>
      <c r="M71" s="485"/>
      <c r="N71" s="516"/>
      <c r="O71" s="516"/>
      <c r="P71" s="519"/>
      <c r="Q71" s="514"/>
      <c r="R71" s="520"/>
      <c r="S71" s="482"/>
      <c r="T71" s="520"/>
      <c r="U71" s="482"/>
      <c r="V71" s="520"/>
      <c r="W71" s="482"/>
      <c r="X71" s="485"/>
      <c r="Y71" s="482"/>
      <c r="Z71" s="482"/>
      <c r="AA71" s="492"/>
      <c r="AB71" s="151">
        <v>4</v>
      </c>
      <c r="AC71" s="162" t="s">
        <v>1492</v>
      </c>
      <c r="AD71" s="159" t="s">
        <v>1485</v>
      </c>
      <c r="AE71" s="287" t="s">
        <v>1493</v>
      </c>
      <c r="AF71" s="153" t="str">
        <f t="shared" si="0"/>
        <v>Probabilidad</v>
      </c>
      <c r="AG71" s="154" t="s">
        <v>1468</v>
      </c>
      <c r="AH71" s="155">
        <f t="shared" si="1"/>
        <v>0.25</v>
      </c>
      <c r="AI71" s="154" t="s">
        <v>1469</v>
      </c>
      <c r="AJ71" s="155">
        <f t="shared" si="2"/>
        <v>0.15</v>
      </c>
      <c r="AK71" s="156">
        <f t="shared" si="3"/>
        <v>0.4</v>
      </c>
      <c r="AL71" s="157">
        <f>IFERROR(IF(AND(AF70="Probabilidad",AF71="Probabilidad"),(AL70-(+AL70*AK71)),IF(AND(AF70="Impacto",AF71="Probabilidad"),(AL69-(+AL69*AK71)),IF(AF71="Impacto",AL70,""))),"")</f>
        <v>0.20159999999999997</v>
      </c>
      <c r="AM71" s="157">
        <f>IFERROR(IF(AND(AF70="Impacto",AF71="Impacto"),(AM70-(+AM70*AK71)),IF(AND(AF70="Probabilidad",AF71="Impacto"),(AM69-(+AM69*AK71)),IF(AF71="Probabilidad",AM70,""))),"")</f>
        <v>0.30000000000000004</v>
      </c>
      <c r="AN71" s="158" t="s">
        <v>98</v>
      </c>
      <c r="AO71" s="158" t="s">
        <v>99</v>
      </c>
      <c r="AP71" s="158" t="s">
        <v>100</v>
      </c>
      <c r="AQ71" s="520"/>
      <c r="AR71" s="491"/>
      <c r="AS71" s="491"/>
      <c r="AT71" s="492"/>
      <c r="AU71" s="491"/>
      <c r="AV71" s="491"/>
      <c r="AW71" s="492"/>
      <c r="AX71" s="492"/>
      <c r="AY71" s="492"/>
      <c r="AZ71" s="795"/>
      <c r="BA71" s="872"/>
      <c r="BB71" s="531"/>
      <c r="BC71" s="531"/>
      <c r="BD71" s="531"/>
      <c r="BE71" s="531"/>
      <c r="BF71" s="516"/>
      <c r="BG71" s="516"/>
      <c r="BH71" s="581"/>
      <c r="BI71" s="581"/>
      <c r="BJ71" s="581"/>
      <c r="BK71" s="581"/>
      <c r="BL71" s="581"/>
      <c r="BM71" s="516"/>
      <c r="BN71" s="516"/>
      <c r="BO71" s="719"/>
    </row>
    <row r="72" spans="1:67" ht="69">
      <c r="A72" s="805"/>
      <c r="B72" s="808"/>
      <c r="C72" s="808"/>
      <c r="D72" s="728" t="s">
        <v>1299</v>
      </c>
      <c r="E72" s="728" t="s">
        <v>196</v>
      </c>
      <c r="F72" s="515">
        <v>3</v>
      </c>
      <c r="G72" s="516" t="s">
        <v>1494</v>
      </c>
      <c r="H72" s="520" t="s">
        <v>1330</v>
      </c>
      <c r="I72" s="795" t="s">
        <v>1302</v>
      </c>
      <c r="J72" s="491" t="s">
        <v>1495</v>
      </c>
      <c r="K72" s="795" t="s">
        <v>180</v>
      </c>
      <c r="L72" s="516" t="s">
        <v>365</v>
      </c>
      <c r="M72" s="485" t="s">
        <v>1304</v>
      </c>
      <c r="N72" s="516" t="s">
        <v>1461</v>
      </c>
      <c r="O72" s="516" t="s">
        <v>1462</v>
      </c>
      <c r="P72" s="519" t="s">
        <v>188</v>
      </c>
      <c r="Q72" s="514" t="s">
        <v>188</v>
      </c>
      <c r="R72" s="520" t="s">
        <v>1463</v>
      </c>
      <c r="S72" s="482">
        <f>IF(R72="Muy Alta",100%,IF(R72="Alta",80%,IF(R72="Media",60%,IF(R72="Baja",40%,IF(R72="Muy Baja",20%,"")))))</f>
        <v>0.8</v>
      </c>
      <c r="T72" s="520" t="s">
        <v>120</v>
      </c>
      <c r="U72" s="482">
        <f>IF(T72="Catastrófico",100%,IF(T72="Mayor",80%,IF(T72="Moderado",60%,IF(T72="Menor",40%,IF(T72="Leve",20%,"")))))</f>
        <v>0.2</v>
      </c>
      <c r="V72" s="520" t="s">
        <v>1496</v>
      </c>
      <c r="W72" s="482">
        <f>IF(V72="Catastrófico",100%,IF(V72="Mayor",80%,IF(V72="Moderado",60%,IF(V72="Menor",40%,IF(V72="Leve",20%,"")))))</f>
        <v>0.4</v>
      </c>
      <c r="X72" s="485" t="str">
        <f>IF(Y72=100%,"Catastrófico",IF(Y72=80%,"Mayor",IF(Y72=60%,"Moderado",IF(Y72=40%,"Menor",IF(Y72=20%,"Leve","")))))</f>
        <v>Menor</v>
      </c>
      <c r="Y72" s="482">
        <f>IF(AND(U72="",W72=""),"",MAX(U72,W72))</f>
        <v>0.4</v>
      </c>
      <c r="Z72" s="482" t="str">
        <f>CONCATENATE(R72,X72)</f>
        <v>altaMenor</v>
      </c>
      <c r="AA72" s="492" t="str">
        <f>IF(Z72="Muy AltaLeve","Alto",IF(Z72="Muy AltaMenor","Alto",IF(Z72="Muy AltaModerado","Alto",IF(Z72="Muy AltaMayor","Alto",IF(Z72="Muy AltaCatastrófico","Extremo",IF(Z72="AltaLeve","Moderado",IF(Z72="AltaMenor","Moderado",IF(Z72="AltaModerado","Alto",IF(Z72="AltaMayor","Alto",IF(Z72="AltaCatastrófico","Extremo",IF(Z72="MediaLeve","Moderado",IF(Z72="MediaMenor","Moderado",IF(Z72="MediaModerado","Moderado",IF(Z72="MediaMayor","Alto",IF(Z72="MediaCatastrófico","Extremo",IF(Z72="BajaLeve","Bajo",IF(Z72="BajaMenor","Moderado",IF(Z72="BajaModerado","Moderado",IF(Z72="BajaMayor","Alto",IF(Z72="BajaCatastrófico","Extremo",IF(Z72="Muy BajaLeve","Bajo",IF(Z72="Muy BajaMenor","Bajo",IF(Z72="Muy BajaModerado","Moderado",IF(Z72="Muy BajaMayor","Alto",IF(Z72="Muy BajaCatastrófico","Extremo","")))))))))))))))))))))))))</f>
        <v>Moderado</v>
      </c>
      <c r="AB72" s="151">
        <v>1</v>
      </c>
      <c r="AC72" s="288" t="s">
        <v>1497</v>
      </c>
      <c r="AD72" s="162" t="s">
        <v>1466</v>
      </c>
      <c r="AE72" s="152" t="s">
        <v>1498</v>
      </c>
      <c r="AF72" s="153" t="str">
        <f t="shared" ref="AF72:AF135" si="4">IF(OR(AG72="Preventivo",AG72="Detectivo"),"Probabilidad",IF(AG72="Correctivo","Impacto",""))</f>
        <v>Probabilidad</v>
      </c>
      <c r="AG72" s="154" t="s">
        <v>1477</v>
      </c>
      <c r="AH72" s="155">
        <f t="shared" ref="AH72:AH135" si="5">IF(AG72="","",IF(AG72="Preventivo",25%,IF(AG72="Detectivo",15%,IF(AG72="Correctivo",10%))))</f>
        <v>0.15</v>
      </c>
      <c r="AI72" s="154" t="s">
        <v>635</v>
      </c>
      <c r="AJ72" s="155">
        <f t="shared" ref="AJ72:AJ135" si="6">IF(AI72="Automático",25%,IF(AI72="Manual",15%,""))</f>
        <v>0.25</v>
      </c>
      <c r="AK72" s="156">
        <f t="shared" ref="AK72:AK135" si="7">IF(OR(AH72="",AJ72=""),"",AH72+AJ72)</f>
        <v>0.4</v>
      </c>
      <c r="AL72" s="157">
        <f>IFERROR(IF(AF72="Probabilidad",(S72-(+S72*AK72)),IF(AF72="Impacto",S72,"")),"")</f>
        <v>0.48</v>
      </c>
      <c r="AM72" s="157">
        <f>IFERROR(IF(AF72="Impacto",(Y72-(+Y72*AK72)),IF(AF72="Probabilidad",Y72,"")),"")</f>
        <v>0.4</v>
      </c>
      <c r="AN72" s="158" t="s">
        <v>98</v>
      </c>
      <c r="AO72" s="158" t="s">
        <v>99</v>
      </c>
      <c r="AP72" s="158" t="s">
        <v>100</v>
      </c>
      <c r="AQ72" s="520" t="s">
        <v>1499</v>
      </c>
      <c r="AR72" s="490">
        <f>S72</f>
        <v>0.8</v>
      </c>
      <c r="AS72" s="490">
        <f>IF(AL72="","",MIN(AL72:AL77))</f>
        <v>0.11524799999999999</v>
      </c>
      <c r="AT72" s="492" t="str">
        <f>IFERROR(IF(AS72="","",IF(AS72&lt;=0.2,"Muy Baja",IF(AS72&lt;=0.4,"Baja",IF(AS72&lt;=0.6,"Media",IF(AS72&lt;=0.8,"Alta","Muy Alta"))))),"")</f>
        <v>Muy Baja</v>
      </c>
      <c r="AU72" s="490">
        <f>Y72</f>
        <v>0.4</v>
      </c>
      <c r="AV72" s="490">
        <f>IF(AM72="","",MIN(AM72:AM77))</f>
        <v>0.30000000000000004</v>
      </c>
      <c r="AW72" s="492" t="str">
        <f>IFERROR(IF(AV72="","",IF(AV72&lt;=0.2,"Leve",IF(AV72&lt;=0.4,"Menor",IF(AV72&lt;=0.6,"Moderado",IF(AV72&lt;=0.8,"Mayor","Catastrófico"))))),"")</f>
        <v>Menor</v>
      </c>
      <c r="AX72" s="492" t="str">
        <f>AA72</f>
        <v>Moderado</v>
      </c>
      <c r="AY72" s="492" t="str">
        <f>IFERROR(IF(OR(AND(AT72="Muy Baja",AW72="Leve"),AND(AT72="Muy Baja",AW72="Menor"),AND(AT72="Baja",AW72="Leve")),"Bajo",IF(OR(AND(AT72="Muy baja",AW72="Moderado"),AND(AT72="Baja",AW72="Menor"),AND(AT72="Baja",AW72="Moderado"),AND(AT72="Media",AW72="Leve"),AND(AT72="Media",AW72="Menor"),AND(AT72="Media",AW72="Moderado"),AND(AT72="Alta",AW72="Leve"),AND(AT72="Alta",AW72="Menor")),"Moderado",IF(OR(AND(AT72="Muy Baja",AW72="Mayor"),AND(AT72="Baja",AW72="Mayor"),AND(AT72="Media",AW72="Mayor"),AND(AT72="Alta",AW72="Moderado"),AND(AT72="Alta",AW72="Mayor"),AND(AT72="Muy Alta",AW72="Leve"),AND(AT72="Muy Alta",AW72="Menor"),AND(AT72="Muy Alta",AW72="Moderado"),AND(AT72="Muy Alta",AW72="Mayor")),"Alto",IF(OR(AND(AT72="Muy Baja",AW72="Catastrófico"),AND(AT72="Baja",AW72="Catastrófico"),AND(AT72="Media",AW72="Catastrófico"),AND(AT72="Alta",AW72="Catastrófico"),AND(AT72="Muy Alta",AW72="Catastrófico")),"Extremo","")))),"")</f>
        <v>Bajo</v>
      </c>
      <c r="AZ72" s="795" t="s">
        <v>127</v>
      </c>
      <c r="BA72" s="531" t="s">
        <v>188</v>
      </c>
      <c r="BB72" s="531" t="s">
        <v>188</v>
      </c>
      <c r="BC72" s="531" t="s">
        <v>188</v>
      </c>
      <c r="BD72" s="531" t="s">
        <v>188</v>
      </c>
      <c r="BE72" s="531" t="s">
        <v>188</v>
      </c>
      <c r="BF72" s="516"/>
      <c r="BG72" s="516"/>
      <c r="BH72" s="581"/>
      <c r="BI72" s="581"/>
      <c r="BJ72" s="581"/>
      <c r="BK72" s="581"/>
      <c r="BL72" s="581"/>
      <c r="BM72" s="516"/>
      <c r="BN72" s="516"/>
      <c r="BO72" s="719"/>
    </row>
    <row r="73" spans="1:67" ht="76.5">
      <c r="A73" s="805"/>
      <c r="B73" s="808"/>
      <c r="C73" s="808"/>
      <c r="D73" s="728"/>
      <c r="E73" s="728"/>
      <c r="F73" s="515"/>
      <c r="G73" s="516"/>
      <c r="H73" s="520"/>
      <c r="I73" s="795"/>
      <c r="J73" s="491"/>
      <c r="K73" s="795"/>
      <c r="L73" s="516"/>
      <c r="M73" s="485"/>
      <c r="N73" s="516"/>
      <c r="O73" s="516"/>
      <c r="P73" s="519"/>
      <c r="Q73" s="514"/>
      <c r="R73" s="520"/>
      <c r="S73" s="482"/>
      <c r="T73" s="520"/>
      <c r="U73" s="482"/>
      <c r="V73" s="520"/>
      <c r="W73" s="482"/>
      <c r="X73" s="485"/>
      <c r="Y73" s="482"/>
      <c r="Z73" s="482"/>
      <c r="AA73" s="492"/>
      <c r="AB73" s="151">
        <v>2</v>
      </c>
      <c r="AC73" s="159" t="s">
        <v>1500</v>
      </c>
      <c r="AD73" s="162" t="s">
        <v>1466</v>
      </c>
      <c r="AE73" s="152" t="s">
        <v>1501</v>
      </c>
      <c r="AF73" s="153" t="str">
        <f t="shared" si="4"/>
        <v>Probabilidad</v>
      </c>
      <c r="AG73" s="154" t="s">
        <v>1477</v>
      </c>
      <c r="AH73" s="155">
        <f t="shared" si="5"/>
        <v>0.15</v>
      </c>
      <c r="AI73" s="154" t="s">
        <v>1469</v>
      </c>
      <c r="AJ73" s="155">
        <f t="shared" si="6"/>
        <v>0.15</v>
      </c>
      <c r="AK73" s="156">
        <f t="shared" si="7"/>
        <v>0.3</v>
      </c>
      <c r="AL73" s="157">
        <f>IFERROR(IF(AND(AF72="Probabilidad",AF73="Probabilidad"),(AL72-(+AL72*AK73)),IF(AF73="Probabilidad",(S72-(+S72*AK73)),IF(AF73="Impacto",AL72,""))),"")</f>
        <v>0.33599999999999997</v>
      </c>
      <c r="AM73" s="157">
        <f>IFERROR(IF(AND(AF72="Impacto",AF73="Impacto"),(AM72-(+AM72*AK73)),IF(AF73="Impacto",(Y72-(+Y72*AK73)),IF(AF73="Probabilidad",AM72,""))),"")</f>
        <v>0.4</v>
      </c>
      <c r="AN73" s="158" t="s">
        <v>98</v>
      </c>
      <c r="AO73" s="158" t="s">
        <v>99</v>
      </c>
      <c r="AP73" s="158" t="s">
        <v>100</v>
      </c>
      <c r="AQ73" s="520"/>
      <c r="AR73" s="491"/>
      <c r="AS73" s="491"/>
      <c r="AT73" s="492"/>
      <c r="AU73" s="491"/>
      <c r="AV73" s="491"/>
      <c r="AW73" s="492"/>
      <c r="AX73" s="492"/>
      <c r="AY73" s="492"/>
      <c r="AZ73" s="795"/>
      <c r="BA73" s="531"/>
      <c r="BB73" s="531"/>
      <c r="BC73" s="531"/>
      <c r="BD73" s="531"/>
      <c r="BE73" s="531"/>
      <c r="BF73" s="516"/>
      <c r="BG73" s="516"/>
      <c r="BH73" s="581"/>
      <c r="BI73" s="581"/>
      <c r="BJ73" s="581"/>
      <c r="BK73" s="581"/>
      <c r="BL73" s="581"/>
      <c r="BM73" s="516"/>
      <c r="BN73" s="516"/>
      <c r="BO73" s="719"/>
    </row>
    <row r="74" spans="1:67" ht="76.5">
      <c r="A74" s="805"/>
      <c r="B74" s="808"/>
      <c r="C74" s="808"/>
      <c r="D74" s="728"/>
      <c r="E74" s="728"/>
      <c r="F74" s="515"/>
      <c r="G74" s="516"/>
      <c r="H74" s="520"/>
      <c r="I74" s="795"/>
      <c r="J74" s="491"/>
      <c r="K74" s="795"/>
      <c r="L74" s="516"/>
      <c r="M74" s="485"/>
      <c r="N74" s="516"/>
      <c r="O74" s="516"/>
      <c r="P74" s="519"/>
      <c r="Q74" s="514"/>
      <c r="R74" s="520"/>
      <c r="S74" s="482"/>
      <c r="T74" s="520"/>
      <c r="U74" s="482"/>
      <c r="V74" s="520"/>
      <c r="W74" s="482"/>
      <c r="X74" s="485"/>
      <c r="Y74" s="482"/>
      <c r="Z74" s="482"/>
      <c r="AA74" s="492"/>
      <c r="AB74" s="151">
        <v>3</v>
      </c>
      <c r="AC74" s="159" t="s">
        <v>1500</v>
      </c>
      <c r="AD74" s="162" t="s">
        <v>1466</v>
      </c>
      <c r="AE74" s="152" t="s">
        <v>1501</v>
      </c>
      <c r="AF74" s="153" t="str">
        <f t="shared" si="4"/>
        <v>Impacto</v>
      </c>
      <c r="AG74" s="154" t="s">
        <v>1478</v>
      </c>
      <c r="AH74" s="155">
        <f t="shared" si="5"/>
        <v>0.1</v>
      </c>
      <c r="AI74" s="154" t="s">
        <v>1469</v>
      </c>
      <c r="AJ74" s="155">
        <f t="shared" si="6"/>
        <v>0.15</v>
      </c>
      <c r="AK74" s="156">
        <f t="shared" si="7"/>
        <v>0.25</v>
      </c>
      <c r="AL74" s="157">
        <f>IFERROR(IF(AND(AF73="Probabilidad",AF74="Probabilidad"),(AL73-(+AL73*AK74)),IF(AND(AF73="Impacto",AF74="Probabilidad"),(AL72-(+AL72*AK74)),IF(AF74="Impacto",AL73,""))),"")</f>
        <v>0.33599999999999997</v>
      </c>
      <c r="AM74" s="157">
        <f>IFERROR(IF(AND(AF73="Impacto",AF74="Impacto"),(AM73-(+AM73*AK74)),IF(AND(AF73="Probabilidad",AF74="Impacto"),(AM72-(+AM72*AK74)),IF(AF74="Probabilidad",AM73,""))),"")</f>
        <v>0.30000000000000004</v>
      </c>
      <c r="AN74" s="158" t="s">
        <v>98</v>
      </c>
      <c r="AO74" s="158" t="s">
        <v>99</v>
      </c>
      <c r="AP74" s="158" t="s">
        <v>100</v>
      </c>
      <c r="AQ74" s="520"/>
      <c r="AR74" s="491"/>
      <c r="AS74" s="491"/>
      <c r="AT74" s="492"/>
      <c r="AU74" s="491"/>
      <c r="AV74" s="491"/>
      <c r="AW74" s="492"/>
      <c r="AX74" s="492"/>
      <c r="AY74" s="492"/>
      <c r="AZ74" s="795"/>
      <c r="BA74" s="531"/>
      <c r="BB74" s="531"/>
      <c r="BC74" s="531"/>
      <c r="BD74" s="531"/>
      <c r="BE74" s="531"/>
      <c r="BF74" s="516"/>
      <c r="BG74" s="516"/>
      <c r="BH74" s="581"/>
      <c r="BI74" s="581"/>
      <c r="BJ74" s="581"/>
      <c r="BK74" s="581"/>
      <c r="BL74" s="581"/>
      <c r="BM74" s="516"/>
      <c r="BN74" s="516"/>
      <c r="BO74" s="719"/>
    </row>
    <row r="75" spans="1:67" ht="91.5">
      <c r="A75" s="805"/>
      <c r="B75" s="808"/>
      <c r="C75" s="808"/>
      <c r="D75" s="728"/>
      <c r="E75" s="728"/>
      <c r="F75" s="515"/>
      <c r="G75" s="516"/>
      <c r="H75" s="520"/>
      <c r="I75" s="795"/>
      <c r="J75" s="491"/>
      <c r="K75" s="795"/>
      <c r="L75" s="516"/>
      <c r="M75" s="485"/>
      <c r="N75" s="516"/>
      <c r="O75" s="516"/>
      <c r="P75" s="519"/>
      <c r="Q75" s="514"/>
      <c r="R75" s="520"/>
      <c r="S75" s="482"/>
      <c r="T75" s="520"/>
      <c r="U75" s="482"/>
      <c r="V75" s="520"/>
      <c r="W75" s="482"/>
      <c r="X75" s="485"/>
      <c r="Y75" s="482"/>
      <c r="Z75" s="482"/>
      <c r="AA75" s="492"/>
      <c r="AB75" s="151">
        <v>4</v>
      </c>
      <c r="AC75" s="159" t="s">
        <v>1502</v>
      </c>
      <c r="AD75" s="162" t="s">
        <v>1466</v>
      </c>
      <c r="AE75" s="152" t="s">
        <v>1501</v>
      </c>
      <c r="AF75" s="153" t="str">
        <f t="shared" si="4"/>
        <v>Probabilidad</v>
      </c>
      <c r="AG75" s="154" t="s">
        <v>1477</v>
      </c>
      <c r="AH75" s="155">
        <f t="shared" si="5"/>
        <v>0.15</v>
      </c>
      <c r="AI75" s="154" t="s">
        <v>1469</v>
      </c>
      <c r="AJ75" s="155">
        <f t="shared" si="6"/>
        <v>0.15</v>
      </c>
      <c r="AK75" s="156">
        <f t="shared" si="7"/>
        <v>0.3</v>
      </c>
      <c r="AL75" s="157">
        <f>IFERROR(IF(AND(AF74="Probabilidad",AF75="Probabilidad"),(AL74-(+AL74*AK75)),IF(AND(AF74="Impacto",AF75="Probabilidad"),(AL73-(+AL73*AK75)),IF(AF75="Impacto",AL74,""))),"")</f>
        <v>0.23519999999999996</v>
      </c>
      <c r="AM75" s="157">
        <f>IFERROR(IF(AND(AF74="Impacto",AF75="Impacto"),(AM74-(+AM74*AK75)),IF(AND(AF74="Probabilidad",AF75="Impacto"),(AM73-(+AM73*AK75)),IF(AF75="Probabilidad",AM74,""))),"")</f>
        <v>0.30000000000000004</v>
      </c>
      <c r="AN75" s="158" t="s">
        <v>98</v>
      </c>
      <c r="AO75" s="158" t="s">
        <v>99</v>
      </c>
      <c r="AP75" s="158" t="s">
        <v>100</v>
      </c>
      <c r="AQ75" s="520"/>
      <c r="AR75" s="491"/>
      <c r="AS75" s="491"/>
      <c r="AT75" s="492"/>
      <c r="AU75" s="491"/>
      <c r="AV75" s="491"/>
      <c r="AW75" s="492"/>
      <c r="AX75" s="492"/>
      <c r="AY75" s="492"/>
      <c r="AZ75" s="795"/>
      <c r="BA75" s="531"/>
      <c r="BB75" s="531"/>
      <c r="BC75" s="531"/>
      <c r="BD75" s="531"/>
      <c r="BE75" s="531"/>
      <c r="BF75" s="516"/>
      <c r="BG75" s="516"/>
      <c r="BH75" s="581"/>
      <c r="BI75" s="581"/>
      <c r="BJ75" s="581"/>
      <c r="BK75" s="581"/>
      <c r="BL75" s="581"/>
      <c r="BM75" s="516"/>
      <c r="BN75" s="516"/>
      <c r="BO75" s="719"/>
    </row>
    <row r="76" spans="1:67" ht="94.5">
      <c r="A76" s="805"/>
      <c r="B76" s="808"/>
      <c r="C76" s="808"/>
      <c r="D76" s="728"/>
      <c r="E76" s="728"/>
      <c r="F76" s="515"/>
      <c r="G76" s="516"/>
      <c r="H76" s="520"/>
      <c r="I76" s="795"/>
      <c r="J76" s="491"/>
      <c r="K76" s="795"/>
      <c r="L76" s="516"/>
      <c r="M76" s="485"/>
      <c r="N76" s="516"/>
      <c r="O76" s="516"/>
      <c r="P76" s="519"/>
      <c r="Q76" s="514"/>
      <c r="R76" s="520"/>
      <c r="S76" s="482"/>
      <c r="T76" s="520"/>
      <c r="U76" s="482"/>
      <c r="V76" s="520"/>
      <c r="W76" s="482"/>
      <c r="X76" s="485"/>
      <c r="Y76" s="482"/>
      <c r="Z76" s="482"/>
      <c r="AA76" s="492"/>
      <c r="AB76" s="151">
        <v>5</v>
      </c>
      <c r="AC76" s="162" t="s">
        <v>1491</v>
      </c>
      <c r="AD76" s="162" t="s">
        <v>1466</v>
      </c>
      <c r="AE76" s="152" t="s">
        <v>1356</v>
      </c>
      <c r="AF76" s="153" t="str">
        <f t="shared" si="4"/>
        <v>Probabilidad</v>
      </c>
      <c r="AG76" s="154" t="s">
        <v>1477</v>
      </c>
      <c r="AH76" s="155">
        <f t="shared" si="5"/>
        <v>0.15</v>
      </c>
      <c r="AI76" s="154" t="s">
        <v>1469</v>
      </c>
      <c r="AJ76" s="155">
        <f t="shared" si="6"/>
        <v>0.15</v>
      </c>
      <c r="AK76" s="156">
        <f t="shared" si="7"/>
        <v>0.3</v>
      </c>
      <c r="AL76" s="157">
        <f>IFERROR(IF(AND(AF75="Probabilidad",AF76="Probabilidad"),(AL75-(+AL75*AK76)),IF(AND(AF75="Impacto",AF76="Probabilidad"),(AL74-(+AL74*AK76)),IF(AF76="Impacto",AL75,""))),"")</f>
        <v>0.16463999999999998</v>
      </c>
      <c r="AM76" s="157">
        <f>IFERROR(IF(AND(AF75="Impacto",AF76="Impacto"),(AM75-(+AM75*AK76)),IF(AND(AF75="Probabilidad",AF76="Impacto"),(AM74-(+AM74*AK76)),IF(AF76="Probabilidad",AM75,""))),"")</f>
        <v>0.30000000000000004</v>
      </c>
      <c r="AN76" s="158" t="s">
        <v>98</v>
      </c>
      <c r="AO76" s="158" t="s">
        <v>99</v>
      </c>
      <c r="AP76" s="158" t="s">
        <v>100</v>
      </c>
      <c r="AQ76" s="520"/>
      <c r="AR76" s="491"/>
      <c r="AS76" s="491"/>
      <c r="AT76" s="492"/>
      <c r="AU76" s="491"/>
      <c r="AV76" s="491"/>
      <c r="AW76" s="492"/>
      <c r="AX76" s="492"/>
      <c r="AY76" s="492"/>
      <c r="AZ76" s="795"/>
      <c r="BA76" s="531"/>
      <c r="BB76" s="531"/>
      <c r="BC76" s="531"/>
      <c r="BD76" s="531"/>
      <c r="BE76" s="531"/>
      <c r="BF76" s="516"/>
      <c r="BG76" s="516"/>
      <c r="BH76" s="581"/>
      <c r="BI76" s="581"/>
      <c r="BJ76" s="581"/>
      <c r="BK76" s="581"/>
      <c r="BL76" s="581"/>
      <c r="BM76" s="516"/>
      <c r="BN76" s="516"/>
      <c r="BO76" s="719"/>
    </row>
    <row r="77" spans="1:67" ht="115.5" customHeight="1">
      <c r="A77" s="805"/>
      <c r="B77" s="808"/>
      <c r="C77" s="808"/>
      <c r="D77" s="728"/>
      <c r="E77" s="728"/>
      <c r="F77" s="515"/>
      <c r="G77" s="516"/>
      <c r="H77" s="520"/>
      <c r="I77" s="795"/>
      <c r="J77" s="491"/>
      <c r="K77" s="795"/>
      <c r="L77" s="516"/>
      <c r="M77" s="485"/>
      <c r="N77" s="516"/>
      <c r="O77" s="516"/>
      <c r="P77" s="519"/>
      <c r="Q77" s="514"/>
      <c r="R77" s="520"/>
      <c r="S77" s="482"/>
      <c r="T77" s="520"/>
      <c r="U77" s="482"/>
      <c r="V77" s="520"/>
      <c r="W77" s="482"/>
      <c r="X77" s="485"/>
      <c r="Y77" s="482"/>
      <c r="Z77" s="482"/>
      <c r="AA77" s="492"/>
      <c r="AB77" s="151">
        <v>6</v>
      </c>
      <c r="AC77" s="162" t="s">
        <v>1503</v>
      </c>
      <c r="AD77" s="162" t="s">
        <v>1466</v>
      </c>
      <c r="AE77" s="152" t="s">
        <v>1504</v>
      </c>
      <c r="AF77" s="153" t="str">
        <f t="shared" si="4"/>
        <v>Probabilidad</v>
      </c>
      <c r="AG77" s="154" t="s">
        <v>1477</v>
      </c>
      <c r="AH77" s="155">
        <f t="shared" si="5"/>
        <v>0.15</v>
      </c>
      <c r="AI77" s="154" t="s">
        <v>1469</v>
      </c>
      <c r="AJ77" s="155">
        <f t="shared" si="6"/>
        <v>0.15</v>
      </c>
      <c r="AK77" s="156">
        <f t="shared" si="7"/>
        <v>0.3</v>
      </c>
      <c r="AL77" s="157">
        <f>IFERROR(IF(AND(AF76="Probabilidad",AF77="Probabilidad"),(AL76-(+AL76*AK77)),IF(AND(AF76="Impacto",AF77="Probabilidad"),(AL75-(+AL75*AK77)),IF(AF77="Impacto",AL76,""))),"")</f>
        <v>0.11524799999999999</v>
      </c>
      <c r="AM77" s="157">
        <f>IFERROR(IF(AND(AF76="Impacto",AF77="Impacto"),(AM76-(+AM76*AK77)),IF(AND(AF76="Probabilidad",AF77="Impacto"),(AM75-(+AM75*AK77)),IF(AF77="Probabilidad",AM76,""))),"")</f>
        <v>0.30000000000000004</v>
      </c>
      <c r="AN77" s="158" t="s">
        <v>98</v>
      </c>
      <c r="AO77" s="158" t="s">
        <v>99</v>
      </c>
      <c r="AP77" s="158" t="s">
        <v>100</v>
      </c>
      <c r="AQ77" s="520"/>
      <c r="AR77" s="491"/>
      <c r="AS77" s="491"/>
      <c r="AT77" s="492"/>
      <c r="AU77" s="491"/>
      <c r="AV77" s="491"/>
      <c r="AW77" s="492"/>
      <c r="AX77" s="492"/>
      <c r="AY77" s="492"/>
      <c r="AZ77" s="795"/>
      <c r="BA77" s="531"/>
      <c r="BB77" s="531"/>
      <c r="BC77" s="531"/>
      <c r="BD77" s="531"/>
      <c r="BE77" s="531"/>
      <c r="BF77" s="516"/>
      <c r="BG77" s="516"/>
      <c r="BH77" s="581"/>
      <c r="BI77" s="581"/>
      <c r="BJ77" s="581"/>
      <c r="BK77" s="581"/>
      <c r="BL77" s="581"/>
      <c r="BM77" s="516"/>
      <c r="BN77" s="516"/>
      <c r="BO77" s="719"/>
    </row>
    <row r="78" spans="1:67" ht="115.5" customHeight="1">
      <c r="A78" s="805"/>
      <c r="B78" s="808"/>
      <c r="C78" s="808"/>
      <c r="D78" s="728" t="s">
        <v>1299</v>
      </c>
      <c r="E78" s="728" t="s">
        <v>196</v>
      </c>
      <c r="F78" s="515">
        <v>4</v>
      </c>
      <c r="G78" s="516" t="s">
        <v>1505</v>
      </c>
      <c r="H78" s="520" t="s">
        <v>1330</v>
      </c>
      <c r="I78" s="795" t="s">
        <v>1316</v>
      </c>
      <c r="J78" s="491" t="s">
        <v>1506</v>
      </c>
      <c r="K78" s="795" t="s">
        <v>180</v>
      </c>
      <c r="L78" s="516" t="s">
        <v>365</v>
      </c>
      <c r="M78" s="485" t="s">
        <v>1304</v>
      </c>
      <c r="N78" s="516" t="s">
        <v>1482</v>
      </c>
      <c r="O78" s="516" t="s">
        <v>1483</v>
      </c>
      <c r="P78" s="519" t="s">
        <v>188</v>
      </c>
      <c r="Q78" s="518" t="s">
        <v>188</v>
      </c>
      <c r="R78" s="520" t="s">
        <v>1463</v>
      </c>
      <c r="S78" s="482">
        <f>IF(R78="Muy Alta",100%,IF(R78="Alta",80%,IF(R78="Media",60%,IF(R78="Baja",40%,IF(R78="Muy Baja",20%,"")))))</f>
        <v>0.8</v>
      </c>
      <c r="T78" s="520" t="s">
        <v>120</v>
      </c>
      <c r="U78" s="482">
        <f>IF(T78="Catastrófico",100%,IF(T78="Mayor",80%,IF(T78="Moderado",60%,IF(T78="Menor",40%,IF(T78="Leve",20%,"")))))</f>
        <v>0.2</v>
      </c>
      <c r="V78" s="520" t="s">
        <v>183</v>
      </c>
      <c r="W78" s="482">
        <f>IF(V78="Catastrófico",100%,IF(V78="Mayor",80%,IF(V78="Moderado",60%,IF(V78="Menor",40%,IF(V78="Leve",20%,"")))))</f>
        <v>0.4</v>
      </c>
      <c r="X78" s="485" t="str">
        <f>IF(Y78=100%,"Catastrófico",IF(Y78=80%,"Mayor",IF(Y78=60%,"Moderado",IF(Y78=40%,"Menor",IF(Y78=20%,"Leve","")))))</f>
        <v>Menor</v>
      </c>
      <c r="Y78" s="482">
        <f>IF(AND(U78="",W78=""),"",MAX(U78,W78))</f>
        <v>0.4</v>
      </c>
      <c r="Z78" s="482" t="str">
        <f>CONCATENATE(R78,X78)</f>
        <v>altaMenor</v>
      </c>
      <c r="AA78" s="492" t="str">
        <f>IF(Z78="Muy AltaLeve","Alto",IF(Z78="Muy AltaMenor","Alto",IF(Z78="Muy AltaModerado","Alto",IF(Z78="Muy AltaMayor","Alto",IF(Z78="Muy AltaCatastrófico","Extremo",IF(Z78="AltaLeve","Moderado",IF(Z78="AltaMenor","Moderado",IF(Z78="AltaModerado","Alto",IF(Z78="AltaMayor","Alto",IF(Z78="AltaCatastrófico","Extremo",IF(Z78="MediaLeve","Moderado",IF(Z78="MediaMenor","Moderado",IF(Z78="MediaModerado","Moderado",IF(Z78="MediaMayor","Alto",IF(Z78="MediaCatastrófico","Extremo",IF(Z78="BajaLeve","Bajo",IF(Z78="BajaMenor","Moderado",IF(Z78="BajaModerado","Moderado",IF(Z78="BajaMayor","Alto",IF(Z78="BajaCatastrófico","Extremo",IF(Z78="Muy BajaLeve","Bajo",IF(Z78="Muy BajaMenor","Bajo",IF(Z78="Muy BajaModerado","Moderado",IF(Z78="Muy BajaMayor","Alto",IF(Z78="Muy BajaCatastrófico","Extremo","")))))))))))))))))))))))))</f>
        <v>Moderado</v>
      </c>
      <c r="AB78" s="151">
        <v>1</v>
      </c>
      <c r="AC78" s="288" t="s">
        <v>1507</v>
      </c>
      <c r="AD78" s="159" t="s">
        <v>1485</v>
      </c>
      <c r="AE78" s="208" t="s">
        <v>1508</v>
      </c>
      <c r="AF78" s="153" t="str">
        <f t="shared" si="4"/>
        <v>Probabilidad</v>
      </c>
      <c r="AG78" s="154" t="s">
        <v>1468</v>
      </c>
      <c r="AH78" s="155">
        <f t="shared" si="5"/>
        <v>0.25</v>
      </c>
      <c r="AI78" s="154" t="s">
        <v>1469</v>
      </c>
      <c r="AJ78" s="155">
        <f t="shared" si="6"/>
        <v>0.15</v>
      </c>
      <c r="AK78" s="156">
        <f t="shared" si="7"/>
        <v>0.4</v>
      </c>
      <c r="AL78" s="157">
        <f>IFERROR(IF(AF78="Probabilidad",(S78-(+S78*AK78)),IF(AF78="Impacto",S78,"")),"")</f>
        <v>0.48</v>
      </c>
      <c r="AM78" s="157">
        <f>IFERROR(IF(AF78="Impacto",(Y78-(+Y78*AK78)),IF(AF78="Probabilidad",Y78,"")),"")</f>
        <v>0.4</v>
      </c>
      <c r="AN78" s="158" t="s">
        <v>98</v>
      </c>
      <c r="AO78" s="158" t="s">
        <v>99</v>
      </c>
      <c r="AP78" s="158" t="s">
        <v>100</v>
      </c>
      <c r="AQ78" s="520" t="s">
        <v>1509</v>
      </c>
      <c r="AR78" s="490">
        <f>S78</f>
        <v>0.8</v>
      </c>
      <c r="AS78" s="490">
        <f>IF(AL78="","",MIN(AL78:AL80))</f>
        <v>0.33599999999999997</v>
      </c>
      <c r="AT78" s="492" t="str">
        <f>IFERROR(IF(AS78="","",IF(AS78&lt;=0.2,"Muy Baja",IF(AS78&lt;=0.4,"Baja",IF(AS78&lt;=0.6,"Media",IF(AS78&lt;=0.8,"Alta","Muy Alta"))))),"")</f>
        <v>Baja</v>
      </c>
      <c r="AU78" s="490">
        <f>Y78</f>
        <v>0.4</v>
      </c>
      <c r="AV78" s="490">
        <f>IF(AM78="","",MIN(AM78:AM80))</f>
        <v>0.30000000000000004</v>
      </c>
      <c r="AW78" s="492" t="str">
        <f>IFERROR(IF(AV78="","",IF(AV78&lt;=0.2,"Leve",IF(AV78&lt;=0.4,"Menor",IF(AV78&lt;=0.6,"Moderado",IF(AV78&lt;=0.8,"Mayor","Catastrófico"))))),"")</f>
        <v>Menor</v>
      </c>
      <c r="AX78" s="492" t="str">
        <f>AA78</f>
        <v>Moderado</v>
      </c>
      <c r="AY78" s="492" t="str">
        <f>IFERROR(IF(OR(AND(AT78="Muy Baja",AW78="Leve"),AND(AT78="Muy Baja",AW78="Menor"),AND(AT78="Baja",AW78="Leve")),"Bajo",IF(OR(AND(AT78="Muy baja",AW78="Moderado"),AND(AT78="Baja",AW78="Menor"),AND(AT78="Baja",AW78="Moderado"),AND(AT78="Media",AW78="Leve"),AND(AT78="Media",AW78="Menor"),AND(AT78="Media",AW78="Moderado"),AND(AT78="Alta",AW78="Leve"),AND(AT78="Alta",AW78="Menor")),"Moderado",IF(OR(AND(AT78="Muy Baja",AW78="Mayor"),AND(AT78="Baja",AW78="Mayor"),AND(AT78="Media",AW78="Mayor"),AND(AT78="Alta",AW78="Moderado"),AND(AT78="Alta",AW78="Mayor"),AND(AT78="Muy Alta",AW78="Leve"),AND(AT78="Muy Alta",AW78="Menor"),AND(AT78="Muy Alta",AW78="Moderado"),AND(AT78="Muy Alta",AW78="Mayor")),"Alto",IF(OR(AND(AT78="Muy Baja",AW78="Catastrófico"),AND(AT78="Baja",AW78="Catastrófico"),AND(AT78="Media",AW78="Catastrófico"),AND(AT78="Alta",AW78="Catastrófico"),AND(AT78="Muy Alta",AW78="Catastrófico")),"Extremo","")))),"")</f>
        <v>Moderado</v>
      </c>
      <c r="AZ78" s="795" t="s">
        <v>104</v>
      </c>
      <c r="BA78" s="872" t="s">
        <v>1510</v>
      </c>
      <c r="BB78" s="530" t="s">
        <v>1511</v>
      </c>
      <c r="BC78" s="531" t="s">
        <v>1473</v>
      </c>
      <c r="BD78" s="531" t="s">
        <v>1490</v>
      </c>
      <c r="BE78" s="531" t="s">
        <v>246</v>
      </c>
      <c r="BF78" s="516"/>
      <c r="BG78" s="516"/>
      <c r="BH78" s="581"/>
      <c r="BI78" s="581"/>
      <c r="BJ78" s="581"/>
      <c r="BK78" s="581"/>
      <c r="BL78" s="581"/>
      <c r="BM78" s="516"/>
      <c r="BN78" s="516"/>
      <c r="BO78" s="719"/>
    </row>
    <row r="79" spans="1:67" ht="115.5" customHeight="1">
      <c r="A79" s="805"/>
      <c r="B79" s="808"/>
      <c r="C79" s="808"/>
      <c r="D79" s="728"/>
      <c r="E79" s="728"/>
      <c r="F79" s="515"/>
      <c r="G79" s="516"/>
      <c r="H79" s="520"/>
      <c r="I79" s="795"/>
      <c r="J79" s="491"/>
      <c r="K79" s="795"/>
      <c r="L79" s="516"/>
      <c r="M79" s="485"/>
      <c r="N79" s="516"/>
      <c r="O79" s="516"/>
      <c r="P79" s="519"/>
      <c r="Q79" s="518"/>
      <c r="R79" s="520"/>
      <c r="S79" s="482"/>
      <c r="T79" s="520"/>
      <c r="U79" s="482"/>
      <c r="V79" s="520"/>
      <c r="W79" s="482"/>
      <c r="X79" s="485"/>
      <c r="Y79" s="482"/>
      <c r="Z79" s="482"/>
      <c r="AA79" s="492"/>
      <c r="AB79" s="151">
        <v>2</v>
      </c>
      <c r="AC79" s="288" t="s">
        <v>1507</v>
      </c>
      <c r="AD79" s="159" t="s">
        <v>1485</v>
      </c>
      <c r="AE79" s="208" t="s">
        <v>1508</v>
      </c>
      <c r="AF79" s="153" t="str">
        <f t="shared" si="4"/>
        <v>Impacto</v>
      </c>
      <c r="AG79" s="154" t="s">
        <v>1478</v>
      </c>
      <c r="AH79" s="155">
        <f t="shared" si="5"/>
        <v>0.1</v>
      </c>
      <c r="AI79" s="154" t="s">
        <v>1469</v>
      </c>
      <c r="AJ79" s="155">
        <f t="shared" si="6"/>
        <v>0.15</v>
      </c>
      <c r="AK79" s="156">
        <f t="shared" si="7"/>
        <v>0.25</v>
      </c>
      <c r="AL79" s="157">
        <f>IFERROR(IF(AND(AF78="Probabilidad",AF79="Probabilidad"),(AL78-(+AL78*AK79)),IF(AF79="Probabilidad",(S78-(+S78*AK79)),IF(AF79="Impacto",AL78,""))),"")</f>
        <v>0.48</v>
      </c>
      <c r="AM79" s="157">
        <f>IFERROR(IF(AND(AF78="Impacto",AF79="Impacto"),(AM78-(+AM78*AK79)),IF(AF79="Impacto",(Y78-(+Y78*AK79)),IF(AF79="Probabilidad",AM78,""))),"")</f>
        <v>0.30000000000000004</v>
      </c>
      <c r="AN79" s="158" t="s">
        <v>98</v>
      </c>
      <c r="AO79" s="158" t="s">
        <v>99</v>
      </c>
      <c r="AP79" s="158" t="s">
        <v>100</v>
      </c>
      <c r="AQ79" s="520"/>
      <c r="AR79" s="491"/>
      <c r="AS79" s="491"/>
      <c r="AT79" s="492"/>
      <c r="AU79" s="491"/>
      <c r="AV79" s="491"/>
      <c r="AW79" s="492"/>
      <c r="AX79" s="492"/>
      <c r="AY79" s="492"/>
      <c r="AZ79" s="795"/>
      <c r="BA79" s="872"/>
      <c r="BB79" s="530"/>
      <c r="BC79" s="531"/>
      <c r="BD79" s="531"/>
      <c r="BE79" s="531"/>
      <c r="BF79" s="516"/>
      <c r="BG79" s="516"/>
      <c r="BH79" s="581"/>
      <c r="BI79" s="581"/>
      <c r="BJ79" s="581"/>
      <c r="BK79" s="581"/>
      <c r="BL79" s="581"/>
      <c r="BM79" s="516"/>
      <c r="BN79" s="516"/>
      <c r="BO79" s="719"/>
    </row>
    <row r="80" spans="1:67" ht="176.25" customHeight="1">
      <c r="A80" s="805"/>
      <c r="B80" s="808"/>
      <c r="C80" s="808"/>
      <c r="D80" s="728"/>
      <c r="E80" s="728"/>
      <c r="F80" s="515"/>
      <c r="G80" s="516"/>
      <c r="H80" s="520"/>
      <c r="I80" s="795"/>
      <c r="J80" s="491"/>
      <c r="K80" s="795"/>
      <c r="L80" s="516"/>
      <c r="M80" s="485"/>
      <c r="N80" s="516"/>
      <c r="O80" s="516"/>
      <c r="P80" s="519"/>
      <c r="Q80" s="518"/>
      <c r="R80" s="520"/>
      <c r="S80" s="482"/>
      <c r="T80" s="520"/>
      <c r="U80" s="482"/>
      <c r="V80" s="520"/>
      <c r="W80" s="482"/>
      <c r="X80" s="485"/>
      <c r="Y80" s="482"/>
      <c r="Z80" s="482"/>
      <c r="AA80" s="492"/>
      <c r="AB80" s="151">
        <v>3</v>
      </c>
      <c r="AC80" s="162" t="s">
        <v>1491</v>
      </c>
      <c r="AD80" s="159" t="s">
        <v>1485</v>
      </c>
      <c r="AE80" s="152" t="s">
        <v>1356</v>
      </c>
      <c r="AF80" s="153" t="str">
        <f t="shared" si="4"/>
        <v>Probabilidad</v>
      </c>
      <c r="AG80" s="154" t="s">
        <v>1477</v>
      </c>
      <c r="AH80" s="155">
        <f t="shared" si="5"/>
        <v>0.15</v>
      </c>
      <c r="AI80" s="154" t="s">
        <v>1469</v>
      </c>
      <c r="AJ80" s="155">
        <f t="shared" si="6"/>
        <v>0.15</v>
      </c>
      <c r="AK80" s="156">
        <f t="shared" si="7"/>
        <v>0.3</v>
      </c>
      <c r="AL80" s="157">
        <f>IFERROR(IF(AND(AF79="Probabilidad",AF80="Probabilidad"),(AL79-(+AL79*AK80)),IF(AND(AF79="Impacto",AF80="Probabilidad"),(AL78-(+AL78*AK80)),IF(AF80="Impacto",AL79,""))),"")</f>
        <v>0.33599999999999997</v>
      </c>
      <c r="AM80" s="157">
        <f>IFERROR(IF(AND(AF79="Impacto",AF80="Impacto"),(AM79-(+AM79*AK80)),IF(AND(AF79="Probabilidad",AF80="Impacto"),(AM78-(+AM78*AK80)),IF(AF80="Probabilidad",AM79,""))),"")</f>
        <v>0.30000000000000004</v>
      </c>
      <c r="AN80" s="158" t="s">
        <v>98</v>
      </c>
      <c r="AO80" s="158" t="s">
        <v>99</v>
      </c>
      <c r="AP80" s="158" t="s">
        <v>100</v>
      </c>
      <c r="AQ80" s="520"/>
      <c r="AR80" s="491"/>
      <c r="AS80" s="491"/>
      <c r="AT80" s="492"/>
      <c r="AU80" s="491"/>
      <c r="AV80" s="491"/>
      <c r="AW80" s="492"/>
      <c r="AX80" s="492"/>
      <c r="AY80" s="492"/>
      <c r="AZ80" s="795"/>
      <c r="BA80" s="872"/>
      <c r="BB80" s="530"/>
      <c r="BC80" s="531"/>
      <c r="BD80" s="531"/>
      <c r="BE80" s="531"/>
      <c r="BF80" s="516"/>
      <c r="BG80" s="516"/>
      <c r="BH80" s="581"/>
      <c r="BI80" s="581"/>
      <c r="BJ80" s="581"/>
      <c r="BK80" s="581"/>
      <c r="BL80" s="581"/>
      <c r="BM80" s="516"/>
      <c r="BN80" s="516"/>
      <c r="BO80" s="719"/>
    </row>
    <row r="81" spans="1:67" ht="154.5" customHeight="1">
      <c r="A81" s="805"/>
      <c r="B81" s="808"/>
      <c r="C81" s="808"/>
      <c r="D81" s="728" t="s">
        <v>1299</v>
      </c>
      <c r="E81" s="728" t="s">
        <v>196</v>
      </c>
      <c r="F81" s="515">
        <v>5</v>
      </c>
      <c r="G81" s="516" t="s">
        <v>1512</v>
      </c>
      <c r="H81" s="520" t="s">
        <v>1301</v>
      </c>
      <c r="I81" s="795" t="s">
        <v>1302</v>
      </c>
      <c r="J81" s="491" t="s">
        <v>1513</v>
      </c>
      <c r="K81" s="795" t="s">
        <v>180</v>
      </c>
      <c r="L81" s="516" t="s">
        <v>365</v>
      </c>
      <c r="M81" s="492" t="s">
        <v>1304</v>
      </c>
      <c r="N81" s="516" t="s">
        <v>1514</v>
      </c>
      <c r="O81" s="516" t="s">
        <v>1515</v>
      </c>
      <c r="P81" s="517" t="s">
        <v>188</v>
      </c>
      <c r="Q81" s="518" t="s">
        <v>188</v>
      </c>
      <c r="R81" s="520" t="s">
        <v>1463</v>
      </c>
      <c r="S81" s="482">
        <f>IF(R81="Muy Alta",100%,IF(R81="Alta",80%,IF(R81="Media",60%,IF(R81="Baja",40%,IF(R81="Muy Baja",20%,"")))))</f>
        <v>0.8</v>
      </c>
      <c r="T81" s="520"/>
      <c r="U81" s="482" t="str">
        <f>IF(T81="Catastrófico",100%,IF(T81="Mayor",80%,IF(T81="Moderado",60%,IF(T81="Menor",40%,IF(T81="Leve",20%,"")))))</f>
        <v/>
      </c>
      <c r="V81" s="520" t="s">
        <v>1496</v>
      </c>
      <c r="W81" s="482">
        <f>IF(V81="Catastrófico",100%,IF(V81="Mayor",80%,IF(V81="Moderado",60%,IF(V81="Menor",40%,IF(V81="Leve",20%,"")))))</f>
        <v>0.4</v>
      </c>
      <c r="X81" s="485" t="str">
        <f>IF(Y81=100%,"Catastrófico",IF(Y81=80%,"Mayor",IF(Y81=60%,"Moderado",IF(Y81=40%,"Menor",IF(Y81=20%,"Leve","")))))</f>
        <v>Menor</v>
      </c>
      <c r="Y81" s="482">
        <f>IF(AND(U81="",W81=""),"",MAX(U81,W81))</f>
        <v>0.4</v>
      </c>
      <c r="Z81" s="482" t="str">
        <f>CONCATENATE(R81,X81)</f>
        <v>altaMenor</v>
      </c>
      <c r="AA81" s="492" t="str">
        <f>IF(Z81="Muy AltaLeve","Alto",IF(Z81="Muy AltaMenor","Alto",IF(Z81="Muy AltaModerado","Alto",IF(Z81="Muy AltaMayor","Alto",IF(Z81="Muy AltaCatastrófico","Extremo",IF(Z81="AltaLeve","Moderado",IF(Z81="AltaMenor","Moderado",IF(Z81="AltaModerado","Alto",IF(Z81="AltaMayor","Alto",IF(Z81="AltaCatastrófico","Extremo",IF(Z81="MediaLeve","Moderado",IF(Z81="MediaMenor","Moderado",IF(Z81="MediaModerado","Moderado",IF(Z81="MediaMayor","Alto",IF(Z81="MediaCatastrófico","Extremo",IF(Z81="BajaLeve","Bajo",IF(Z81="BajaMenor","Moderado",IF(Z81="BajaModerado","Moderado",IF(Z81="BajaMayor","Alto",IF(Z81="BajaCatastrófico","Extremo",IF(Z81="Muy BajaLeve","Bajo",IF(Z81="Muy BajaMenor","Bajo",IF(Z81="Muy BajaModerado","Moderado",IF(Z81="Muy BajaMayor","Alto",IF(Z81="Muy BajaCatastrófico","Extremo","")))))))))))))))))))))))))</f>
        <v>Moderado</v>
      </c>
      <c r="AB81" s="151">
        <v>1</v>
      </c>
      <c r="AC81" s="162" t="s">
        <v>1516</v>
      </c>
      <c r="AD81" s="159" t="s">
        <v>1517</v>
      </c>
      <c r="AE81" s="152" t="s">
        <v>1310</v>
      </c>
      <c r="AF81" s="153" t="str">
        <f t="shared" si="4"/>
        <v>Probabilidad</v>
      </c>
      <c r="AG81" s="154" t="s">
        <v>1468</v>
      </c>
      <c r="AH81" s="155">
        <f t="shared" si="5"/>
        <v>0.25</v>
      </c>
      <c r="AI81" s="154" t="s">
        <v>1469</v>
      </c>
      <c r="AJ81" s="155">
        <f t="shared" si="6"/>
        <v>0.15</v>
      </c>
      <c r="AK81" s="156">
        <f t="shared" si="7"/>
        <v>0.4</v>
      </c>
      <c r="AL81" s="157">
        <f>IFERROR(IF(AF81="Probabilidad",(S81-(+S81*AK81)),IF(AF81="Impacto",S81,"")),"")</f>
        <v>0.48</v>
      </c>
      <c r="AM81" s="157">
        <f>IFERROR(IF(AF81="Impacto",(Y81-(+Y81*AK81)),IF(AF81="Probabilidad",Y81,"")),"")</f>
        <v>0.4</v>
      </c>
      <c r="AN81" s="158" t="s">
        <v>98</v>
      </c>
      <c r="AO81" s="158" t="s">
        <v>99</v>
      </c>
      <c r="AP81" s="158" t="s">
        <v>100</v>
      </c>
      <c r="AQ81" s="520" t="s">
        <v>1499</v>
      </c>
      <c r="AR81" s="490">
        <f>S81</f>
        <v>0.8</v>
      </c>
      <c r="AS81" s="490">
        <f>IF(AL81="","",MIN(AL81:AL83))</f>
        <v>0.33599999999999997</v>
      </c>
      <c r="AT81" s="492" t="str">
        <f>IFERROR(IF(AS81="","",IF(AS81&lt;=0.2,"Muy Baja",IF(AS81&lt;=0.4,"Baja",IF(AS81&lt;=0.6,"Media",IF(AS81&lt;=0.8,"Alta","Muy Alta"))))),"")</f>
        <v>Baja</v>
      </c>
      <c r="AU81" s="490">
        <f>Y81</f>
        <v>0.4</v>
      </c>
      <c r="AV81" s="490">
        <f>IF(AM81="","",MIN(AM81:AM83))</f>
        <v>0.30000000000000004</v>
      </c>
      <c r="AW81" s="492" t="str">
        <f>IFERROR(IF(AV81="","",IF(AV81&lt;=0.2,"Leve",IF(AV81&lt;=0.4,"Menor",IF(AV81&lt;=0.6,"Moderado",IF(AV81&lt;=0.8,"Mayor","Catastrófico"))))),"")</f>
        <v>Menor</v>
      </c>
      <c r="AX81" s="492" t="str">
        <f>AA81</f>
        <v>Moderado</v>
      </c>
      <c r="AY81" s="492" t="str">
        <f>IFERROR(IF(OR(AND(AT81="Muy Baja",AW81="Leve"),AND(AT81="Muy Baja",AW81="Menor"),AND(AT81="Baja",AW81="Leve")),"Bajo",IF(OR(AND(AT81="Muy baja",AW81="Moderado"),AND(AT81="Baja",AW81="Menor"),AND(AT81="Baja",AW81="Moderado"),AND(AT81="Media",AW81="Leve"),AND(AT81="Media",AW81="Menor"),AND(AT81="Media",AW81="Moderado"),AND(AT81="Alta",AW81="Leve"),AND(AT81="Alta",AW81="Menor")),"Moderado",IF(OR(AND(AT81="Muy Baja",AW81="Mayor"),AND(AT81="Baja",AW81="Mayor"),AND(AT81="Media",AW81="Mayor"),AND(AT81="Alta",AW81="Moderado"),AND(AT81="Alta",AW81="Mayor"),AND(AT81="Muy Alta",AW81="Leve"),AND(AT81="Muy Alta",AW81="Menor"),AND(AT81="Muy Alta",AW81="Moderado"),AND(AT81="Muy Alta",AW81="Mayor")),"Alto",IF(OR(AND(AT81="Muy Baja",AW81="Catastrófico"),AND(AT81="Baja",AW81="Catastrófico"),AND(AT81="Media",AW81="Catastrófico"),AND(AT81="Alta",AW81="Catastrófico"),AND(AT81="Muy Alta",AW81="Catastrófico")),"Extremo","")))),"")</f>
        <v>Moderado</v>
      </c>
      <c r="AZ81" s="795" t="s">
        <v>104</v>
      </c>
      <c r="BA81" s="531" t="s">
        <v>1518</v>
      </c>
      <c r="BB81" s="531" t="s">
        <v>1519</v>
      </c>
      <c r="BC81" s="531" t="s">
        <v>1520</v>
      </c>
      <c r="BD81" s="531" t="s">
        <v>1521</v>
      </c>
      <c r="BE81" s="796" t="s">
        <v>812</v>
      </c>
      <c r="BF81" s="516"/>
      <c r="BG81" s="516"/>
      <c r="BH81" s="581"/>
      <c r="BI81" s="581"/>
      <c r="BJ81" s="581"/>
      <c r="BK81" s="581"/>
      <c r="BL81" s="581"/>
      <c r="BM81" s="516"/>
      <c r="BN81" s="516"/>
      <c r="BO81" s="719"/>
    </row>
    <row r="82" spans="1:67" ht="69">
      <c r="A82" s="805"/>
      <c r="B82" s="808"/>
      <c r="C82" s="808"/>
      <c r="D82" s="728"/>
      <c r="E82" s="728"/>
      <c r="F82" s="515"/>
      <c r="G82" s="516"/>
      <c r="H82" s="520"/>
      <c r="I82" s="795"/>
      <c r="J82" s="491"/>
      <c r="K82" s="795"/>
      <c r="L82" s="516"/>
      <c r="M82" s="492"/>
      <c r="N82" s="516"/>
      <c r="O82" s="516"/>
      <c r="P82" s="517"/>
      <c r="Q82" s="518"/>
      <c r="R82" s="520"/>
      <c r="S82" s="482"/>
      <c r="T82" s="520"/>
      <c r="U82" s="482"/>
      <c r="V82" s="520"/>
      <c r="W82" s="482"/>
      <c r="X82" s="485"/>
      <c r="Y82" s="482"/>
      <c r="Z82" s="482"/>
      <c r="AA82" s="492"/>
      <c r="AB82" s="151">
        <v>2</v>
      </c>
      <c r="AC82" s="162" t="s">
        <v>1522</v>
      </c>
      <c r="AD82" s="159" t="s">
        <v>1517</v>
      </c>
      <c r="AE82" s="152" t="s">
        <v>1523</v>
      </c>
      <c r="AF82" s="153" t="str">
        <f t="shared" si="4"/>
        <v>Impacto</v>
      </c>
      <c r="AG82" s="154" t="s">
        <v>1478</v>
      </c>
      <c r="AH82" s="155">
        <f t="shared" si="5"/>
        <v>0.1</v>
      </c>
      <c r="AI82" s="154" t="s">
        <v>1469</v>
      </c>
      <c r="AJ82" s="155">
        <f t="shared" si="6"/>
        <v>0.15</v>
      </c>
      <c r="AK82" s="156">
        <f t="shared" si="7"/>
        <v>0.25</v>
      </c>
      <c r="AL82" s="157">
        <f>IFERROR(IF(AND(AF81="Probabilidad",AF82="Probabilidad"),(AL81-(+AL81*AK82)),IF(AF82="Probabilidad",(S81-(+S81*AK82)),IF(AF82="Impacto",AL81,""))),"")</f>
        <v>0.48</v>
      </c>
      <c r="AM82" s="157">
        <f>IFERROR(IF(AND(AF81="Impacto",AF82="Impacto"),(AM81-(+AM81*AK82)),IF(AF82="Impacto",(Y81-(+Y81*AK82)),IF(AF82="Probabilidad",AM81,""))),"")</f>
        <v>0.30000000000000004</v>
      </c>
      <c r="AN82" s="158" t="s">
        <v>98</v>
      </c>
      <c r="AO82" s="158" t="s">
        <v>99</v>
      </c>
      <c r="AP82" s="158" t="s">
        <v>100</v>
      </c>
      <c r="AQ82" s="520"/>
      <c r="AR82" s="491"/>
      <c r="AS82" s="491"/>
      <c r="AT82" s="492"/>
      <c r="AU82" s="491"/>
      <c r="AV82" s="491"/>
      <c r="AW82" s="492"/>
      <c r="AX82" s="492"/>
      <c r="AY82" s="492"/>
      <c r="AZ82" s="795"/>
      <c r="BA82" s="737"/>
      <c r="BB82" s="737"/>
      <c r="BC82" s="737"/>
      <c r="BD82" s="737"/>
      <c r="BE82" s="796"/>
      <c r="BF82" s="516"/>
      <c r="BG82" s="516"/>
      <c r="BH82" s="581"/>
      <c r="BI82" s="581"/>
      <c r="BJ82" s="581"/>
      <c r="BK82" s="581"/>
      <c r="BL82" s="581"/>
      <c r="BM82" s="516"/>
      <c r="BN82" s="516"/>
      <c r="BO82" s="719"/>
    </row>
    <row r="83" spans="1:67" ht="161.25" customHeight="1">
      <c r="A83" s="805"/>
      <c r="B83" s="808"/>
      <c r="C83" s="808"/>
      <c r="D83" s="728"/>
      <c r="E83" s="728"/>
      <c r="F83" s="515"/>
      <c r="G83" s="516"/>
      <c r="H83" s="520"/>
      <c r="I83" s="795"/>
      <c r="J83" s="491"/>
      <c r="K83" s="795"/>
      <c r="L83" s="516"/>
      <c r="M83" s="492"/>
      <c r="N83" s="516"/>
      <c r="O83" s="516"/>
      <c r="P83" s="517"/>
      <c r="Q83" s="518"/>
      <c r="R83" s="520"/>
      <c r="S83" s="482"/>
      <c r="T83" s="520"/>
      <c r="U83" s="482"/>
      <c r="V83" s="520"/>
      <c r="W83" s="482"/>
      <c r="X83" s="485"/>
      <c r="Y83" s="482"/>
      <c r="Z83" s="482"/>
      <c r="AA83" s="492"/>
      <c r="AB83" s="151">
        <v>3</v>
      </c>
      <c r="AC83" s="162" t="s">
        <v>1524</v>
      </c>
      <c r="AD83" s="159" t="s">
        <v>1517</v>
      </c>
      <c r="AE83" s="152" t="s">
        <v>1356</v>
      </c>
      <c r="AF83" s="153" t="str">
        <f t="shared" si="4"/>
        <v>Probabilidad</v>
      </c>
      <c r="AG83" s="154" t="s">
        <v>1477</v>
      </c>
      <c r="AH83" s="155">
        <f t="shared" si="5"/>
        <v>0.15</v>
      </c>
      <c r="AI83" s="154" t="s">
        <v>1469</v>
      </c>
      <c r="AJ83" s="155">
        <f t="shared" si="6"/>
        <v>0.15</v>
      </c>
      <c r="AK83" s="156">
        <f t="shared" si="7"/>
        <v>0.3</v>
      </c>
      <c r="AL83" s="157">
        <f>IFERROR(IF(AND(AF82="Probabilidad",AF83="Probabilidad"),(AL82-(+AL82*AK83)),IF(AND(AF82="Impacto",AF83="Probabilidad"),(AL81-(+AL81*AK83)),IF(AF83="Impacto",AL82,""))),"")</f>
        <v>0.33599999999999997</v>
      </c>
      <c r="AM83" s="157">
        <f>IFERROR(IF(AND(AF82="Impacto",AF83="Impacto"),(AM82-(+AM82*AK83)),IF(AND(AF82="Probabilidad",AF83="Impacto"),(AM81-(+AM81*AK83)),IF(AF83="Probabilidad",AM82,""))),"")</f>
        <v>0.30000000000000004</v>
      </c>
      <c r="AN83" s="158" t="s">
        <v>98</v>
      </c>
      <c r="AO83" s="158" t="s">
        <v>99</v>
      </c>
      <c r="AP83" s="158" t="s">
        <v>100</v>
      </c>
      <c r="AQ83" s="520"/>
      <c r="AR83" s="491"/>
      <c r="AS83" s="491"/>
      <c r="AT83" s="492"/>
      <c r="AU83" s="491"/>
      <c r="AV83" s="491"/>
      <c r="AW83" s="492"/>
      <c r="AX83" s="492"/>
      <c r="AY83" s="492"/>
      <c r="AZ83" s="795"/>
      <c r="BA83" s="737"/>
      <c r="BB83" s="737"/>
      <c r="BC83" s="737"/>
      <c r="BD83" s="737"/>
      <c r="BE83" s="796"/>
      <c r="BF83" s="516"/>
      <c r="BG83" s="516"/>
      <c r="BH83" s="581"/>
      <c r="BI83" s="581"/>
      <c r="BJ83" s="581"/>
      <c r="BK83" s="581"/>
      <c r="BL83" s="581"/>
      <c r="BM83" s="516"/>
      <c r="BN83" s="516"/>
      <c r="BO83" s="719"/>
    </row>
    <row r="84" spans="1:67" ht="127.5" customHeight="1">
      <c r="A84" s="805"/>
      <c r="B84" s="808"/>
      <c r="C84" s="808"/>
      <c r="D84" s="728" t="s">
        <v>1299</v>
      </c>
      <c r="E84" s="728" t="s">
        <v>196</v>
      </c>
      <c r="F84" s="515">
        <v>6</v>
      </c>
      <c r="G84" s="519" t="s">
        <v>1525</v>
      </c>
      <c r="H84" s="520" t="s">
        <v>1301</v>
      </c>
      <c r="I84" s="795" t="s">
        <v>1316</v>
      </c>
      <c r="J84" s="491" t="s">
        <v>1526</v>
      </c>
      <c r="K84" s="795" t="s">
        <v>180</v>
      </c>
      <c r="L84" s="516" t="s">
        <v>365</v>
      </c>
      <c r="M84" s="492" t="s">
        <v>1304</v>
      </c>
      <c r="N84" s="516" t="s">
        <v>1527</v>
      </c>
      <c r="O84" s="516" t="s">
        <v>1528</v>
      </c>
      <c r="P84" s="519" t="s">
        <v>188</v>
      </c>
      <c r="Q84" s="514" t="s">
        <v>188</v>
      </c>
      <c r="R84" s="520" t="s">
        <v>1463</v>
      </c>
      <c r="S84" s="482">
        <f>IF(R84="Muy Alta",100%,IF(R84="Alta",80%,IF(R84="Media",60%,IF(R84="Baja",40%,IF(R84="Muy Baja",20%,"")))))</f>
        <v>0.8</v>
      </c>
      <c r="T84" s="520"/>
      <c r="U84" s="482" t="str">
        <f>IF(T84="Catastrófico",100%,IF(T84="Mayor",80%,IF(T84="Moderado",60%,IF(T84="Menor",40%,IF(T84="Leve",20%,"")))))</f>
        <v/>
      </c>
      <c r="V84" s="520" t="s">
        <v>183</v>
      </c>
      <c r="W84" s="482">
        <f>IF(V84="Catastrófico",100%,IF(V84="Mayor",80%,IF(V84="Moderado",60%,IF(V84="Menor",40%,IF(V84="Leve",20%,"")))))</f>
        <v>0.4</v>
      </c>
      <c r="X84" s="485" t="str">
        <f>IF(Y84=100%,"Catastrófico",IF(Y84=80%,"Mayor",IF(Y84=60%,"Moderado",IF(Y84=40%,"Menor",IF(Y84=20%,"Leve","")))))</f>
        <v>Menor</v>
      </c>
      <c r="Y84" s="482">
        <f>IF(AND(U84="",W84=""),"",MAX(U84,W84))</f>
        <v>0.4</v>
      </c>
      <c r="Z84" s="482" t="str">
        <f>CONCATENATE(R84,X84)</f>
        <v>altaMenor</v>
      </c>
      <c r="AA84" s="492" t="str">
        <f>IF(Z84="Muy AltaLeve","Alto",IF(Z84="Muy AltaMenor","Alto",IF(Z84="Muy AltaModerado","Alto",IF(Z84="Muy AltaMayor","Alto",IF(Z84="Muy AltaCatastrófico","Extremo",IF(Z84="AltaLeve","Moderado",IF(Z84="AltaMenor","Moderado",IF(Z84="AltaModerado","Alto",IF(Z84="AltaMayor","Alto",IF(Z84="AltaCatastrófico","Extremo",IF(Z84="MediaLeve","Moderado",IF(Z84="MediaMenor","Moderado",IF(Z84="MediaModerado","Moderado",IF(Z84="MediaMayor","Alto",IF(Z84="MediaCatastrófico","Extremo",IF(Z84="BajaLeve","Bajo",IF(Z84="BajaMenor","Moderado",IF(Z84="BajaModerado","Moderado",IF(Z84="BajaMayor","Alto",IF(Z84="BajaCatastrófico","Extremo",IF(Z84="Muy BajaLeve","Bajo",IF(Z84="Muy BajaMenor","Bajo",IF(Z84="Muy BajaModerado","Moderado",IF(Z84="Muy BajaMayor","Alto",IF(Z84="Muy BajaCatastrófico","Extremo","")))))))))))))))))))))))))</f>
        <v>Moderado</v>
      </c>
      <c r="AB84" s="151">
        <v>1</v>
      </c>
      <c r="AC84" s="289" t="s">
        <v>1484</v>
      </c>
      <c r="AD84" s="159" t="s">
        <v>1529</v>
      </c>
      <c r="AE84" s="208" t="s">
        <v>1486</v>
      </c>
      <c r="AF84" s="153" t="str">
        <f t="shared" si="4"/>
        <v>Probabilidad</v>
      </c>
      <c r="AG84" s="154" t="s">
        <v>1477</v>
      </c>
      <c r="AH84" s="155">
        <f t="shared" si="5"/>
        <v>0.15</v>
      </c>
      <c r="AI84" s="154" t="s">
        <v>1469</v>
      </c>
      <c r="AJ84" s="155">
        <f t="shared" si="6"/>
        <v>0.15</v>
      </c>
      <c r="AK84" s="156">
        <f t="shared" si="7"/>
        <v>0.3</v>
      </c>
      <c r="AL84" s="157">
        <f>IFERROR(IF(AF84="Probabilidad",(S84-(+S84*AK84)),IF(AF84="Impacto",S84,"")),"")</f>
        <v>0.56000000000000005</v>
      </c>
      <c r="AM84" s="157">
        <f>IFERROR(IF(AF84="Impacto",(Y84-(+Y84*AK84)),IF(AF84="Probabilidad",Y84,"")),"")</f>
        <v>0.4</v>
      </c>
      <c r="AN84" s="158" t="s">
        <v>98</v>
      </c>
      <c r="AO84" s="158" t="s">
        <v>99</v>
      </c>
      <c r="AP84" s="158" t="s">
        <v>100</v>
      </c>
      <c r="AQ84" s="520" t="s">
        <v>1509</v>
      </c>
      <c r="AR84" s="490">
        <f>S84</f>
        <v>0.8</v>
      </c>
      <c r="AS84" s="490">
        <f>IF(AL84="","",MIN(AL84:AL86))</f>
        <v>0.39200000000000002</v>
      </c>
      <c r="AT84" s="492" t="str">
        <f>IFERROR(IF(AS84="","",IF(AS84&lt;=0.2,"Muy Baja",IF(AS84&lt;=0.4,"Baja",IF(AS84&lt;=0.6,"Media",IF(AS84&lt;=0.8,"Alta","Muy Alta"))))),"")</f>
        <v>Baja</v>
      </c>
      <c r="AU84" s="490">
        <f>Y84</f>
        <v>0.4</v>
      </c>
      <c r="AV84" s="490">
        <f>IF(AM84="","",MIN(AM84:AM86))</f>
        <v>0.30000000000000004</v>
      </c>
      <c r="AW84" s="492" t="str">
        <f>IFERROR(IF(AV84="","",IF(AV84&lt;=0.2,"Leve",IF(AV84&lt;=0.4,"Menor",IF(AV84&lt;=0.6,"Moderado",IF(AV84&lt;=0.8,"Mayor","Catastrófico"))))),"")</f>
        <v>Menor</v>
      </c>
      <c r="AX84" s="492" t="str">
        <f>AA84</f>
        <v>Moderado</v>
      </c>
      <c r="AY84" s="492" t="str">
        <f>IFERROR(IF(OR(AND(AT84="Muy Baja",AW84="Leve"),AND(AT84="Muy Baja",AW84="Menor"),AND(AT84="Baja",AW84="Leve")),"Bajo",IF(OR(AND(AT84="Muy baja",AW84="Moderado"),AND(AT84="Baja",AW84="Menor"),AND(AT84="Baja",AW84="Moderado"),AND(AT84="Media",AW84="Leve"),AND(AT84="Media",AW84="Menor"),AND(AT84="Media",AW84="Moderado"),AND(AT84="Alta",AW84="Leve"),AND(AT84="Alta",AW84="Menor")),"Moderado",IF(OR(AND(AT84="Muy Baja",AW84="Mayor"),AND(AT84="Baja",AW84="Mayor"),AND(AT84="Media",AW84="Mayor"),AND(AT84="Alta",AW84="Moderado"),AND(AT84="Alta",AW84="Mayor"),AND(AT84="Muy Alta",AW84="Leve"),AND(AT84="Muy Alta",AW84="Menor"),AND(AT84="Muy Alta",AW84="Moderado"),AND(AT84="Muy Alta",AW84="Mayor")),"Alto",IF(OR(AND(AT84="Muy Baja",AW84="Catastrófico"),AND(AT84="Baja",AW84="Catastrófico"),AND(AT84="Media",AW84="Catastrófico"),AND(AT84="Alta",AW84="Catastrófico"),AND(AT84="Muy Alta",AW84="Catastrófico")),"Extremo","")))),"")</f>
        <v>Moderado</v>
      </c>
      <c r="AZ84" s="795" t="s">
        <v>104</v>
      </c>
      <c r="BA84" s="531" t="s">
        <v>1530</v>
      </c>
      <c r="BB84" s="531" t="s">
        <v>1531</v>
      </c>
      <c r="BC84" s="531" t="s">
        <v>1520</v>
      </c>
      <c r="BD84" s="531" t="s">
        <v>1532</v>
      </c>
      <c r="BE84" s="796" t="s">
        <v>1533</v>
      </c>
      <c r="BF84" s="516"/>
      <c r="BG84" s="516"/>
      <c r="BH84" s="581"/>
      <c r="BI84" s="581"/>
      <c r="BJ84" s="581"/>
      <c r="BK84" s="581"/>
      <c r="BL84" s="581"/>
      <c r="BM84" s="516"/>
      <c r="BN84" s="516"/>
      <c r="BO84" s="719"/>
    </row>
    <row r="85" spans="1:67" ht="127.5" customHeight="1">
      <c r="A85" s="805"/>
      <c r="B85" s="808"/>
      <c r="C85" s="808"/>
      <c r="D85" s="728"/>
      <c r="E85" s="728"/>
      <c r="F85" s="515"/>
      <c r="G85" s="519"/>
      <c r="H85" s="520"/>
      <c r="I85" s="795"/>
      <c r="J85" s="491"/>
      <c r="K85" s="795"/>
      <c r="L85" s="516"/>
      <c r="M85" s="492"/>
      <c r="N85" s="516"/>
      <c r="O85" s="516"/>
      <c r="P85" s="519"/>
      <c r="Q85" s="514"/>
      <c r="R85" s="520"/>
      <c r="S85" s="482"/>
      <c r="T85" s="520"/>
      <c r="U85" s="482"/>
      <c r="V85" s="520"/>
      <c r="W85" s="482"/>
      <c r="X85" s="485"/>
      <c r="Y85" s="482"/>
      <c r="Z85" s="482"/>
      <c r="AA85" s="492"/>
      <c r="AB85" s="151">
        <v>2</v>
      </c>
      <c r="AC85" s="289" t="s">
        <v>1484</v>
      </c>
      <c r="AD85" s="159" t="s">
        <v>1529</v>
      </c>
      <c r="AE85" s="208" t="s">
        <v>1486</v>
      </c>
      <c r="AF85" s="153" t="str">
        <f t="shared" si="4"/>
        <v>Impacto</v>
      </c>
      <c r="AG85" s="154" t="s">
        <v>1478</v>
      </c>
      <c r="AH85" s="155">
        <f t="shared" si="5"/>
        <v>0.1</v>
      </c>
      <c r="AI85" s="154" t="s">
        <v>1469</v>
      </c>
      <c r="AJ85" s="155">
        <f t="shared" si="6"/>
        <v>0.15</v>
      </c>
      <c r="AK85" s="156">
        <f t="shared" si="7"/>
        <v>0.25</v>
      </c>
      <c r="AL85" s="157">
        <f>IFERROR(IF(AND(AF84="Probabilidad",AF85="Probabilidad"),(AL84-(+AL84*AK85)),IF(AF85="Probabilidad",(S84-(+S84*AK85)),IF(AF85="Impacto",AL84,""))),"")</f>
        <v>0.56000000000000005</v>
      </c>
      <c r="AM85" s="157">
        <f>IFERROR(IF(AND(AF84="Impacto",AF85="Impacto"),(AM84-(+AM84*AK85)),IF(AF85="Impacto",(Y84-(+Y84*AK85)),IF(AF85="Probabilidad",AM84,""))),"")</f>
        <v>0.30000000000000004</v>
      </c>
      <c r="AN85" s="158" t="s">
        <v>98</v>
      </c>
      <c r="AO85" s="158" t="s">
        <v>99</v>
      </c>
      <c r="AP85" s="158" t="s">
        <v>100</v>
      </c>
      <c r="AQ85" s="520"/>
      <c r="AR85" s="491"/>
      <c r="AS85" s="491"/>
      <c r="AT85" s="492"/>
      <c r="AU85" s="491"/>
      <c r="AV85" s="491"/>
      <c r="AW85" s="492"/>
      <c r="AX85" s="492"/>
      <c r="AY85" s="492"/>
      <c r="AZ85" s="795"/>
      <c r="BA85" s="516"/>
      <c r="BB85" s="737"/>
      <c r="BC85" s="737"/>
      <c r="BD85" s="737"/>
      <c r="BE85" s="796"/>
      <c r="BF85" s="516"/>
      <c r="BG85" s="516"/>
      <c r="BH85" s="581"/>
      <c r="BI85" s="581"/>
      <c r="BJ85" s="581"/>
      <c r="BK85" s="581"/>
      <c r="BL85" s="581"/>
      <c r="BM85" s="516"/>
      <c r="BN85" s="516"/>
      <c r="BO85" s="719"/>
    </row>
    <row r="86" spans="1:67" ht="127.5" customHeight="1">
      <c r="A86" s="805"/>
      <c r="B86" s="808"/>
      <c r="C86" s="808"/>
      <c r="D86" s="728"/>
      <c r="E86" s="728"/>
      <c r="F86" s="515"/>
      <c r="G86" s="519"/>
      <c r="H86" s="520"/>
      <c r="I86" s="795"/>
      <c r="J86" s="491"/>
      <c r="K86" s="795"/>
      <c r="L86" s="516"/>
      <c r="M86" s="492"/>
      <c r="N86" s="516"/>
      <c r="O86" s="516"/>
      <c r="P86" s="519"/>
      <c r="Q86" s="514"/>
      <c r="R86" s="520"/>
      <c r="S86" s="482"/>
      <c r="T86" s="520"/>
      <c r="U86" s="482"/>
      <c r="V86" s="520"/>
      <c r="W86" s="482"/>
      <c r="X86" s="485"/>
      <c r="Y86" s="482"/>
      <c r="Z86" s="482"/>
      <c r="AA86" s="492"/>
      <c r="AB86" s="151">
        <v>3</v>
      </c>
      <c r="AC86" s="162" t="s">
        <v>1524</v>
      </c>
      <c r="AD86" s="159" t="s">
        <v>1529</v>
      </c>
      <c r="AE86" s="152" t="s">
        <v>1356</v>
      </c>
      <c r="AF86" s="153" t="str">
        <f t="shared" si="4"/>
        <v>Probabilidad</v>
      </c>
      <c r="AG86" s="154" t="s">
        <v>1477</v>
      </c>
      <c r="AH86" s="155">
        <f t="shared" si="5"/>
        <v>0.15</v>
      </c>
      <c r="AI86" s="154" t="s">
        <v>1469</v>
      </c>
      <c r="AJ86" s="155">
        <f t="shared" si="6"/>
        <v>0.15</v>
      </c>
      <c r="AK86" s="156">
        <f t="shared" si="7"/>
        <v>0.3</v>
      </c>
      <c r="AL86" s="157">
        <f>IFERROR(IF(AND(AF85="Probabilidad",AF86="Probabilidad"),(AL85-(+AL85*AK86)),IF(AND(AF85="Impacto",AF86="Probabilidad"),(AL84-(+AL84*AK86)),IF(AF86="Impacto",AL85,""))),"")</f>
        <v>0.39200000000000002</v>
      </c>
      <c r="AM86" s="157">
        <f>IFERROR(IF(AND(AF85="Impacto",AF86="Impacto"),(AM85-(+AM85*AK86)),IF(AND(AF85="Probabilidad",AF86="Impacto"),(AM84-(+AM84*AK86)),IF(AF86="Probabilidad",AM85,""))),"")</f>
        <v>0.30000000000000004</v>
      </c>
      <c r="AN86" s="158" t="s">
        <v>98</v>
      </c>
      <c r="AO86" s="158" t="s">
        <v>99</v>
      </c>
      <c r="AP86" s="158" t="s">
        <v>100</v>
      </c>
      <c r="AQ86" s="520"/>
      <c r="AR86" s="491"/>
      <c r="AS86" s="491"/>
      <c r="AT86" s="492"/>
      <c r="AU86" s="491"/>
      <c r="AV86" s="491"/>
      <c r="AW86" s="492"/>
      <c r="AX86" s="492"/>
      <c r="AY86" s="492"/>
      <c r="AZ86" s="795"/>
      <c r="BA86" s="516"/>
      <c r="BB86" s="737"/>
      <c r="BC86" s="737"/>
      <c r="BD86" s="737"/>
      <c r="BE86" s="796"/>
      <c r="BF86" s="516"/>
      <c r="BG86" s="516"/>
      <c r="BH86" s="581"/>
      <c r="BI86" s="581"/>
      <c r="BJ86" s="581"/>
      <c r="BK86" s="581"/>
      <c r="BL86" s="581"/>
      <c r="BM86" s="516"/>
      <c r="BN86" s="516"/>
      <c r="BO86" s="719"/>
    </row>
    <row r="87" spans="1:67" ht="170.25" customHeight="1">
      <c r="A87" s="805"/>
      <c r="B87" s="808"/>
      <c r="C87" s="808"/>
      <c r="D87" s="728" t="s">
        <v>1299</v>
      </c>
      <c r="E87" s="728" t="s">
        <v>196</v>
      </c>
      <c r="F87" s="515">
        <v>7</v>
      </c>
      <c r="G87" s="516" t="s">
        <v>1534</v>
      </c>
      <c r="H87" s="520" t="s">
        <v>1386</v>
      </c>
      <c r="I87" s="795" t="s">
        <v>1387</v>
      </c>
      <c r="J87" s="491" t="s">
        <v>1535</v>
      </c>
      <c r="K87" s="795" t="s">
        <v>180</v>
      </c>
      <c r="L87" s="516" t="s">
        <v>312</v>
      </c>
      <c r="M87" s="492" t="s">
        <v>1304</v>
      </c>
      <c r="N87" s="516" t="s">
        <v>1536</v>
      </c>
      <c r="O87" s="516" t="s">
        <v>1537</v>
      </c>
      <c r="P87" s="519" t="s">
        <v>188</v>
      </c>
      <c r="Q87" s="514" t="s">
        <v>188</v>
      </c>
      <c r="R87" s="520" t="s">
        <v>1463</v>
      </c>
      <c r="S87" s="482">
        <f>IF(R87="Muy Alta",100%,IF(R87="Alta",80%,IF(R87="Media",60%,IF(R87="Baja",40%,IF(R87="Muy Baja",20%,"")))))</f>
        <v>0.8</v>
      </c>
      <c r="T87" s="520"/>
      <c r="U87" s="482" t="str">
        <f>IF(T87="Catastrófico",100%,IF(T87="Mayor",80%,IF(T87="Moderado",60%,IF(T87="Menor",40%,IF(T87="Leve",20%,"")))))</f>
        <v/>
      </c>
      <c r="V87" s="520" t="s">
        <v>1538</v>
      </c>
      <c r="W87" s="482">
        <f>IF(V87="Catastrófico",100%,IF(V87="Mayor",80%,IF(V87="Moderado",60%,IF(V87="Menor",40%,IF(V87="Leve",20%,"")))))</f>
        <v>0.2</v>
      </c>
      <c r="X87" s="485" t="str">
        <f>IF(Y87=100%,"Catastrófico",IF(Y87=80%,"Mayor",IF(Y87=60%,"Moderado",IF(Y87=40%,"Menor",IF(Y87=20%,"Leve","")))))</f>
        <v>Leve</v>
      </c>
      <c r="Y87" s="482">
        <f>IF(AND(U87="",W87=""),"",MAX(U87,W87))</f>
        <v>0.2</v>
      </c>
      <c r="Z87" s="482" t="str">
        <f>CONCATENATE(R87,X87)</f>
        <v>altaLeve</v>
      </c>
      <c r="AA87" s="492" t="str">
        <f>IF(Z87="Muy AltaLeve","Alto",IF(Z87="Muy AltaMenor","Alto",IF(Z87="Muy AltaModerado","Alto",IF(Z87="Muy AltaMayor","Alto",IF(Z87="Muy AltaCatastrófico","Extremo",IF(Z87="AltaLeve","Moderado",IF(Z87="AltaMenor","Moderado",IF(Z87="AltaModerado","Alto",IF(Z87="AltaMayor","Alto",IF(Z87="AltaCatastrófico","Extremo",IF(Z87="MediaLeve","Moderado",IF(Z87="MediaMenor","Moderado",IF(Z87="MediaModerado","Moderado",IF(Z87="MediaMayor","Alto",IF(Z87="MediaCatastrófico","Extremo",IF(Z87="BajaLeve","Bajo",IF(Z87="BajaMenor","Moderado",IF(Z87="BajaModerado","Moderado",IF(Z87="BajaMayor","Alto",IF(Z87="BajaCatastrófico","Extremo",IF(Z87="Muy BajaLeve","Bajo",IF(Z87="Muy BajaMenor","Bajo",IF(Z87="Muy BajaModerado","Moderado",IF(Z87="Muy BajaMayor","Alto",IF(Z87="Muy BajaCatastrófico","Extremo","")))))))))))))))))))))))))</f>
        <v>Moderado</v>
      </c>
      <c r="AB87" s="151">
        <v>1</v>
      </c>
      <c r="AC87" s="162" t="s">
        <v>1491</v>
      </c>
      <c r="AD87" s="159" t="s">
        <v>1529</v>
      </c>
      <c r="AE87" s="152" t="s">
        <v>1356</v>
      </c>
      <c r="AF87" s="153" t="str">
        <f t="shared" si="4"/>
        <v>Probabilidad</v>
      </c>
      <c r="AG87" s="154" t="s">
        <v>1477</v>
      </c>
      <c r="AH87" s="155">
        <f t="shared" si="5"/>
        <v>0.15</v>
      </c>
      <c r="AI87" s="154" t="s">
        <v>1469</v>
      </c>
      <c r="AJ87" s="155">
        <f t="shared" si="6"/>
        <v>0.15</v>
      </c>
      <c r="AK87" s="156">
        <f t="shared" si="7"/>
        <v>0.3</v>
      </c>
      <c r="AL87" s="157">
        <f>IFERROR(IF(AF87="Probabilidad",(S87-(+S87*AK87)),IF(AF87="Impacto",S87,"")),"")</f>
        <v>0.56000000000000005</v>
      </c>
      <c r="AM87" s="157">
        <f>IFERROR(IF(AF87="Impacto",(Y87-(+Y87*AK87)),IF(AF87="Probabilidad",Y87,"")),"")</f>
        <v>0.2</v>
      </c>
      <c r="AN87" s="158" t="s">
        <v>98</v>
      </c>
      <c r="AO87" s="158" t="s">
        <v>99</v>
      </c>
      <c r="AP87" s="158" t="s">
        <v>100</v>
      </c>
      <c r="AQ87" s="520" t="s">
        <v>1398</v>
      </c>
      <c r="AR87" s="490">
        <f>S87</f>
        <v>0.8</v>
      </c>
      <c r="AS87" s="490">
        <f>IF(AL87="","",MIN(AL87:AL88))</f>
        <v>0.33600000000000002</v>
      </c>
      <c r="AT87" s="492" t="str">
        <f>IFERROR(IF(AS87="","",IF(AS87&lt;=0.2,"Muy Baja",IF(AS87&lt;=0.4,"Baja",IF(AS87&lt;=0.6,"Media",IF(AS87&lt;=0.8,"Alta","Muy Alta"))))),"")</f>
        <v>Baja</v>
      </c>
      <c r="AU87" s="490">
        <f>Y87</f>
        <v>0.2</v>
      </c>
      <c r="AV87" s="490">
        <f>IF(AM87="","",MIN(AM87:AM88))</f>
        <v>0.2</v>
      </c>
      <c r="AW87" s="492" t="str">
        <f>IFERROR(IF(AV87="","",IF(AV87&lt;=0.2,"Leve",IF(AV87&lt;=0.4,"Menor",IF(AV87&lt;=0.6,"Moderado",IF(AV87&lt;=0.8,"Mayor","Catastrófico"))))),"")</f>
        <v>Leve</v>
      </c>
      <c r="AX87" s="492" t="str">
        <f>AA87</f>
        <v>Moderado</v>
      </c>
      <c r="AY87" s="492" t="str">
        <f>IFERROR(IF(OR(AND(AT87="Muy Baja",AW87="Leve"),AND(AT87="Muy Baja",AW87="Menor"),AND(AT87="Baja",AW87="Leve")),"Bajo",IF(OR(AND(AT87="Muy baja",AW87="Moderado"),AND(AT87="Baja",AW87="Menor"),AND(AT87="Baja",AW87="Moderado"),AND(AT87="Media",AW87="Leve"),AND(AT87="Media",AW87="Menor"),AND(AT87="Media",AW87="Moderado"),AND(AT87="Alta",AW87="Leve"),AND(AT87="Alta",AW87="Menor")),"Moderado",IF(OR(AND(AT87="Muy Baja",AW87="Mayor"),AND(AT87="Baja",AW87="Mayor"),AND(AT87="Media",AW87="Mayor"),AND(AT87="Alta",AW87="Moderado"),AND(AT87="Alta",AW87="Mayor"),AND(AT87="Muy Alta",AW87="Leve"),AND(AT87="Muy Alta",AW87="Menor"),AND(AT87="Muy Alta",AW87="Moderado"),AND(AT87="Muy Alta",AW87="Mayor")),"Alto",IF(OR(AND(AT87="Muy Baja",AW87="Catastrófico"),AND(AT87="Baja",AW87="Catastrófico"),AND(AT87="Media",AW87="Catastrófico"),AND(AT87="Alta",AW87="Catastrófico"),AND(AT87="Muy Alta",AW87="Catastrófico")),"Extremo","")))),"")</f>
        <v>Bajo</v>
      </c>
      <c r="AZ87" s="520" t="s">
        <v>127</v>
      </c>
      <c r="BA87" s="737" t="s">
        <v>188</v>
      </c>
      <c r="BB87" s="737" t="s">
        <v>188</v>
      </c>
      <c r="BC87" s="737" t="s">
        <v>188</v>
      </c>
      <c r="BD87" s="737" t="s">
        <v>188</v>
      </c>
      <c r="BE87" s="737" t="s">
        <v>188</v>
      </c>
      <c r="BF87" s="516"/>
      <c r="BG87" s="516"/>
      <c r="BH87" s="581"/>
      <c r="BI87" s="581"/>
      <c r="BJ87" s="581"/>
      <c r="BK87" s="581"/>
      <c r="BL87" s="581"/>
      <c r="BM87" s="516"/>
      <c r="BN87" s="516"/>
      <c r="BO87" s="719"/>
    </row>
    <row r="88" spans="1:67" ht="170.25" customHeight="1">
      <c r="A88" s="805"/>
      <c r="B88" s="808"/>
      <c r="C88" s="808"/>
      <c r="D88" s="728"/>
      <c r="E88" s="728"/>
      <c r="F88" s="515"/>
      <c r="G88" s="516"/>
      <c r="H88" s="520"/>
      <c r="I88" s="795"/>
      <c r="J88" s="491"/>
      <c r="K88" s="795"/>
      <c r="L88" s="516"/>
      <c r="M88" s="492"/>
      <c r="N88" s="516"/>
      <c r="O88" s="516"/>
      <c r="P88" s="519"/>
      <c r="Q88" s="514"/>
      <c r="R88" s="520"/>
      <c r="S88" s="482"/>
      <c r="T88" s="520"/>
      <c r="U88" s="482"/>
      <c r="V88" s="520"/>
      <c r="W88" s="482"/>
      <c r="X88" s="485"/>
      <c r="Y88" s="482"/>
      <c r="Z88" s="482"/>
      <c r="AA88" s="492"/>
      <c r="AB88" s="151">
        <v>2</v>
      </c>
      <c r="AC88" s="162" t="s">
        <v>1539</v>
      </c>
      <c r="AD88" s="159" t="s">
        <v>1540</v>
      </c>
      <c r="AE88" s="152" t="s">
        <v>1541</v>
      </c>
      <c r="AF88" s="153" t="str">
        <f t="shared" si="4"/>
        <v>Probabilidad</v>
      </c>
      <c r="AG88" s="154" t="s">
        <v>1468</v>
      </c>
      <c r="AH88" s="155">
        <f t="shared" si="5"/>
        <v>0.25</v>
      </c>
      <c r="AI88" s="154" t="s">
        <v>1469</v>
      </c>
      <c r="AJ88" s="155">
        <f t="shared" si="6"/>
        <v>0.15</v>
      </c>
      <c r="AK88" s="156">
        <f t="shared" si="7"/>
        <v>0.4</v>
      </c>
      <c r="AL88" s="157">
        <f>IFERROR(IF(AND(AF87="Probabilidad",AF88="Probabilidad"),(AL87-(+AL87*AK88)),IF(AF88="Probabilidad",(S87-(+S87*AK88)),IF(AF88="Impacto",AL87,""))),"")</f>
        <v>0.33600000000000002</v>
      </c>
      <c r="AM88" s="157">
        <f>IFERROR(IF(AND(AF87="Impacto",AF88="Impacto"),(AM87-(+AM87*AK88)),IF(AF88="Impacto",(Y87-(Y87*AK88)),IF(AF88="Probabilidad",AM87,""))),"")</f>
        <v>0.2</v>
      </c>
      <c r="AN88" s="158" t="s">
        <v>98</v>
      </c>
      <c r="AO88" s="158" t="s">
        <v>99</v>
      </c>
      <c r="AP88" s="158" t="s">
        <v>100</v>
      </c>
      <c r="AQ88" s="520"/>
      <c r="AR88" s="491"/>
      <c r="AS88" s="491"/>
      <c r="AT88" s="492"/>
      <c r="AU88" s="491"/>
      <c r="AV88" s="491"/>
      <c r="AW88" s="492"/>
      <c r="AX88" s="492"/>
      <c r="AY88" s="492"/>
      <c r="AZ88" s="520"/>
      <c r="BA88" s="737"/>
      <c r="BB88" s="737"/>
      <c r="BC88" s="737"/>
      <c r="BD88" s="737"/>
      <c r="BE88" s="737"/>
      <c r="BF88" s="516"/>
      <c r="BG88" s="516"/>
      <c r="BH88" s="581"/>
      <c r="BI88" s="581"/>
      <c r="BJ88" s="581"/>
      <c r="BK88" s="581"/>
      <c r="BL88" s="581"/>
      <c r="BM88" s="516"/>
      <c r="BN88" s="516"/>
      <c r="BO88" s="719"/>
    </row>
    <row r="89" spans="1:67" ht="170.25" customHeight="1">
      <c r="A89" s="805"/>
      <c r="B89" s="808"/>
      <c r="C89" s="808"/>
      <c r="D89" s="728" t="s">
        <v>1299</v>
      </c>
      <c r="E89" s="728" t="s">
        <v>196</v>
      </c>
      <c r="F89" s="515">
        <v>8</v>
      </c>
      <c r="G89" s="516" t="s">
        <v>1534</v>
      </c>
      <c r="H89" s="520" t="s">
        <v>1386</v>
      </c>
      <c r="I89" s="795" t="s">
        <v>1316</v>
      </c>
      <c r="J89" s="491" t="s">
        <v>1542</v>
      </c>
      <c r="K89" s="795" t="s">
        <v>180</v>
      </c>
      <c r="L89" s="516" t="s">
        <v>312</v>
      </c>
      <c r="M89" s="492" t="s">
        <v>1304</v>
      </c>
      <c r="N89" s="516" t="s">
        <v>1543</v>
      </c>
      <c r="O89" s="516" t="s">
        <v>1544</v>
      </c>
      <c r="P89" s="519" t="s">
        <v>188</v>
      </c>
      <c r="Q89" s="514" t="s">
        <v>188</v>
      </c>
      <c r="R89" s="520" t="s">
        <v>124</v>
      </c>
      <c r="S89" s="482">
        <f>IF(R89="Muy Alta",100%,IF(R89="Alta",80%,IF(R89="Media",60%,IF(R89="Baja",40%,IF(R89="Muy Baja",20%,"")))))</f>
        <v>0.4</v>
      </c>
      <c r="T89" s="520"/>
      <c r="U89" s="482" t="str">
        <f>IF(T89="Catastrófico",100%,IF(T89="Mayor",80%,IF(T89="Moderado",60%,IF(T89="Menor",40%,IF(T89="Leve",20%,"")))))</f>
        <v/>
      </c>
      <c r="V89" s="520" t="s">
        <v>1496</v>
      </c>
      <c r="W89" s="482">
        <f>IF(V89="Catastrófico",100%,IF(V89="Mayor",80%,IF(V89="Moderado",60%,IF(V89="Menor",40%,IF(V89="Leve",20%,"")))))</f>
        <v>0.4</v>
      </c>
      <c r="X89" s="485" t="str">
        <f>IF(Y89=100%,"Catastrófico",IF(Y89=80%,"Mayor",IF(Y89=60%,"Moderado",IF(Y89=40%,"Menor",IF(Y89=20%,"Leve","")))))</f>
        <v>Menor</v>
      </c>
      <c r="Y89" s="482">
        <f>IF(AND(U89="",W89=""),"",MAX(U89,W89))</f>
        <v>0.4</v>
      </c>
      <c r="Z89" s="482" t="str">
        <f>CONCATENATE(R89,X89)</f>
        <v>BajaMenor</v>
      </c>
      <c r="AA89" s="492"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Moderado</v>
      </c>
      <c r="AB89" s="151">
        <v>1</v>
      </c>
      <c r="AC89" s="162" t="s">
        <v>1491</v>
      </c>
      <c r="AD89" s="159" t="s">
        <v>1529</v>
      </c>
      <c r="AE89" s="152" t="s">
        <v>1356</v>
      </c>
      <c r="AF89" s="153" t="str">
        <f t="shared" si="4"/>
        <v>Probabilidad</v>
      </c>
      <c r="AG89" s="154" t="s">
        <v>1477</v>
      </c>
      <c r="AH89" s="155">
        <f t="shared" si="5"/>
        <v>0.15</v>
      </c>
      <c r="AI89" s="154" t="s">
        <v>1469</v>
      </c>
      <c r="AJ89" s="155">
        <f t="shared" si="6"/>
        <v>0.15</v>
      </c>
      <c r="AK89" s="156">
        <f t="shared" si="7"/>
        <v>0.3</v>
      </c>
      <c r="AL89" s="157">
        <f>IFERROR(IF(AF89="Probabilidad",(S89-(+S89*AK89)),IF(AF89="Impacto",S89,"")),"")</f>
        <v>0.28000000000000003</v>
      </c>
      <c r="AM89" s="157">
        <f>IFERROR(IF(AF89="Impacto",(Y89-(+Y89*AK89)),IF(AF89="Probabilidad",Y89,"")),"")</f>
        <v>0.4</v>
      </c>
      <c r="AN89" s="158" t="s">
        <v>98</v>
      </c>
      <c r="AO89" s="158" t="s">
        <v>99</v>
      </c>
      <c r="AP89" s="158" t="s">
        <v>100</v>
      </c>
      <c r="AQ89" s="520" t="s">
        <v>1398</v>
      </c>
      <c r="AR89" s="490">
        <f>S89</f>
        <v>0.4</v>
      </c>
      <c r="AS89" s="490">
        <f>IF(AL89="","",MIN(AL89:AL90))</f>
        <v>0.16800000000000001</v>
      </c>
      <c r="AT89" s="492" t="str">
        <f>IFERROR(IF(AS89="","",IF(AS89&lt;=0.2,"Muy Baja",IF(AS89&lt;=0.4,"Baja",IF(AS89&lt;=0.6,"Media",IF(AS89&lt;=0.8,"Alta","Muy Alta"))))),"")</f>
        <v>Muy Baja</v>
      </c>
      <c r="AU89" s="490">
        <f>Y89</f>
        <v>0.4</v>
      </c>
      <c r="AV89" s="490">
        <f>IF(AM89="","",MIN(AM89:AM90))</f>
        <v>0.4</v>
      </c>
      <c r="AW89" s="492" t="str">
        <f>IFERROR(IF(AV89="","",IF(AV89&lt;=0.2,"Leve",IF(AV89&lt;=0.4,"Menor",IF(AV89&lt;=0.6,"Moderado",IF(AV89&lt;=0.8,"Mayor","Catastrófico"))))),"")</f>
        <v>Menor</v>
      </c>
      <c r="AX89" s="492" t="str">
        <f>AA89</f>
        <v>Moderado</v>
      </c>
      <c r="AY89" s="492"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Bajo</v>
      </c>
      <c r="AZ89" s="520" t="s">
        <v>127</v>
      </c>
      <c r="BA89" s="737" t="s">
        <v>188</v>
      </c>
      <c r="BB89" s="737" t="s">
        <v>188</v>
      </c>
      <c r="BC89" s="737" t="s">
        <v>188</v>
      </c>
      <c r="BD89" s="737" t="s">
        <v>188</v>
      </c>
      <c r="BE89" s="737" t="s">
        <v>188</v>
      </c>
      <c r="BF89" s="516"/>
      <c r="BG89" s="516"/>
      <c r="BH89" s="581"/>
      <c r="BI89" s="581"/>
      <c r="BJ89" s="581"/>
      <c r="BK89" s="581"/>
      <c r="BL89" s="581"/>
      <c r="BM89" s="516"/>
      <c r="BN89" s="516"/>
      <c r="BO89" s="719"/>
    </row>
    <row r="90" spans="1:67" ht="170.25" customHeight="1">
      <c r="A90" s="805"/>
      <c r="B90" s="808"/>
      <c r="C90" s="808"/>
      <c r="D90" s="728"/>
      <c r="E90" s="728"/>
      <c r="F90" s="515"/>
      <c r="G90" s="516"/>
      <c r="H90" s="520"/>
      <c r="I90" s="795"/>
      <c r="J90" s="491"/>
      <c r="K90" s="795"/>
      <c r="L90" s="516"/>
      <c r="M90" s="492"/>
      <c r="N90" s="516"/>
      <c r="O90" s="516"/>
      <c r="P90" s="519"/>
      <c r="Q90" s="514"/>
      <c r="R90" s="520"/>
      <c r="S90" s="482"/>
      <c r="T90" s="520"/>
      <c r="U90" s="482"/>
      <c r="V90" s="520"/>
      <c r="W90" s="482"/>
      <c r="X90" s="485"/>
      <c r="Y90" s="482"/>
      <c r="Z90" s="482"/>
      <c r="AA90" s="492"/>
      <c r="AB90" s="151">
        <v>2</v>
      </c>
      <c r="AC90" s="162" t="s">
        <v>1545</v>
      </c>
      <c r="AD90" s="159" t="s">
        <v>1540</v>
      </c>
      <c r="AE90" s="152" t="s">
        <v>1546</v>
      </c>
      <c r="AF90" s="153" t="str">
        <f t="shared" si="4"/>
        <v>Probabilidad</v>
      </c>
      <c r="AG90" s="154" t="s">
        <v>1468</v>
      </c>
      <c r="AH90" s="155">
        <f t="shared" si="5"/>
        <v>0.25</v>
      </c>
      <c r="AI90" s="154" t="s">
        <v>1469</v>
      </c>
      <c r="AJ90" s="155">
        <f t="shared" si="6"/>
        <v>0.15</v>
      </c>
      <c r="AK90" s="156">
        <f t="shared" si="7"/>
        <v>0.4</v>
      </c>
      <c r="AL90" s="157">
        <f>IFERROR(IF(AND(AF89="Probabilidad",AF90="Probabilidad"),(AL89-(+AL89*AK90)),IF(AF90="Probabilidad",(S89-(+S89*AK90)),IF(AF90="Impacto",AL89,""))),"")</f>
        <v>0.16800000000000001</v>
      </c>
      <c r="AM90" s="157">
        <f>IFERROR(IF(AND(AF89="Impacto",AF90="Impacto"),(AM89-(+AM89*AK90)),IF(AF90="Impacto",(Y89-(Y89*AK90)),IF(AF90="Probabilidad",AM89,""))),"")</f>
        <v>0.4</v>
      </c>
      <c r="AN90" s="158" t="s">
        <v>98</v>
      </c>
      <c r="AO90" s="158" t="s">
        <v>99</v>
      </c>
      <c r="AP90" s="158" t="s">
        <v>100</v>
      </c>
      <c r="AQ90" s="520"/>
      <c r="AR90" s="491"/>
      <c r="AS90" s="491"/>
      <c r="AT90" s="492"/>
      <c r="AU90" s="491"/>
      <c r="AV90" s="491"/>
      <c r="AW90" s="492"/>
      <c r="AX90" s="492"/>
      <c r="AY90" s="492"/>
      <c r="AZ90" s="520"/>
      <c r="BA90" s="737"/>
      <c r="BB90" s="737"/>
      <c r="BC90" s="737"/>
      <c r="BD90" s="737"/>
      <c r="BE90" s="737"/>
      <c r="BF90" s="516"/>
      <c r="BG90" s="516"/>
      <c r="BH90" s="581"/>
      <c r="BI90" s="581"/>
      <c r="BJ90" s="581"/>
      <c r="BK90" s="581"/>
      <c r="BL90" s="581"/>
      <c r="BM90" s="516"/>
      <c r="BN90" s="516"/>
      <c r="BO90" s="719"/>
    </row>
    <row r="91" spans="1:67" ht="170.25" customHeight="1">
      <c r="A91" s="805"/>
      <c r="B91" s="808"/>
      <c r="C91" s="808"/>
      <c r="D91" s="728" t="s">
        <v>1299</v>
      </c>
      <c r="E91" s="728" t="s">
        <v>196</v>
      </c>
      <c r="F91" s="515">
        <v>9</v>
      </c>
      <c r="G91" s="516" t="s">
        <v>1547</v>
      </c>
      <c r="H91" s="520" t="s">
        <v>1548</v>
      </c>
      <c r="I91" s="795" t="s">
        <v>1302</v>
      </c>
      <c r="J91" s="491" t="s">
        <v>1549</v>
      </c>
      <c r="K91" s="795" t="s">
        <v>180</v>
      </c>
      <c r="L91" s="516" t="s">
        <v>365</v>
      </c>
      <c r="M91" s="492" t="s">
        <v>1304</v>
      </c>
      <c r="N91" s="516" t="s">
        <v>1550</v>
      </c>
      <c r="O91" s="516" t="s">
        <v>1551</v>
      </c>
      <c r="P91" s="519" t="s">
        <v>188</v>
      </c>
      <c r="Q91" s="514" t="s">
        <v>188</v>
      </c>
      <c r="R91" s="520" t="s">
        <v>124</v>
      </c>
      <c r="S91" s="482">
        <f>IF(R91="Muy Alta",100%,IF(R91="Alta",80%,IF(R91="Media",60%,IF(R91="Baja",40%,IF(R91="Muy Baja",20%,"")))))</f>
        <v>0.4</v>
      </c>
      <c r="T91" s="520"/>
      <c r="U91" s="482" t="str">
        <f>IF(T91="Catastrófico",100%,IF(T91="Mayor",80%,IF(T91="Moderado",60%,IF(T91="Menor",40%,IF(T91="Leve",20%,"")))))</f>
        <v/>
      </c>
      <c r="V91" s="520" t="s">
        <v>120</v>
      </c>
      <c r="W91" s="482">
        <f>IF(V91="Catastrófico",100%,IF(V91="Mayor",80%,IF(V91="Moderado",60%,IF(V91="Menor",40%,IF(V91="Leve",20%,"")))))</f>
        <v>0.2</v>
      </c>
      <c r="X91" s="485" t="str">
        <f>IF(Y91=100%,"Catastrófico",IF(Y91=80%,"Mayor",IF(Y91=60%,"Moderado",IF(Y91=40%,"Menor",IF(Y91=20%,"Leve","")))))</f>
        <v>Leve</v>
      </c>
      <c r="Y91" s="482">
        <f>IF(AND(U91="",W91=""),"",MAX(U91,W91))</f>
        <v>0.2</v>
      </c>
      <c r="Z91" s="482" t="str">
        <f>CONCATENATE(R91,X91)</f>
        <v>BajaLeve</v>
      </c>
      <c r="AA91" s="492" t="str">
        <f>IF(Z91="Muy AltaLeve","Alto",IF(Z91="Muy AltaMenor","Alto",IF(Z91="Muy AltaModerado","Alto",IF(Z91="Muy AltaMayor","Alto",IF(Z91="Muy AltaCatastrófico","Extremo",IF(Z91="AltaLeve","Moderado",IF(Z91="AltaMenor","Moderado",IF(Z91="AltaModerado","Alto",IF(Z91="AltaMayor","Alto",IF(Z91="AltaCatastrófico","Extremo",IF(Z91="MediaLeve","Moderado",IF(Z91="MediaMenor","Moderado",IF(Z91="MediaModerado","Moderado",IF(Z91="MediaMayor","Alto",IF(Z91="MediaCatastrófico","Extremo",IF(Z91="BajaLeve","Bajo",IF(Z91="BajaMenor","Moderado",IF(Z91="BajaModerado","Moderado",IF(Z91="BajaMayor","Alto",IF(Z91="BajaCatastrófico","Extremo",IF(Z91="Muy BajaLeve","Bajo",IF(Z91="Muy BajaMenor","Bajo",IF(Z91="Muy BajaModerado","Moderado",IF(Z91="Muy BajaMayor","Alto",IF(Z91="Muy BajaCatastrófico","Extremo","")))))))))))))))))))))))))</f>
        <v>Bajo</v>
      </c>
      <c r="AB91" s="151">
        <v>1</v>
      </c>
      <c r="AC91" s="162" t="s">
        <v>1491</v>
      </c>
      <c r="AD91" s="159" t="s">
        <v>1529</v>
      </c>
      <c r="AE91" s="152" t="s">
        <v>1356</v>
      </c>
      <c r="AF91" s="153" t="str">
        <f t="shared" si="4"/>
        <v>Probabilidad</v>
      </c>
      <c r="AG91" s="154" t="s">
        <v>1477</v>
      </c>
      <c r="AH91" s="155">
        <f t="shared" si="5"/>
        <v>0.15</v>
      </c>
      <c r="AI91" s="154" t="s">
        <v>1469</v>
      </c>
      <c r="AJ91" s="155">
        <f t="shared" si="6"/>
        <v>0.15</v>
      </c>
      <c r="AK91" s="156">
        <f t="shared" si="7"/>
        <v>0.3</v>
      </c>
      <c r="AL91" s="157">
        <f>IFERROR(IF(AF91="Probabilidad",(S91-(+S91*AK91)),IF(AF91="Impacto",S91,"")),"")</f>
        <v>0.28000000000000003</v>
      </c>
      <c r="AM91" s="157">
        <f>IFERROR(IF(AF91="Impacto",(Y91-(+Y91*AK91)),IF(AF91="Probabilidad",Y91,"")),"")</f>
        <v>0.2</v>
      </c>
      <c r="AN91" s="158" t="s">
        <v>98</v>
      </c>
      <c r="AO91" s="158" t="s">
        <v>99</v>
      </c>
      <c r="AP91" s="158" t="s">
        <v>100</v>
      </c>
      <c r="AQ91" s="520" t="s">
        <v>1552</v>
      </c>
      <c r="AR91" s="490">
        <f>S91</f>
        <v>0.4</v>
      </c>
      <c r="AS91" s="490">
        <f>IF(AL91="","",MIN(AL91:AL94))</f>
        <v>5.04E-2</v>
      </c>
      <c r="AT91" s="492" t="str">
        <f>IFERROR(IF(AS91="","",IF(AS91&lt;=0.2,"Muy Baja",IF(AS91&lt;=0.4,"Baja",IF(AS91&lt;=0.6,"Media",IF(AS91&lt;=0.8,"Alta","Muy Alta"))))),"")</f>
        <v>Muy Baja</v>
      </c>
      <c r="AU91" s="490">
        <f>Y91</f>
        <v>0.2</v>
      </c>
      <c r="AV91" s="490">
        <f>IF(AM91="","",MIN(AM91:AM94))</f>
        <v>0.2</v>
      </c>
      <c r="AW91" s="492" t="str">
        <f>IFERROR(IF(AV91="","",IF(AV91&lt;=0.2,"Leve",IF(AV91&lt;=0.4,"Menor",IF(AV91&lt;=0.6,"Moderado",IF(AV91&lt;=0.8,"Mayor","Catastrófico"))))),"")</f>
        <v>Leve</v>
      </c>
      <c r="AX91" s="492" t="str">
        <f>AA91</f>
        <v>Bajo</v>
      </c>
      <c r="AY91" s="492" t="str">
        <f>IFERROR(IF(OR(AND(AT91="Muy Baja",AW91="Leve"),AND(AT91="Muy Baja",AW91="Menor"),AND(AT91="Baja",AW91="Leve")),"Bajo",IF(OR(AND(AT91="Muy baja",AW91="Moderado"),AND(AT91="Baja",AW91="Menor"),AND(AT91="Baja",AW91="Moderado"),AND(AT91="Media",AW91="Leve"),AND(AT91="Media",AW91="Menor"),AND(AT91="Media",AW91="Moderado"),AND(AT91="Alta",AW91="Leve"),AND(AT91="Alta",AW91="Menor")),"Moderado",IF(OR(AND(AT91="Muy Baja",AW91="Mayor"),AND(AT91="Baja",AW91="Mayor"),AND(AT91="Media",AW91="Mayor"),AND(AT91="Alta",AW91="Moderado"),AND(AT91="Alta",AW91="Mayor"),AND(AT91="Muy Alta",AW91="Leve"),AND(AT91="Muy Alta",AW91="Menor"),AND(AT91="Muy Alta",AW91="Moderado"),AND(AT91="Muy Alta",AW91="Mayor")),"Alto",IF(OR(AND(AT91="Muy Baja",AW91="Catastrófico"),AND(AT91="Baja",AW91="Catastrófico"),AND(AT91="Media",AW91="Catastrófico"),AND(AT91="Alta",AW91="Catastrófico"),AND(AT91="Muy Alta",AW91="Catastrófico")),"Extremo","")))),"")</f>
        <v>Bajo</v>
      </c>
      <c r="AZ91" s="520" t="s">
        <v>127</v>
      </c>
      <c r="BA91" s="737" t="s">
        <v>188</v>
      </c>
      <c r="BB91" s="737" t="s">
        <v>188</v>
      </c>
      <c r="BC91" s="737" t="s">
        <v>188</v>
      </c>
      <c r="BD91" s="737" t="s">
        <v>188</v>
      </c>
      <c r="BE91" s="737" t="s">
        <v>188</v>
      </c>
      <c r="BF91" s="516"/>
      <c r="BG91" s="516"/>
      <c r="BH91" s="581"/>
      <c r="BI91" s="581"/>
      <c r="BJ91" s="581"/>
      <c r="BK91" s="581"/>
      <c r="BL91" s="581"/>
      <c r="BM91" s="516"/>
      <c r="BN91" s="516"/>
      <c r="BO91" s="719"/>
    </row>
    <row r="92" spans="1:67" ht="69">
      <c r="A92" s="805"/>
      <c r="B92" s="808"/>
      <c r="C92" s="808"/>
      <c r="D92" s="728"/>
      <c r="E92" s="728"/>
      <c r="F92" s="515"/>
      <c r="G92" s="516"/>
      <c r="H92" s="520"/>
      <c r="I92" s="795"/>
      <c r="J92" s="491"/>
      <c r="K92" s="795"/>
      <c r="L92" s="516"/>
      <c r="M92" s="492"/>
      <c r="N92" s="516"/>
      <c r="O92" s="516"/>
      <c r="P92" s="519"/>
      <c r="Q92" s="514"/>
      <c r="R92" s="520"/>
      <c r="S92" s="482"/>
      <c r="T92" s="520"/>
      <c r="U92" s="482"/>
      <c r="V92" s="520"/>
      <c r="W92" s="482"/>
      <c r="X92" s="485"/>
      <c r="Y92" s="482"/>
      <c r="Z92" s="482"/>
      <c r="AA92" s="492"/>
      <c r="AB92" s="151">
        <v>2</v>
      </c>
      <c r="AC92" s="259" t="s">
        <v>1553</v>
      </c>
      <c r="AD92" s="159" t="s">
        <v>1554</v>
      </c>
      <c r="AE92" s="207" t="s">
        <v>1555</v>
      </c>
      <c r="AF92" s="153" t="str">
        <f t="shared" si="4"/>
        <v>Probabilidad</v>
      </c>
      <c r="AG92" s="154" t="s">
        <v>1468</v>
      </c>
      <c r="AH92" s="155">
        <f t="shared" si="5"/>
        <v>0.25</v>
      </c>
      <c r="AI92" s="154" t="s">
        <v>635</v>
      </c>
      <c r="AJ92" s="155">
        <f t="shared" si="6"/>
        <v>0.25</v>
      </c>
      <c r="AK92" s="156">
        <f t="shared" si="7"/>
        <v>0.5</v>
      </c>
      <c r="AL92" s="157">
        <f>IFERROR(IF(AND(AF91="Probabilidad",AF92="Probabilidad"),(AL91-(+AL91*AK92)),IF(AF92="Probabilidad",(S91-(+S91*AK92)),IF(AF92="Impacto",AL91,""))),"")</f>
        <v>0.14000000000000001</v>
      </c>
      <c r="AM92" s="157">
        <f>IFERROR(IF(AND(AF91="Impacto",AF92="Impacto"),(AM91-(+AM91*AK92)),IF(AF92="Impacto",(Y91-(Y91*AK92)),IF(AF92="Probabilidad",AM91,""))),"")</f>
        <v>0.2</v>
      </c>
      <c r="AN92" s="158" t="s">
        <v>98</v>
      </c>
      <c r="AO92" s="158" t="s">
        <v>99</v>
      </c>
      <c r="AP92" s="158" t="s">
        <v>100</v>
      </c>
      <c r="AQ92" s="520"/>
      <c r="AR92" s="491"/>
      <c r="AS92" s="491"/>
      <c r="AT92" s="492"/>
      <c r="AU92" s="491"/>
      <c r="AV92" s="491"/>
      <c r="AW92" s="492"/>
      <c r="AX92" s="492"/>
      <c r="AY92" s="492"/>
      <c r="AZ92" s="520"/>
      <c r="BA92" s="737"/>
      <c r="BB92" s="737"/>
      <c r="BC92" s="737"/>
      <c r="BD92" s="737"/>
      <c r="BE92" s="737"/>
      <c r="BF92" s="516"/>
      <c r="BG92" s="516"/>
      <c r="BH92" s="581"/>
      <c r="BI92" s="581"/>
      <c r="BJ92" s="581"/>
      <c r="BK92" s="581"/>
      <c r="BL92" s="581"/>
      <c r="BM92" s="516"/>
      <c r="BN92" s="516"/>
      <c r="BO92" s="719"/>
    </row>
    <row r="93" spans="1:67" ht="69">
      <c r="A93" s="805"/>
      <c r="B93" s="808"/>
      <c r="C93" s="808"/>
      <c r="D93" s="728"/>
      <c r="E93" s="728"/>
      <c r="F93" s="515"/>
      <c r="G93" s="516"/>
      <c r="H93" s="520"/>
      <c r="I93" s="795"/>
      <c r="J93" s="491"/>
      <c r="K93" s="795"/>
      <c r="L93" s="516"/>
      <c r="M93" s="492"/>
      <c r="N93" s="516"/>
      <c r="O93" s="516"/>
      <c r="P93" s="519"/>
      <c r="Q93" s="514"/>
      <c r="R93" s="520"/>
      <c r="S93" s="482"/>
      <c r="T93" s="520"/>
      <c r="U93" s="482"/>
      <c r="V93" s="520"/>
      <c r="W93" s="482"/>
      <c r="X93" s="485"/>
      <c r="Y93" s="482"/>
      <c r="Z93" s="482"/>
      <c r="AA93" s="492"/>
      <c r="AB93" s="151">
        <v>3</v>
      </c>
      <c r="AC93" s="259" t="s">
        <v>1556</v>
      </c>
      <c r="AD93" s="159" t="s">
        <v>1557</v>
      </c>
      <c r="AE93" s="207" t="s">
        <v>1555</v>
      </c>
      <c r="AF93" s="153" t="str">
        <f t="shared" si="4"/>
        <v>Probabilidad</v>
      </c>
      <c r="AG93" s="154" t="s">
        <v>1477</v>
      </c>
      <c r="AH93" s="155">
        <f t="shared" si="5"/>
        <v>0.15</v>
      </c>
      <c r="AI93" s="154" t="s">
        <v>635</v>
      </c>
      <c r="AJ93" s="155">
        <f t="shared" si="6"/>
        <v>0.25</v>
      </c>
      <c r="AK93" s="156">
        <f t="shared" si="7"/>
        <v>0.4</v>
      </c>
      <c r="AL93" s="157">
        <f>IFERROR(IF(AND(AF92="Probabilidad",AF93="Probabilidad"),(AL92-(+AL92*AK93)),IF(AND(AF92="Impacto",AF93="Probabilidad"),(AL91-(+AL91*AK93)),IF(AF93="Impacto",AL92,""))),"")</f>
        <v>8.4000000000000005E-2</v>
      </c>
      <c r="AM93" s="157">
        <f>IFERROR(IF(AND(AF92="Impacto",AF93="Impacto"),(AM92-(+AM92*AK93)),IF(AND(AF92="Probabilidad",AF93="Impacto"),(AM91-(+AM91*AK93)),IF(AF93="Probabilidad",AM92,""))),"")</f>
        <v>0.2</v>
      </c>
      <c r="AN93" s="158" t="s">
        <v>98</v>
      </c>
      <c r="AO93" s="158" t="s">
        <v>99</v>
      </c>
      <c r="AP93" s="158" t="s">
        <v>100</v>
      </c>
      <c r="AQ93" s="520"/>
      <c r="AR93" s="491"/>
      <c r="AS93" s="491"/>
      <c r="AT93" s="492"/>
      <c r="AU93" s="491"/>
      <c r="AV93" s="491"/>
      <c r="AW93" s="492"/>
      <c r="AX93" s="492"/>
      <c r="AY93" s="492"/>
      <c r="AZ93" s="520"/>
      <c r="BA93" s="737"/>
      <c r="BB93" s="737"/>
      <c r="BC93" s="737"/>
      <c r="BD93" s="737"/>
      <c r="BE93" s="737"/>
      <c r="BF93" s="516"/>
      <c r="BG93" s="516"/>
      <c r="BH93" s="581"/>
      <c r="BI93" s="581"/>
      <c r="BJ93" s="581"/>
      <c r="BK93" s="581"/>
      <c r="BL93" s="581"/>
      <c r="BM93" s="516"/>
      <c r="BN93" s="516"/>
      <c r="BO93" s="719"/>
    </row>
    <row r="94" spans="1:67" ht="69">
      <c r="A94" s="805"/>
      <c r="B94" s="808"/>
      <c r="C94" s="808"/>
      <c r="D94" s="728"/>
      <c r="E94" s="728"/>
      <c r="F94" s="515"/>
      <c r="G94" s="516"/>
      <c r="H94" s="520"/>
      <c r="I94" s="795"/>
      <c r="J94" s="491"/>
      <c r="K94" s="795"/>
      <c r="L94" s="516"/>
      <c r="M94" s="492"/>
      <c r="N94" s="516"/>
      <c r="O94" s="516"/>
      <c r="P94" s="519"/>
      <c r="Q94" s="514"/>
      <c r="R94" s="520"/>
      <c r="S94" s="482"/>
      <c r="T94" s="520"/>
      <c r="U94" s="482"/>
      <c r="V94" s="520"/>
      <c r="W94" s="482"/>
      <c r="X94" s="485"/>
      <c r="Y94" s="482"/>
      <c r="Z94" s="482"/>
      <c r="AA94" s="492"/>
      <c r="AB94" s="151">
        <v>4</v>
      </c>
      <c r="AC94" s="259" t="s">
        <v>1558</v>
      </c>
      <c r="AD94" s="159" t="s">
        <v>1559</v>
      </c>
      <c r="AE94" s="207" t="s">
        <v>1555</v>
      </c>
      <c r="AF94" s="153" t="str">
        <f t="shared" si="4"/>
        <v>Probabilidad</v>
      </c>
      <c r="AG94" s="154" t="s">
        <v>1477</v>
      </c>
      <c r="AH94" s="155">
        <f t="shared" si="5"/>
        <v>0.15</v>
      </c>
      <c r="AI94" s="154" t="s">
        <v>635</v>
      </c>
      <c r="AJ94" s="155">
        <f t="shared" si="6"/>
        <v>0.25</v>
      </c>
      <c r="AK94" s="156">
        <f t="shared" si="7"/>
        <v>0.4</v>
      </c>
      <c r="AL94" s="157">
        <f>IFERROR(IF(AND(AF93="Probabilidad",AF94="Probabilidad"),(AL93-(+AL93*AK94)),IF(AND(AF93="Impacto",AF94="Probabilidad"),(AL92-(+AL92*AK94)),IF(AF94="Impacto",AL93,""))),"")</f>
        <v>5.04E-2</v>
      </c>
      <c r="AM94" s="157">
        <f>IFERROR(IF(AND(AF93="Impacto",AF94="Impacto"),(AM93-(+AM93*AK94)),IF(AND(AF93="Probabilidad",AF94="Impacto"),(AM92-(+AM92*AK94)),IF(AF94="Probabilidad",AM93,""))),"")</f>
        <v>0.2</v>
      </c>
      <c r="AN94" s="158" t="s">
        <v>98</v>
      </c>
      <c r="AO94" s="158" t="s">
        <v>99</v>
      </c>
      <c r="AP94" s="158" t="s">
        <v>100</v>
      </c>
      <c r="AQ94" s="520"/>
      <c r="AR94" s="491"/>
      <c r="AS94" s="491"/>
      <c r="AT94" s="492"/>
      <c r="AU94" s="491"/>
      <c r="AV94" s="491"/>
      <c r="AW94" s="492"/>
      <c r="AX94" s="492"/>
      <c r="AY94" s="492"/>
      <c r="AZ94" s="520"/>
      <c r="BA94" s="737"/>
      <c r="BB94" s="737"/>
      <c r="BC94" s="737"/>
      <c r="BD94" s="737"/>
      <c r="BE94" s="737"/>
      <c r="BF94" s="516"/>
      <c r="BG94" s="516"/>
      <c r="BH94" s="581"/>
      <c r="BI94" s="581"/>
      <c r="BJ94" s="581"/>
      <c r="BK94" s="581"/>
      <c r="BL94" s="581"/>
      <c r="BM94" s="516"/>
      <c r="BN94" s="516"/>
      <c r="BO94" s="719"/>
    </row>
    <row r="95" spans="1:67" ht="191.25" customHeight="1">
      <c r="A95" s="805"/>
      <c r="B95" s="808"/>
      <c r="C95" s="808"/>
      <c r="D95" s="728" t="s">
        <v>1299</v>
      </c>
      <c r="E95" s="728" t="s">
        <v>196</v>
      </c>
      <c r="F95" s="515">
        <v>10</v>
      </c>
      <c r="G95" s="516" t="s">
        <v>1547</v>
      </c>
      <c r="H95" s="520" t="s">
        <v>1548</v>
      </c>
      <c r="I95" s="795" t="s">
        <v>1316</v>
      </c>
      <c r="J95" s="491" t="s">
        <v>1560</v>
      </c>
      <c r="K95" s="795" t="s">
        <v>180</v>
      </c>
      <c r="L95" s="516" t="s">
        <v>365</v>
      </c>
      <c r="M95" s="492" t="s">
        <v>1304</v>
      </c>
      <c r="N95" s="516" t="s">
        <v>1561</v>
      </c>
      <c r="O95" s="516" t="s">
        <v>1562</v>
      </c>
      <c r="P95" s="519" t="s">
        <v>188</v>
      </c>
      <c r="Q95" s="514" t="s">
        <v>188</v>
      </c>
      <c r="R95" s="520" t="s">
        <v>124</v>
      </c>
      <c r="S95" s="482">
        <f>IF(R95="Muy Alta",100%,IF(R95="Alta",80%,IF(R95="Media",60%,IF(R95="Baja",40%,IF(R95="Muy Baja",20%,"")))))</f>
        <v>0.4</v>
      </c>
      <c r="T95" s="520"/>
      <c r="U95" s="482" t="str">
        <f>IF(T95="Catastrófico",100%,IF(T95="Mayor",80%,IF(T95="Moderado",60%,IF(T95="Menor",40%,IF(T95="Leve",20%,"")))))</f>
        <v/>
      </c>
      <c r="V95" s="520" t="s">
        <v>120</v>
      </c>
      <c r="W95" s="482">
        <f>IF(V95="Catastrófico",100%,IF(V95="Mayor",80%,IF(V95="Moderado",60%,IF(V95="Menor",40%,IF(V95="Leve",20%,"")))))</f>
        <v>0.2</v>
      </c>
      <c r="X95" s="485" t="str">
        <f>IF(Y95=100%,"Catastrófico",IF(Y95=80%,"Mayor",IF(Y95=60%,"Moderado",IF(Y95=40%,"Menor",IF(Y95=20%,"Leve","")))))</f>
        <v>Leve</v>
      </c>
      <c r="Y95" s="482">
        <f>IF(AND(U95="",W95=""),"",MAX(U95,W95))</f>
        <v>0.2</v>
      </c>
      <c r="Z95" s="482" t="str">
        <f>CONCATENATE(R95,X95)</f>
        <v>BajaLeve</v>
      </c>
      <c r="AA95" s="492"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Bajo</v>
      </c>
      <c r="AB95" s="151">
        <v>1</v>
      </c>
      <c r="AC95" s="162" t="s">
        <v>1491</v>
      </c>
      <c r="AD95" s="159" t="s">
        <v>1309</v>
      </c>
      <c r="AE95" s="152" t="s">
        <v>1356</v>
      </c>
      <c r="AF95" s="153" t="str">
        <f t="shared" si="4"/>
        <v>Probabilidad</v>
      </c>
      <c r="AG95" s="154" t="s">
        <v>1477</v>
      </c>
      <c r="AH95" s="155">
        <f t="shared" si="5"/>
        <v>0.15</v>
      </c>
      <c r="AI95" s="154" t="s">
        <v>1469</v>
      </c>
      <c r="AJ95" s="155">
        <f t="shared" si="6"/>
        <v>0.15</v>
      </c>
      <c r="AK95" s="156">
        <f t="shared" si="7"/>
        <v>0.3</v>
      </c>
      <c r="AL95" s="157">
        <f>IFERROR(IF(AF95="Probabilidad",(S95-(+S95*AK95)),IF(AF95="Impacto",S95,"")),"")</f>
        <v>0.28000000000000003</v>
      </c>
      <c r="AM95" s="157">
        <f>IFERROR(IF(AF95="Impacto",(Y95-(+Y95*AK95)),IF(AF95="Probabilidad",Y95,"")),"")</f>
        <v>0.2</v>
      </c>
      <c r="AN95" s="158" t="s">
        <v>98</v>
      </c>
      <c r="AO95" s="158" t="s">
        <v>99</v>
      </c>
      <c r="AP95" s="158" t="s">
        <v>100</v>
      </c>
      <c r="AQ95" s="520" t="s">
        <v>1552</v>
      </c>
      <c r="AR95" s="490">
        <f>S95</f>
        <v>0.4</v>
      </c>
      <c r="AS95" s="490">
        <f>IF(AL95="","",MIN(AL95:AL98))</f>
        <v>8.4000000000000005E-2</v>
      </c>
      <c r="AT95" s="492" t="str">
        <f>IFERROR(IF(AS95="","",IF(AS95&lt;=0.2,"Muy Baja",IF(AS95&lt;=0.4,"Baja",IF(AS95&lt;=0.6,"Media",IF(AS95&lt;=0.8,"Alta","Muy Alta"))))),"")</f>
        <v>Muy Baja</v>
      </c>
      <c r="AU95" s="490">
        <f>Y95</f>
        <v>0.2</v>
      </c>
      <c r="AV95" s="490">
        <f>IF(AM95="","",MIN(AM95:AM98))</f>
        <v>0.13</v>
      </c>
      <c r="AW95" s="492" t="str">
        <f>IFERROR(IF(AV95="","",IF(AV95&lt;=0.2,"Leve",IF(AV95&lt;=0.4,"Menor",IF(AV95&lt;=0.6,"Moderado",IF(AV95&lt;=0.8,"Mayor","Catastrófico"))))),"")</f>
        <v>Leve</v>
      </c>
      <c r="AX95" s="492" t="str">
        <f>AA95</f>
        <v>Bajo</v>
      </c>
      <c r="AY95" s="492"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520" t="s">
        <v>127</v>
      </c>
      <c r="BA95" s="737" t="s">
        <v>188</v>
      </c>
      <c r="BB95" s="737" t="s">
        <v>188</v>
      </c>
      <c r="BC95" s="737" t="s">
        <v>188</v>
      </c>
      <c r="BD95" s="737" t="s">
        <v>188</v>
      </c>
      <c r="BE95" s="737" t="s">
        <v>188</v>
      </c>
      <c r="BF95" s="516"/>
      <c r="BG95" s="516"/>
      <c r="BH95" s="581"/>
      <c r="BI95" s="581"/>
      <c r="BJ95" s="581"/>
      <c r="BK95" s="581"/>
      <c r="BL95" s="581"/>
      <c r="BM95" s="516"/>
      <c r="BN95" s="516"/>
      <c r="BO95" s="719"/>
    </row>
    <row r="96" spans="1:67" ht="109.5" customHeight="1">
      <c r="A96" s="805"/>
      <c r="B96" s="808"/>
      <c r="C96" s="808"/>
      <c r="D96" s="728"/>
      <c r="E96" s="728"/>
      <c r="F96" s="515"/>
      <c r="G96" s="516"/>
      <c r="H96" s="520"/>
      <c r="I96" s="795"/>
      <c r="J96" s="491"/>
      <c r="K96" s="795"/>
      <c r="L96" s="516"/>
      <c r="M96" s="492"/>
      <c r="N96" s="516"/>
      <c r="O96" s="516"/>
      <c r="P96" s="519"/>
      <c r="Q96" s="514"/>
      <c r="R96" s="520"/>
      <c r="S96" s="482"/>
      <c r="T96" s="520"/>
      <c r="U96" s="482"/>
      <c r="V96" s="520"/>
      <c r="W96" s="482"/>
      <c r="X96" s="485"/>
      <c r="Y96" s="482"/>
      <c r="Z96" s="482"/>
      <c r="AA96" s="492"/>
      <c r="AB96" s="151">
        <v>2</v>
      </c>
      <c r="AC96" s="259" t="s">
        <v>1563</v>
      </c>
      <c r="AD96" s="159" t="s">
        <v>1309</v>
      </c>
      <c r="AE96" s="207" t="s">
        <v>1564</v>
      </c>
      <c r="AF96" s="153" t="str">
        <f t="shared" si="4"/>
        <v>Probabilidad</v>
      </c>
      <c r="AG96" s="154" t="s">
        <v>1468</v>
      </c>
      <c r="AH96" s="155">
        <f t="shared" si="5"/>
        <v>0.25</v>
      </c>
      <c r="AI96" s="154" t="s">
        <v>635</v>
      </c>
      <c r="AJ96" s="155">
        <f t="shared" si="6"/>
        <v>0.25</v>
      </c>
      <c r="AK96" s="156">
        <f t="shared" si="7"/>
        <v>0.5</v>
      </c>
      <c r="AL96" s="157">
        <f>IFERROR(IF(AND(AF95="Probabilidad",AF96="Probabilidad"),(AL95-(+AL95*AK96)),IF(AF96="Probabilidad",(S95-(+S95*AK96)),IF(AF96="Impacto",AL95,""))),"")</f>
        <v>0.14000000000000001</v>
      </c>
      <c r="AM96" s="157">
        <f>IFERROR(IF(AND(AF95="Impacto",AF96="Impacto"),(AM95-(+AM95*AK96)),IF(AF96="Impacto",(Y95-(Y95*AK96)),IF(AF96="Probabilidad",AM95,""))),"")</f>
        <v>0.2</v>
      </c>
      <c r="AN96" s="158" t="s">
        <v>98</v>
      </c>
      <c r="AO96" s="158" t="s">
        <v>99</v>
      </c>
      <c r="AP96" s="158" t="s">
        <v>100</v>
      </c>
      <c r="AQ96" s="520"/>
      <c r="AR96" s="491"/>
      <c r="AS96" s="491"/>
      <c r="AT96" s="492"/>
      <c r="AU96" s="491"/>
      <c r="AV96" s="491"/>
      <c r="AW96" s="492"/>
      <c r="AX96" s="492"/>
      <c r="AY96" s="492"/>
      <c r="AZ96" s="520"/>
      <c r="BA96" s="737"/>
      <c r="BB96" s="737"/>
      <c r="BC96" s="737"/>
      <c r="BD96" s="737"/>
      <c r="BE96" s="737"/>
      <c r="BF96" s="516"/>
      <c r="BG96" s="516"/>
      <c r="BH96" s="581"/>
      <c r="BI96" s="581"/>
      <c r="BJ96" s="581"/>
      <c r="BK96" s="581"/>
      <c r="BL96" s="581"/>
      <c r="BM96" s="516"/>
      <c r="BN96" s="516"/>
      <c r="BO96" s="719"/>
    </row>
    <row r="97" spans="1:67" ht="109.5" customHeight="1">
      <c r="A97" s="805"/>
      <c r="B97" s="808"/>
      <c r="C97" s="808"/>
      <c r="D97" s="728"/>
      <c r="E97" s="728"/>
      <c r="F97" s="515"/>
      <c r="G97" s="516"/>
      <c r="H97" s="520"/>
      <c r="I97" s="795"/>
      <c r="J97" s="491"/>
      <c r="K97" s="795"/>
      <c r="L97" s="516"/>
      <c r="M97" s="492"/>
      <c r="N97" s="516"/>
      <c r="O97" s="516"/>
      <c r="P97" s="519"/>
      <c r="Q97" s="514"/>
      <c r="R97" s="520"/>
      <c r="S97" s="482"/>
      <c r="T97" s="520"/>
      <c r="U97" s="482"/>
      <c r="V97" s="520"/>
      <c r="W97" s="482"/>
      <c r="X97" s="485"/>
      <c r="Y97" s="482"/>
      <c r="Z97" s="482"/>
      <c r="AA97" s="492"/>
      <c r="AB97" s="151">
        <v>3</v>
      </c>
      <c r="AC97" s="259" t="s">
        <v>1563</v>
      </c>
      <c r="AD97" s="159" t="s">
        <v>1309</v>
      </c>
      <c r="AE97" s="207" t="s">
        <v>1564</v>
      </c>
      <c r="AF97" s="153" t="str">
        <f t="shared" si="4"/>
        <v>Probabilidad</v>
      </c>
      <c r="AG97" s="154" t="s">
        <v>1477</v>
      </c>
      <c r="AH97" s="155">
        <f t="shared" si="5"/>
        <v>0.15</v>
      </c>
      <c r="AI97" s="154" t="s">
        <v>635</v>
      </c>
      <c r="AJ97" s="155">
        <f t="shared" si="6"/>
        <v>0.25</v>
      </c>
      <c r="AK97" s="156">
        <f t="shared" si="7"/>
        <v>0.4</v>
      </c>
      <c r="AL97" s="157">
        <f>IFERROR(IF(AND(AF96="Probabilidad",AF97="Probabilidad"),(AL96-(+AL96*AK97)),IF(AND(AF96="Impacto",AF97="Probabilidad"),(AL95-(+AL95*AK97)),IF(AF97="Impacto",AL96,""))),"")</f>
        <v>8.4000000000000005E-2</v>
      </c>
      <c r="AM97" s="157">
        <f>IFERROR(IF(AND(AF96="Impacto",AF97="Impacto"),(AM96-(+AM96*AK97)),IF(AND(AF96="Probabilidad",AF97="Impacto"),(AM95-(+AM95*AK97)),IF(AF97="Probabilidad",AM96,""))),"")</f>
        <v>0.2</v>
      </c>
      <c r="AN97" s="158" t="s">
        <v>98</v>
      </c>
      <c r="AO97" s="158" t="s">
        <v>99</v>
      </c>
      <c r="AP97" s="158" t="s">
        <v>100</v>
      </c>
      <c r="AQ97" s="520"/>
      <c r="AR97" s="491"/>
      <c r="AS97" s="491"/>
      <c r="AT97" s="492"/>
      <c r="AU97" s="491"/>
      <c r="AV97" s="491"/>
      <c r="AW97" s="492"/>
      <c r="AX97" s="492"/>
      <c r="AY97" s="492"/>
      <c r="AZ97" s="520"/>
      <c r="BA97" s="737"/>
      <c r="BB97" s="737"/>
      <c r="BC97" s="737"/>
      <c r="BD97" s="737"/>
      <c r="BE97" s="737"/>
      <c r="BF97" s="516"/>
      <c r="BG97" s="516"/>
      <c r="BH97" s="581"/>
      <c r="BI97" s="581"/>
      <c r="BJ97" s="581"/>
      <c r="BK97" s="581"/>
      <c r="BL97" s="581"/>
      <c r="BM97" s="516"/>
      <c r="BN97" s="516"/>
      <c r="BO97" s="719"/>
    </row>
    <row r="98" spans="1:67" ht="109.5" customHeight="1">
      <c r="A98" s="805"/>
      <c r="B98" s="808"/>
      <c r="C98" s="808"/>
      <c r="D98" s="728"/>
      <c r="E98" s="728"/>
      <c r="F98" s="515"/>
      <c r="G98" s="516"/>
      <c r="H98" s="520"/>
      <c r="I98" s="795"/>
      <c r="J98" s="491"/>
      <c r="K98" s="795"/>
      <c r="L98" s="516"/>
      <c r="M98" s="492"/>
      <c r="N98" s="516"/>
      <c r="O98" s="516"/>
      <c r="P98" s="519"/>
      <c r="Q98" s="514"/>
      <c r="R98" s="520"/>
      <c r="S98" s="482"/>
      <c r="T98" s="520"/>
      <c r="U98" s="482"/>
      <c r="V98" s="520"/>
      <c r="W98" s="482"/>
      <c r="X98" s="485"/>
      <c r="Y98" s="482"/>
      <c r="Z98" s="482"/>
      <c r="AA98" s="492"/>
      <c r="AB98" s="151">
        <v>4</v>
      </c>
      <c r="AC98" s="259" t="s">
        <v>1563</v>
      </c>
      <c r="AD98" s="159" t="s">
        <v>1309</v>
      </c>
      <c r="AE98" s="207" t="s">
        <v>1564</v>
      </c>
      <c r="AF98" s="153" t="str">
        <f t="shared" si="4"/>
        <v>Impacto</v>
      </c>
      <c r="AG98" s="154" t="s">
        <v>1478</v>
      </c>
      <c r="AH98" s="155">
        <f t="shared" si="5"/>
        <v>0.1</v>
      </c>
      <c r="AI98" s="154" t="s">
        <v>635</v>
      </c>
      <c r="AJ98" s="155">
        <f t="shared" si="6"/>
        <v>0.25</v>
      </c>
      <c r="AK98" s="156">
        <f t="shared" si="7"/>
        <v>0.35</v>
      </c>
      <c r="AL98" s="157">
        <f>IFERROR(IF(AND(AF97="Probabilidad",AF98="Probabilidad"),(AL97-(+AL97*AK98)),IF(AND(AF97="Impacto",AF98="Probabilidad"),(AL96-(+AL96*AK98)),IF(AF98="Impacto",AL97,""))),"")</f>
        <v>8.4000000000000005E-2</v>
      </c>
      <c r="AM98" s="157">
        <f>IFERROR(IF(AND(AF97="Impacto",AF98="Impacto"),(AM97-(+AM97*AK98)),IF(AND(AF97="Probabilidad",AF98="Impacto"),(AM96-(+AM96*AK98)),IF(AF98="Probabilidad",AM97,""))),"")</f>
        <v>0.13</v>
      </c>
      <c r="AN98" s="158" t="s">
        <v>98</v>
      </c>
      <c r="AO98" s="158" t="s">
        <v>99</v>
      </c>
      <c r="AP98" s="158" t="s">
        <v>100</v>
      </c>
      <c r="AQ98" s="520"/>
      <c r="AR98" s="491"/>
      <c r="AS98" s="491"/>
      <c r="AT98" s="492"/>
      <c r="AU98" s="491"/>
      <c r="AV98" s="491"/>
      <c r="AW98" s="492"/>
      <c r="AX98" s="492"/>
      <c r="AY98" s="492"/>
      <c r="AZ98" s="520"/>
      <c r="BA98" s="737"/>
      <c r="BB98" s="737"/>
      <c r="BC98" s="737"/>
      <c r="BD98" s="737"/>
      <c r="BE98" s="737"/>
      <c r="BF98" s="516"/>
      <c r="BG98" s="516"/>
      <c r="BH98" s="581"/>
      <c r="BI98" s="581"/>
      <c r="BJ98" s="581"/>
      <c r="BK98" s="581"/>
      <c r="BL98" s="581"/>
      <c r="BM98" s="516"/>
      <c r="BN98" s="516"/>
      <c r="BO98" s="719"/>
    </row>
    <row r="99" spans="1:67" ht="156" customHeight="1">
      <c r="A99" s="805"/>
      <c r="B99" s="808"/>
      <c r="C99" s="808"/>
      <c r="D99" s="728" t="s">
        <v>1299</v>
      </c>
      <c r="E99" s="728" t="s">
        <v>196</v>
      </c>
      <c r="F99" s="515">
        <v>11</v>
      </c>
      <c r="G99" s="516" t="s">
        <v>1565</v>
      </c>
      <c r="H99" s="520" t="s">
        <v>1566</v>
      </c>
      <c r="I99" s="795" t="s">
        <v>1302</v>
      </c>
      <c r="J99" s="491" t="s">
        <v>1567</v>
      </c>
      <c r="K99" s="795" t="s">
        <v>180</v>
      </c>
      <c r="L99" s="516" t="s">
        <v>302</v>
      </c>
      <c r="M99" s="492" t="s">
        <v>1304</v>
      </c>
      <c r="N99" s="516" t="s">
        <v>1568</v>
      </c>
      <c r="O99" s="516" t="s">
        <v>1569</v>
      </c>
      <c r="P99" s="519" t="s">
        <v>188</v>
      </c>
      <c r="Q99" s="514" t="s">
        <v>188</v>
      </c>
      <c r="R99" s="520" t="s">
        <v>124</v>
      </c>
      <c r="S99" s="482">
        <f>IF(R99="Muy Alta",100%,IF(R99="Alta",80%,IF(R99="Media",60%,IF(R99="Baja",40%,IF(R99="Muy Baja",20%,"")))))</f>
        <v>0.4</v>
      </c>
      <c r="T99" s="520"/>
      <c r="U99" s="482" t="str">
        <f>IF(T99="Catastrófico",100%,IF(T99="Mayor",80%,IF(T99="Moderado",60%,IF(T99="Menor",40%,IF(T99="Leve",20%,"")))))</f>
        <v/>
      </c>
      <c r="V99" s="520" t="s">
        <v>183</v>
      </c>
      <c r="W99" s="482">
        <f>IF(V99="Catastrófico",100%,IF(V99="Mayor",80%,IF(V99="Moderado",60%,IF(V99="Menor",40%,IF(V99="Leve",20%,"")))))</f>
        <v>0.4</v>
      </c>
      <c r="X99" s="485" t="str">
        <f>IF(Y99=100%,"Catastrófico",IF(Y99=80%,"Mayor",IF(Y99=60%,"Moderado",IF(Y99=40%,"Menor",IF(Y99=20%,"Leve","")))))</f>
        <v>Menor</v>
      </c>
      <c r="Y99" s="482">
        <f>IF(AND(U99="",W99=""),"",MAX(U99,W99))</f>
        <v>0.4</v>
      </c>
      <c r="Z99" s="482" t="str">
        <f>CONCATENATE(R99,X99)</f>
        <v>BajaMenor</v>
      </c>
      <c r="AA99" s="492" t="str">
        <f>IF(Z99="Muy AltaLeve","Alto",IF(Z99="Muy AltaMenor","Alto",IF(Z99="Muy AltaModerado","Alto",IF(Z99="Muy AltaMayor","Alto",IF(Z99="Muy AltaCatastrófico","Extremo",IF(Z99="AltaLeve","Moderado",IF(Z99="AltaMenor","Moderado",IF(Z99="AltaModerado","Alto",IF(Z99="AltaMayor","Alto",IF(Z99="AltaCatastrófico","Extremo",IF(Z99="MediaLeve","Moderado",IF(Z99="MediaMenor","Moderado",IF(Z99="MediaModerado","Moderado",IF(Z99="MediaMayor","Alto",IF(Z99="MediaCatastrófico","Extremo",IF(Z99="BajaLeve","Bajo",IF(Z99="BajaMenor","Moderado",IF(Z99="BajaModerado","Moderado",IF(Z99="BajaMayor","Alto",IF(Z99="BajaCatastrófico","Extremo",IF(Z99="Muy BajaLeve","Bajo",IF(Z99="Muy BajaMenor","Bajo",IF(Z99="Muy BajaModerado","Moderado",IF(Z99="Muy BajaMayor","Alto",IF(Z99="Muy BajaCatastrófico","Extremo","")))))))))))))))))))))))))</f>
        <v>Moderado</v>
      </c>
      <c r="AB99" s="151">
        <v>1</v>
      </c>
      <c r="AC99" s="162" t="s">
        <v>1570</v>
      </c>
      <c r="AD99" s="159">
        <v>1</v>
      </c>
      <c r="AE99" s="287" t="s">
        <v>1571</v>
      </c>
      <c r="AF99" s="153" t="str">
        <f t="shared" si="4"/>
        <v>Probabilidad</v>
      </c>
      <c r="AG99" s="154" t="s">
        <v>1468</v>
      </c>
      <c r="AH99" s="155">
        <f t="shared" si="5"/>
        <v>0.25</v>
      </c>
      <c r="AI99" s="154" t="s">
        <v>635</v>
      </c>
      <c r="AJ99" s="155">
        <f t="shared" si="6"/>
        <v>0.25</v>
      </c>
      <c r="AK99" s="156">
        <f t="shared" si="7"/>
        <v>0.5</v>
      </c>
      <c r="AL99" s="157">
        <f>IFERROR(IF(AF99="Probabilidad",(S99-(+S99*AK99)),IF(AF99="Impacto",S99,"")),"")</f>
        <v>0.2</v>
      </c>
      <c r="AM99" s="157">
        <f>IFERROR(IF(AF99="Impacto",(Y99-(+Y99*AK99)),IF(AF99="Probabilidad",Y99,"")),"")</f>
        <v>0.4</v>
      </c>
      <c r="AN99" s="158" t="s">
        <v>98</v>
      </c>
      <c r="AO99" s="158" t="s">
        <v>99</v>
      </c>
      <c r="AP99" s="158" t="s">
        <v>100</v>
      </c>
      <c r="AQ99" s="520" t="s">
        <v>1572</v>
      </c>
      <c r="AR99" s="490">
        <f>S99</f>
        <v>0.4</v>
      </c>
      <c r="AS99" s="490">
        <f>IF(AL99="","",MIN(AL99:AL100))</f>
        <v>0.14000000000000001</v>
      </c>
      <c r="AT99" s="492" t="str">
        <f>IFERROR(IF(AS99="","",IF(AS99&lt;=0.2,"Muy Baja",IF(AS99&lt;=0.4,"Baja",IF(AS99&lt;=0.6,"Media",IF(AS99&lt;=0.8,"Alta","Muy Alta"))))),"")</f>
        <v>Muy Baja</v>
      </c>
      <c r="AU99" s="490">
        <f>Y99</f>
        <v>0.4</v>
      </c>
      <c r="AV99" s="490">
        <f>IF(AM99="","",MIN(AM99:AM100))</f>
        <v>0.4</v>
      </c>
      <c r="AW99" s="492" t="str">
        <f>IFERROR(IF(AV99="","",IF(AV99&lt;=0.2,"Leve",IF(AV99&lt;=0.4,"Menor",IF(AV99&lt;=0.6,"Moderado",IF(AV99&lt;=0.8,"Mayor","Catastrófico"))))),"")</f>
        <v>Menor</v>
      </c>
      <c r="AX99" s="492" t="str">
        <f>AA99</f>
        <v>Moderado</v>
      </c>
      <c r="AY99" s="492" t="str">
        <f>IFERROR(IF(OR(AND(AT99="Muy Baja",AW99="Leve"),AND(AT99="Muy Baja",AW99="Menor"),AND(AT99="Baja",AW99="Leve")),"Bajo",IF(OR(AND(AT99="Muy baja",AW99="Moderado"),AND(AT99="Baja",AW99="Menor"),AND(AT99="Baja",AW99="Moderado"),AND(AT99="Media",AW99="Leve"),AND(AT99="Media",AW99="Menor"),AND(AT99="Media",AW99="Moderado"),AND(AT99="Alta",AW99="Leve"),AND(AT99="Alta",AW99="Menor")),"Moderado",IF(OR(AND(AT99="Muy Baja",AW99="Mayor"),AND(AT99="Baja",AW99="Mayor"),AND(AT99="Media",AW99="Mayor"),AND(AT99="Alta",AW99="Moderado"),AND(AT99="Alta",AW99="Mayor"),AND(AT99="Muy Alta",AW99="Leve"),AND(AT99="Muy Alta",AW99="Menor"),AND(AT99="Muy Alta",AW99="Moderado"),AND(AT99="Muy Alta",AW99="Mayor")),"Alto",IF(OR(AND(AT99="Muy Baja",AW99="Catastrófico"),AND(AT99="Baja",AW99="Catastrófico"),AND(AT99="Media",AW99="Catastrófico"),AND(AT99="Alta",AW99="Catastrófico"),AND(AT99="Muy Alta",AW99="Catastrófico")),"Extremo","")))),"")</f>
        <v>Bajo</v>
      </c>
      <c r="AZ99" s="520" t="s">
        <v>127</v>
      </c>
      <c r="BA99" s="737" t="s">
        <v>188</v>
      </c>
      <c r="BB99" s="737" t="s">
        <v>188</v>
      </c>
      <c r="BC99" s="737" t="s">
        <v>188</v>
      </c>
      <c r="BD99" s="737" t="s">
        <v>188</v>
      </c>
      <c r="BE99" s="737" t="s">
        <v>188</v>
      </c>
      <c r="BF99" s="516"/>
      <c r="BG99" s="516"/>
      <c r="BH99" s="581"/>
      <c r="BI99" s="581"/>
      <c r="BJ99" s="581"/>
      <c r="BK99" s="581"/>
      <c r="BL99" s="581"/>
      <c r="BM99" s="516"/>
      <c r="BN99" s="516"/>
      <c r="BO99" s="719"/>
    </row>
    <row r="100" spans="1:67" ht="156" customHeight="1">
      <c r="A100" s="805"/>
      <c r="B100" s="808"/>
      <c r="C100" s="808"/>
      <c r="D100" s="728"/>
      <c r="E100" s="728"/>
      <c r="F100" s="515"/>
      <c r="G100" s="516"/>
      <c r="H100" s="520"/>
      <c r="I100" s="795"/>
      <c r="J100" s="491"/>
      <c r="K100" s="795"/>
      <c r="L100" s="516"/>
      <c r="M100" s="492"/>
      <c r="N100" s="516"/>
      <c r="O100" s="516"/>
      <c r="P100" s="519"/>
      <c r="Q100" s="514"/>
      <c r="R100" s="520"/>
      <c r="S100" s="482"/>
      <c r="T100" s="520"/>
      <c r="U100" s="482"/>
      <c r="V100" s="520"/>
      <c r="W100" s="482"/>
      <c r="X100" s="485"/>
      <c r="Y100" s="482"/>
      <c r="Z100" s="482"/>
      <c r="AA100" s="492"/>
      <c r="AB100" s="151">
        <v>2</v>
      </c>
      <c r="AC100" s="162" t="s">
        <v>1491</v>
      </c>
      <c r="AD100" s="159">
        <v>1</v>
      </c>
      <c r="AE100" s="159" t="s">
        <v>1356</v>
      </c>
      <c r="AF100" s="153" t="str">
        <f t="shared" si="4"/>
        <v>Probabilidad</v>
      </c>
      <c r="AG100" s="154" t="s">
        <v>1477</v>
      </c>
      <c r="AH100" s="155">
        <f t="shared" si="5"/>
        <v>0.15</v>
      </c>
      <c r="AI100" s="154" t="s">
        <v>1469</v>
      </c>
      <c r="AJ100" s="155">
        <f t="shared" si="6"/>
        <v>0.15</v>
      </c>
      <c r="AK100" s="156">
        <f t="shared" si="7"/>
        <v>0.3</v>
      </c>
      <c r="AL100" s="157">
        <f>IFERROR(IF(AND(AF99="Probabilidad",AF100="Probabilidad"),(AL99-(+AL99*AK100)),IF(AF100="Probabilidad",(S99-(+S99*AK100)),IF(AF100="Impacto",AL99,""))),"")</f>
        <v>0.14000000000000001</v>
      </c>
      <c r="AM100" s="157">
        <f>IFERROR(IF(AND(AF99="Impacto",AF100="Impacto"),(AM99-(+AM99*AK100)),IF(AF100="Impacto",(Y99-(Y99*AK100)),IF(AF100="Probabilidad",AM99,""))),"")</f>
        <v>0.4</v>
      </c>
      <c r="AN100" s="158" t="s">
        <v>98</v>
      </c>
      <c r="AO100" s="158" t="s">
        <v>99</v>
      </c>
      <c r="AP100" s="158" t="s">
        <v>100</v>
      </c>
      <c r="AQ100" s="520"/>
      <c r="AR100" s="491"/>
      <c r="AS100" s="491"/>
      <c r="AT100" s="492"/>
      <c r="AU100" s="491"/>
      <c r="AV100" s="491"/>
      <c r="AW100" s="492"/>
      <c r="AX100" s="492"/>
      <c r="AY100" s="492"/>
      <c r="AZ100" s="520"/>
      <c r="BA100" s="737"/>
      <c r="BB100" s="737"/>
      <c r="BC100" s="737"/>
      <c r="BD100" s="737"/>
      <c r="BE100" s="737"/>
      <c r="BF100" s="516"/>
      <c r="BG100" s="516"/>
      <c r="BH100" s="581"/>
      <c r="BI100" s="581"/>
      <c r="BJ100" s="581"/>
      <c r="BK100" s="581"/>
      <c r="BL100" s="581"/>
      <c r="BM100" s="516"/>
      <c r="BN100" s="516"/>
      <c r="BO100" s="719"/>
    </row>
    <row r="101" spans="1:67" ht="156" customHeight="1">
      <c r="A101" s="805"/>
      <c r="B101" s="808"/>
      <c r="C101" s="808"/>
      <c r="D101" s="728" t="s">
        <v>1299</v>
      </c>
      <c r="E101" s="728" t="s">
        <v>196</v>
      </c>
      <c r="F101" s="515">
        <v>12</v>
      </c>
      <c r="G101" s="516" t="s">
        <v>1565</v>
      </c>
      <c r="H101" s="520" t="s">
        <v>1566</v>
      </c>
      <c r="I101" s="795" t="s">
        <v>1316</v>
      </c>
      <c r="J101" s="491" t="s">
        <v>1573</v>
      </c>
      <c r="K101" s="795" t="s">
        <v>180</v>
      </c>
      <c r="L101" s="516" t="s">
        <v>302</v>
      </c>
      <c r="M101" s="492" t="s">
        <v>1304</v>
      </c>
      <c r="N101" s="516" t="s">
        <v>1574</v>
      </c>
      <c r="O101" s="516" t="s">
        <v>1575</v>
      </c>
      <c r="P101" s="519" t="s">
        <v>188</v>
      </c>
      <c r="Q101" s="514" t="s">
        <v>188</v>
      </c>
      <c r="R101" s="520" t="s">
        <v>124</v>
      </c>
      <c r="S101" s="482">
        <f>IF(R101="Muy Alta",100%,IF(R101="Alta",80%,IF(R101="Media",60%,IF(R101="Baja",40%,IF(R101="Muy Baja",20%,"")))))</f>
        <v>0.4</v>
      </c>
      <c r="T101" s="520"/>
      <c r="U101" s="482" t="str">
        <f>IF(T101="Catastrófico",100%,IF(T101="Mayor",80%,IF(T101="Moderado",60%,IF(T101="Menor",40%,IF(T101="Leve",20%,"")))))</f>
        <v/>
      </c>
      <c r="V101" s="520" t="s">
        <v>183</v>
      </c>
      <c r="W101" s="482">
        <f>IF(V101="Catastrófico",100%,IF(V101="Mayor",80%,IF(V101="Moderado",60%,IF(V101="Menor",40%,IF(V101="Leve",20%,"")))))</f>
        <v>0.4</v>
      </c>
      <c r="X101" s="485" t="str">
        <f>IF(Y101=100%,"Catastrófico",IF(Y101=80%,"Mayor",IF(Y101=60%,"Moderado",IF(Y101=40%,"Menor",IF(Y101=20%,"Leve","")))))</f>
        <v>Menor</v>
      </c>
      <c r="Y101" s="482">
        <f>IF(AND(U101="",W101=""),"",MAX(U101,W101))</f>
        <v>0.4</v>
      </c>
      <c r="Z101" s="482" t="str">
        <f>CONCATENATE(R101,X101)</f>
        <v>BajaMenor</v>
      </c>
      <c r="AA101" s="492"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Moderado</v>
      </c>
      <c r="AB101" s="151">
        <v>1</v>
      </c>
      <c r="AC101" s="162" t="s">
        <v>1570</v>
      </c>
      <c r="AD101" s="159" t="s">
        <v>1321</v>
      </c>
      <c r="AE101" s="287" t="s">
        <v>1571</v>
      </c>
      <c r="AF101" s="153" t="str">
        <f t="shared" si="4"/>
        <v>Probabilidad</v>
      </c>
      <c r="AG101" s="154" t="s">
        <v>1468</v>
      </c>
      <c r="AH101" s="155">
        <f t="shared" si="5"/>
        <v>0.25</v>
      </c>
      <c r="AI101" s="154" t="s">
        <v>635</v>
      </c>
      <c r="AJ101" s="155">
        <f t="shared" si="6"/>
        <v>0.25</v>
      </c>
      <c r="AK101" s="156">
        <f t="shared" si="7"/>
        <v>0.5</v>
      </c>
      <c r="AL101" s="157">
        <f>IFERROR(IF(AF101="Probabilidad",(S101-(+S101*AK101)),IF(AF101="Impacto",S101,"")),"")</f>
        <v>0.2</v>
      </c>
      <c r="AM101" s="157">
        <f>IFERROR(IF(AF101="Impacto",(Y101-(+Y101*AK101)),IF(AF101="Probabilidad",Y101,"")),"")</f>
        <v>0.4</v>
      </c>
      <c r="AN101" s="158" t="s">
        <v>98</v>
      </c>
      <c r="AO101" s="158" t="s">
        <v>99</v>
      </c>
      <c r="AP101" s="158" t="s">
        <v>100</v>
      </c>
      <c r="AQ101" s="520" t="s">
        <v>1572</v>
      </c>
      <c r="AR101" s="490">
        <f>S101</f>
        <v>0.4</v>
      </c>
      <c r="AS101" s="490">
        <f>IF(AL101="","",MIN(AL101:AL102))</f>
        <v>0.14000000000000001</v>
      </c>
      <c r="AT101" s="492" t="str">
        <f>IFERROR(IF(AS101="","",IF(AS101&lt;=0.2,"Muy Baja",IF(AS101&lt;=0.4,"Baja",IF(AS101&lt;=0.6,"Media",IF(AS101&lt;=0.8,"Alta","Muy Alta"))))),"")</f>
        <v>Muy Baja</v>
      </c>
      <c r="AU101" s="490">
        <f>Y101</f>
        <v>0.4</v>
      </c>
      <c r="AV101" s="490">
        <f>IF(AM101="","",MIN(AM101:AM102))</f>
        <v>0.4</v>
      </c>
      <c r="AW101" s="492" t="str">
        <f>IFERROR(IF(AV101="","",IF(AV101&lt;=0.2,"Leve",IF(AV101&lt;=0.4,"Menor",IF(AV101&lt;=0.6,"Moderado",IF(AV101&lt;=0.8,"Mayor","Catastrófico"))))),"")</f>
        <v>Menor</v>
      </c>
      <c r="AX101" s="492" t="str">
        <f>AA101</f>
        <v>Moderado</v>
      </c>
      <c r="AY101" s="492"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Bajo</v>
      </c>
      <c r="AZ101" s="520" t="s">
        <v>127</v>
      </c>
      <c r="BA101" s="737" t="s">
        <v>188</v>
      </c>
      <c r="BB101" s="737" t="s">
        <v>188</v>
      </c>
      <c r="BC101" s="737" t="s">
        <v>188</v>
      </c>
      <c r="BD101" s="737" t="s">
        <v>188</v>
      </c>
      <c r="BE101" s="737" t="s">
        <v>188</v>
      </c>
      <c r="BF101" s="516"/>
      <c r="BG101" s="516"/>
      <c r="BH101" s="581"/>
      <c r="BI101" s="581"/>
      <c r="BJ101" s="581"/>
      <c r="BK101" s="581"/>
      <c r="BL101" s="581"/>
      <c r="BM101" s="516"/>
      <c r="BN101" s="516"/>
      <c r="BO101" s="719"/>
    </row>
    <row r="102" spans="1:67" ht="156" customHeight="1">
      <c r="A102" s="822"/>
      <c r="B102" s="823"/>
      <c r="C102" s="823"/>
      <c r="D102" s="818"/>
      <c r="E102" s="818"/>
      <c r="F102" s="499"/>
      <c r="G102" s="496"/>
      <c r="H102" s="479"/>
      <c r="I102" s="814"/>
      <c r="J102" s="502"/>
      <c r="K102" s="814"/>
      <c r="L102" s="496"/>
      <c r="M102" s="813"/>
      <c r="N102" s="496"/>
      <c r="O102" s="496"/>
      <c r="P102" s="548"/>
      <c r="Q102" s="637"/>
      <c r="R102" s="479"/>
      <c r="S102" s="817"/>
      <c r="T102" s="479"/>
      <c r="U102" s="817"/>
      <c r="V102" s="479"/>
      <c r="W102" s="817"/>
      <c r="X102" s="547"/>
      <c r="Y102" s="817"/>
      <c r="Z102" s="817"/>
      <c r="AA102" s="813"/>
      <c r="AB102" s="262">
        <v>2</v>
      </c>
      <c r="AC102" s="290" t="s">
        <v>1491</v>
      </c>
      <c r="AD102" s="222" t="s">
        <v>1576</v>
      </c>
      <c r="AE102" s="222" t="s">
        <v>1356</v>
      </c>
      <c r="AF102" s="235" t="str">
        <f t="shared" si="4"/>
        <v>Probabilidad</v>
      </c>
      <c r="AG102" s="236" t="s">
        <v>1477</v>
      </c>
      <c r="AH102" s="265">
        <f t="shared" si="5"/>
        <v>0.15</v>
      </c>
      <c r="AI102" s="236" t="s">
        <v>1469</v>
      </c>
      <c r="AJ102" s="265">
        <f t="shared" si="6"/>
        <v>0.15</v>
      </c>
      <c r="AK102" s="266">
        <f t="shared" si="7"/>
        <v>0.3</v>
      </c>
      <c r="AL102" s="267">
        <f>IFERROR(IF(AND(AF101="Probabilidad",AF102="Probabilidad"),(AL101-(+AL101*AK102)),IF(AF102="Probabilidad",(S101-(+S101*AK102)),IF(AF102="Impacto",AL101,""))),"")</f>
        <v>0.14000000000000001</v>
      </c>
      <c r="AM102" s="267">
        <f>IFERROR(IF(AND(AF101="Impacto",AF102="Impacto"),(AM101-(+AM101*AK102)),IF(AF102="Impacto",(Y101-(Y101*AK102)),IF(AF102="Probabilidad",AM101,""))),"")</f>
        <v>0.4</v>
      </c>
      <c r="AN102" s="268" t="s">
        <v>98</v>
      </c>
      <c r="AO102" s="268" t="s">
        <v>99</v>
      </c>
      <c r="AP102" s="268" t="s">
        <v>100</v>
      </c>
      <c r="AQ102" s="479"/>
      <c r="AR102" s="502"/>
      <c r="AS102" s="502"/>
      <c r="AT102" s="813"/>
      <c r="AU102" s="502"/>
      <c r="AV102" s="502"/>
      <c r="AW102" s="813"/>
      <c r="AX102" s="813"/>
      <c r="AY102" s="813"/>
      <c r="AZ102" s="479"/>
      <c r="BA102" s="851"/>
      <c r="BB102" s="851"/>
      <c r="BC102" s="851"/>
      <c r="BD102" s="851"/>
      <c r="BE102" s="851"/>
      <c r="BF102" s="496"/>
      <c r="BG102" s="496"/>
      <c r="BH102" s="589"/>
      <c r="BI102" s="589"/>
      <c r="BJ102" s="589"/>
      <c r="BK102" s="589"/>
      <c r="BL102" s="589"/>
      <c r="BM102" s="496"/>
      <c r="BN102" s="496"/>
      <c r="BO102" s="803"/>
    </row>
    <row r="103" spans="1:67" ht="94.5">
      <c r="A103" s="804" t="s">
        <v>1577</v>
      </c>
      <c r="B103" s="807" t="s">
        <v>343</v>
      </c>
      <c r="C103" s="810" t="s">
        <v>1578</v>
      </c>
      <c r="D103" s="824" t="s">
        <v>1299</v>
      </c>
      <c r="E103" s="824" t="s">
        <v>196</v>
      </c>
      <c r="F103" s="716">
        <v>13</v>
      </c>
      <c r="G103" s="701" t="s">
        <v>1579</v>
      </c>
      <c r="H103" s="691" t="s">
        <v>1580</v>
      </c>
      <c r="I103" s="819" t="s">
        <v>1302</v>
      </c>
      <c r="J103" s="705" t="s">
        <v>1581</v>
      </c>
      <c r="K103" s="819" t="s">
        <v>180</v>
      </c>
      <c r="L103" s="683" t="s">
        <v>365</v>
      </c>
      <c r="M103" s="699" t="s">
        <v>1304</v>
      </c>
      <c r="N103" s="683" t="s">
        <v>1582</v>
      </c>
      <c r="O103" s="683" t="s">
        <v>1583</v>
      </c>
      <c r="P103" s="701" t="s">
        <v>188</v>
      </c>
      <c r="Q103" s="743" t="s">
        <v>188</v>
      </c>
      <c r="R103" s="691" t="s">
        <v>90</v>
      </c>
      <c r="S103" s="697">
        <f>IF(R103="Muy Alta",100%,IF(R103="Alta",80%,IF(R103="Media",60%,IF(R103="Baja",40%,IF(R103="Muy Baja",20%,"")))))</f>
        <v>0.6</v>
      </c>
      <c r="T103" s="691" t="s">
        <v>120</v>
      </c>
      <c r="U103" s="697">
        <f>IF(T103="Catastrófico",100%,IF(T103="Mayor",80%,IF(T103="Moderado",60%,IF(T103="Menor",40%,IF(T103="Leve",20%,"")))))</f>
        <v>0.2</v>
      </c>
      <c r="V103" s="691" t="s">
        <v>91</v>
      </c>
      <c r="W103" s="697">
        <f>IF(V103="Catastrófico",100%,IF(V103="Mayor",80%,IF(V103="Moderado",60%,IF(V103="Menor",40%,IF(V103="Leve",20%,"")))))</f>
        <v>0.8</v>
      </c>
      <c r="X103" s="699" t="str">
        <f>IF(Y103=100%,"Catastrófico",IF(Y103=80%,"Mayor",IF(Y103=60%,"Moderado",IF(Y103=40%,"Menor",IF(Y103=20%,"Leve","")))))</f>
        <v>Mayor</v>
      </c>
      <c r="Y103" s="697">
        <f>IF(AND(U103="",W103=""),"",MAX(U103,W103))</f>
        <v>0.8</v>
      </c>
      <c r="Z103" s="697" t="str">
        <f>CONCATENATE(R103,X103)</f>
        <v>MediaMayor</v>
      </c>
      <c r="AA103" s="689" t="str">
        <f>IF(Z103="Muy AltaLeve","Alto",IF(Z103="Muy AltaMenor","Alto",IF(Z103="Muy AltaModerado","Alto",IF(Z103="Muy AltaMayor","Alto",IF(Z103="Muy AltaCatastrófico","Extremo",IF(Z103="AltaLeve","Moderado",IF(Z103="AltaMenor","Moderado",IF(Z103="AltaModerado","Alto",IF(Z103="AltaMayor","Alto",IF(Z103="AltaCatastrófico","Extremo",IF(Z103="MediaLeve","Moderado",IF(Z103="MediaMenor","Moderado",IF(Z103="MediaModerado","Moderado",IF(Z103="MediaMayor","Alto",IF(Z103="MediaCatastrófico","Extremo",IF(Z103="BajaLeve","Bajo",IF(Z103="BajaMenor","Moderado",IF(Z103="BajaModerado","Moderado",IF(Z103="BajaMayor","Alto",IF(Z103="BajaCatastrófico","Extremo",IF(Z103="Muy BajaLeve","Bajo",IF(Z103="Muy BajaMenor","Bajo",IF(Z103="Muy BajaModerado","Moderado",IF(Z103="Muy BajaMayor","Alto",IF(Z103="Muy BajaCatastrófico","Extremo","")))))))))))))))))))))))))</f>
        <v>Alto</v>
      </c>
      <c r="AB103" s="26">
        <v>1</v>
      </c>
      <c r="AC103" s="92" t="s">
        <v>1491</v>
      </c>
      <c r="AD103" s="74">
        <v>1</v>
      </c>
      <c r="AE103" s="73" t="s">
        <v>1356</v>
      </c>
      <c r="AF103" s="30" t="str">
        <f t="shared" si="4"/>
        <v>Probabilidad</v>
      </c>
      <c r="AG103" s="27" t="s">
        <v>1477</v>
      </c>
      <c r="AH103" s="78">
        <f t="shared" si="5"/>
        <v>0.15</v>
      </c>
      <c r="AI103" s="27" t="s">
        <v>1469</v>
      </c>
      <c r="AJ103" s="78">
        <f t="shared" si="6"/>
        <v>0.15</v>
      </c>
      <c r="AK103" s="80">
        <f t="shared" si="7"/>
        <v>0.3</v>
      </c>
      <c r="AL103" s="28">
        <f>IFERROR(IF(AF103="Probabilidad",(S103-(+S103*AK103)),IF(AF103="Impacto",S103,"")),"")</f>
        <v>0.42</v>
      </c>
      <c r="AM103" s="28">
        <f>IFERROR(IF(AF103="Impacto",(Y103-(+Y103*AK103)),IF(AF103="Probabilidad",Y103,"")),"")</f>
        <v>0.8</v>
      </c>
      <c r="AN103" s="29" t="s">
        <v>98</v>
      </c>
      <c r="AO103" s="29" t="s">
        <v>99</v>
      </c>
      <c r="AP103" s="29" t="s">
        <v>100</v>
      </c>
      <c r="AQ103" s="691" t="s">
        <v>1584</v>
      </c>
      <c r="AR103" s="687">
        <f>S103</f>
        <v>0.6</v>
      </c>
      <c r="AS103" s="687">
        <f>IF(AL103="","",MIN(AL103:AL105))</f>
        <v>0.1764</v>
      </c>
      <c r="AT103" s="689" t="str">
        <f>IFERROR(IF(AS103="","",IF(AS103&lt;=0.2,"Muy Baja",IF(AS103&lt;=0.4,"Baja",IF(AS103&lt;=0.6,"Media",IF(AS103&lt;=0.8,"Alta","Muy Alta"))))),"")</f>
        <v>Muy Baja</v>
      </c>
      <c r="AU103" s="687">
        <f>Y103</f>
        <v>0.8</v>
      </c>
      <c r="AV103" s="687">
        <f>IF(AM103="","",MIN(AM103:AM105))</f>
        <v>0.8</v>
      </c>
      <c r="AW103" s="689" t="str">
        <f>IFERROR(IF(AV103="","",IF(AV103&lt;=0.2,"Leve",IF(AV103&lt;=0.4,"Menor",IF(AV103&lt;=0.6,"Moderado",IF(AV103&lt;=0.8,"Mayor","Catastrófico"))))),"")</f>
        <v>Mayor</v>
      </c>
      <c r="AX103" s="689" t="str">
        <f>AA103</f>
        <v>Alto</v>
      </c>
      <c r="AY103" s="689" t="str">
        <f>IFERROR(IF(OR(AND(AT103="Muy Baja",AW103="Leve"),AND(AT103="Muy Baja",AW103="Menor"),AND(AT103="Baja",AW103="Leve")),"Bajo",IF(OR(AND(AT103="Muy baja",AW103="Moderado"),AND(AT103="Baja",AW103="Menor"),AND(AT103="Baja",AW103="Moderado"),AND(AT103="Media",AW103="Leve"),AND(AT103="Media",AW103="Menor"),AND(AT103="Media",AW103="Moderado"),AND(AT103="Alta",AW103="Leve"),AND(AT103="Alta",AW103="Menor")),"Moderado",IF(OR(AND(AT103="Muy Baja",AW103="Mayor"),AND(AT103="Baja",AW103="Mayor"),AND(AT103="Media",AW103="Mayor"),AND(AT103="Alta",AW103="Moderado"),AND(AT103="Alta",AW103="Mayor"),AND(AT103="Muy Alta",AW103="Leve"),AND(AT103="Muy Alta",AW103="Menor"),AND(AT103="Muy Alta",AW103="Moderado"),AND(AT103="Muy Alta",AW103="Mayor")),"Alto",IF(OR(AND(AT103="Muy Baja",AW103="Catastrófico"),AND(AT103="Baja",AW103="Catastrófico"),AND(AT103="Media",AW103="Catastrófico"),AND(AT103="Alta",AW103="Catastrófico"),AND(AT103="Muy Alta",AW103="Catastrófico")),"Extremo","")))),"")</f>
        <v>Alto</v>
      </c>
      <c r="AZ103" s="819" t="s">
        <v>104</v>
      </c>
      <c r="BA103" s="766" t="s">
        <v>1585</v>
      </c>
      <c r="BB103" s="873" t="s">
        <v>1586</v>
      </c>
      <c r="BC103" s="683" t="s">
        <v>1587</v>
      </c>
      <c r="BD103" s="683" t="s">
        <v>1588</v>
      </c>
      <c r="BE103" s="693" t="s">
        <v>246</v>
      </c>
      <c r="BF103" s="683"/>
      <c r="BG103" s="683"/>
      <c r="BH103" s="685"/>
      <c r="BI103" s="685"/>
      <c r="BJ103" s="683"/>
      <c r="BK103" s="683"/>
      <c r="BL103" s="743"/>
      <c r="BM103" s="701"/>
      <c r="BN103" s="701"/>
      <c r="BO103" s="739"/>
    </row>
    <row r="104" spans="1:67" ht="108">
      <c r="A104" s="805"/>
      <c r="B104" s="808"/>
      <c r="C104" s="811"/>
      <c r="D104" s="728"/>
      <c r="E104" s="728"/>
      <c r="F104" s="515"/>
      <c r="G104" s="519"/>
      <c r="H104" s="520"/>
      <c r="I104" s="795"/>
      <c r="J104" s="491"/>
      <c r="K104" s="795"/>
      <c r="L104" s="516"/>
      <c r="M104" s="485"/>
      <c r="N104" s="516"/>
      <c r="O104" s="516"/>
      <c r="P104" s="519"/>
      <c r="Q104" s="514"/>
      <c r="R104" s="520"/>
      <c r="S104" s="482"/>
      <c r="T104" s="520"/>
      <c r="U104" s="482"/>
      <c r="V104" s="520"/>
      <c r="W104" s="482"/>
      <c r="X104" s="485"/>
      <c r="Y104" s="482"/>
      <c r="Z104" s="482"/>
      <c r="AA104" s="492"/>
      <c r="AB104" s="151">
        <v>2</v>
      </c>
      <c r="AC104" s="289" t="s">
        <v>1589</v>
      </c>
      <c r="AD104" s="159">
        <v>1</v>
      </c>
      <c r="AE104" s="159" t="s">
        <v>1590</v>
      </c>
      <c r="AF104" s="153" t="str">
        <f t="shared" si="4"/>
        <v>Probabilidad</v>
      </c>
      <c r="AG104" s="154" t="s">
        <v>1477</v>
      </c>
      <c r="AH104" s="155">
        <f t="shared" si="5"/>
        <v>0.15</v>
      </c>
      <c r="AI104" s="154" t="s">
        <v>1469</v>
      </c>
      <c r="AJ104" s="155">
        <f t="shared" si="6"/>
        <v>0.15</v>
      </c>
      <c r="AK104" s="156">
        <f t="shared" si="7"/>
        <v>0.3</v>
      </c>
      <c r="AL104" s="157">
        <f>IFERROR(IF(AND(AF103="Probabilidad",AF104="Probabilidad"),(AL103-(+AL103*AK104)),IF(AF104="Probabilidad",(S103-(+S103*AK104)),IF(AF104="Impacto",AL103,""))),"")</f>
        <v>0.29399999999999998</v>
      </c>
      <c r="AM104" s="157">
        <f>IFERROR(IF(AND(AF103="Impacto",AF104="Impacto"),(AM103-(+AM103*AK104)),IF(AF104="Impacto",(Y103-(+Y103*AK104)),IF(AF104="Probabilidad",AM103,""))),"")</f>
        <v>0.8</v>
      </c>
      <c r="AN104" s="158" t="s">
        <v>98</v>
      </c>
      <c r="AO104" s="158" t="s">
        <v>99</v>
      </c>
      <c r="AP104" s="158" t="s">
        <v>100</v>
      </c>
      <c r="AQ104" s="520"/>
      <c r="AR104" s="491"/>
      <c r="AS104" s="491"/>
      <c r="AT104" s="492"/>
      <c r="AU104" s="491"/>
      <c r="AV104" s="491"/>
      <c r="AW104" s="492"/>
      <c r="AX104" s="492"/>
      <c r="AY104" s="492"/>
      <c r="AZ104" s="795"/>
      <c r="BA104" s="519"/>
      <c r="BB104" s="516"/>
      <c r="BC104" s="516"/>
      <c r="BD104" s="516"/>
      <c r="BE104" s="694"/>
      <c r="BF104" s="516"/>
      <c r="BG104" s="516"/>
      <c r="BH104" s="516"/>
      <c r="BI104" s="516"/>
      <c r="BJ104" s="516"/>
      <c r="BK104" s="516"/>
      <c r="BL104" s="514"/>
      <c r="BM104" s="519"/>
      <c r="BN104" s="519"/>
      <c r="BO104" s="740"/>
    </row>
    <row r="105" spans="1:67" ht="94.5">
      <c r="A105" s="805"/>
      <c r="B105" s="808"/>
      <c r="C105" s="811"/>
      <c r="D105" s="728"/>
      <c r="E105" s="728"/>
      <c r="F105" s="515"/>
      <c r="G105" s="519"/>
      <c r="H105" s="520"/>
      <c r="I105" s="795"/>
      <c r="J105" s="491"/>
      <c r="K105" s="795"/>
      <c r="L105" s="516"/>
      <c r="M105" s="485"/>
      <c r="N105" s="516"/>
      <c r="O105" s="516"/>
      <c r="P105" s="519"/>
      <c r="Q105" s="514"/>
      <c r="R105" s="520"/>
      <c r="S105" s="482"/>
      <c r="T105" s="520"/>
      <c r="U105" s="482"/>
      <c r="V105" s="520"/>
      <c r="W105" s="482"/>
      <c r="X105" s="485"/>
      <c r="Y105" s="482"/>
      <c r="Z105" s="482"/>
      <c r="AA105" s="492"/>
      <c r="AB105" s="151">
        <v>3</v>
      </c>
      <c r="AC105" s="289" t="s">
        <v>1591</v>
      </c>
      <c r="AD105" s="159">
        <v>1</v>
      </c>
      <c r="AE105" s="159" t="s">
        <v>1541</v>
      </c>
      <c r="AF105" s="153" t="str">
        <f t="shared" si="4"/>
        <v>Probabilidad</v>
      </c>
      <c r="AG105" s="154" t="s">
        <v>1468</v>
      </c>
      <c r="AH105" s="155">
        <f t="shared" si="5"/>
        <v>0.25</v>
      </c>
      <c r="AI105" s="154" t="s">
        <v>1469</v>
      </c>
      <c r="AJ105" s="155">
        <f t="shared" si="6"/>
        <v>0.15</v>
      </c>
      <c r="AK105" s="156">
        <f t="shared" si="7"/>
        <v>0.4</v>
      </c>
      <c r="AL105" s="157">
        <f>IFERROR(IF(AND(AF104="Probabilidad",AF105="Probabilidad"),(AL104-(+AL104*AK105)),IF(AND(AF104="Impacto",AF105="Probabilidad"),(AL103-(+AL103*AK105)),IF(AF105="Impacto",AL104,""))),"")</f>
        <v>0.1764</v>
      </c>
      <c r="AM105" s="157">
        <f>IFERROR(IF(AND(AF104="Impacto",AF105="Impacto"),(AM104-(+AM104*AK105)),IF(AND(AF104="Probabilidad",AF105="Impacto"),(AM103-(+AM103*AK105)),IF(AF105="Probabilidad",AM104,""))),"")</f>
        <v>0.8</v>
      </c>
      <c r="AN105" s="158" t="s">
        <v>98</v>
      </c>
      <c r="AO105" s="158" t="s">
        <v>99</v>
      </c>
      <c r="AP105" s="158" t="s">
        <v>100</v>
      </c>
      <c r="AQ105" s="520"/>
      <c r="AR105" s="491"/>
      <c r="AS105" s="491"/>
      <c r="AT105" s="492"/>
      <c r="AU105" s="491"/>
      <c r="AV105" s="491"/>
      <c r="AW105" s="492"/>
      <c r="AX105" s="492"/>
      <c r="AY105" s="492"/>
      <c r="AZ105" s="795"/>
      <c r="BA105" s="519"/>
      <c r="BB105" s="516"/>
      <c r="BC105" s="516"/>
      <c r="BD105" s="516"/>
      <c r="BE105" s="694"/>
      <c r="BF105" s="516"/>
      <c r="BG105" s="516"/>
      <c r="BH105" s="516"/>
      <c r="BI105" s="516"/>
      <c r="BJ105" s="516"/>
      <c r="BK105" s="516"/>
      <c r="BL105" s="514"/>
      <c r="BM105" s="519"/>
      <c r="BN105" s="519"/>
      <c r="BO105" s="740"/>
    </row>
    <row r="106" spans="1:67" ht="108">
      <c r="A106" s="805"/>
      <c r="B106" s="808"/>
      <c r="C106" s="811"/>
      <c r="D106" s="728" t="s">
        <v>1299</v>
      </c>
      <c r="E106" s="728" t="s">
        <v>196</v>
      </c>
      <c r="F106" s="515">
        <v>14</v>
      </c>
      <c r="G106" s="519" t="s">
        <v>1592</v>
      </c>
      <c r="H106" s="520" t="s">
        <v>1580</v>
      </c>
      <c r="I106" s="795" t="s">
        <v>1316</v>
      </c>
      <c r="J106" s="491" t="s">
        <v>1593</v>
      </c>
      <c r="K106" s="795" t="s">
        <v>180</v>
      </c>
      <c r="L106" s="516" t="s">
        <v>365</v>
      </c>
      <c r="M106" s="485" t="s">
        <v>1304</v>
      </c>
      <c r="N106" s="516" t="s">
        <v>1594</v>
      </c>
      <c r="O106" s="516" t="s">
        <v>1595</v>
      </c>
      <c r="P106" s="519" t="s">
        <v>188</v>
      </c>
      <c r="Q106" s="514" t="s">
        <v>188</v>
      </c>
      <c r="R106" s="520" t="s">
        <v>90</v>
      </c>
      <c r="S106" s="482">
        <f>IF(R106="Muy Alta",100%,IF(R106="Alta",80%,IF(R106="Media",60%,IF(R106="Baja",40%,IF(R106="Muy Baja",20%,"")))))</f>
        <v>0.6</v>
      </c>
      <c r="T106" s="520" t="s">
        <v>120</v>
      </c>
      <c r="U106" s="482">
        <f>IF(T106="Catastrófico",100%,IF(T106="Mayor",80%,IF(T106="Moderado",60%,IF(T106="Menor",40%,IF(T106="Leve",20%,"")))))</f>
        <v>0.2</v>
      </c>
      <c r="V106" s="520" t="s">
        <v>91</v>
      </c>
      <c r="W106" s="482">
        <f>IF(V106="Catastrófico",100%,IF(V106="Mayor",80%,IF(V106="Moderado",60%,IF(V106="Menor",40%,IF(V106="Leve",20%,"")))))</f>
        <v>0.8</v>
      </c>
      <c r="X106" s="485" t="str">
        <f>IF(Y106=100%,"Catastrófico",IF(Y106=80%,"Mayor",IF(Y106=60%,"Moderado",IF(Y106=40%,"Menor",IF(Y106=20%,"Leve","")))))</f>
        <v>Mayor</v>
      </c>
      <c r="Y106" s="482">
        <f>IF(AND(U106="",W106=""),"",MAX(U106,W106))</f>
        <v>0.8</v>
      </c>
      <c r="Z106" s="482" t="str">
        <f>CONCATENATE(R106,X106)</f>
        <v>MediaMayor</v>
      </c>
      <c r="AA106" s="492" t="str">
        <f>IF(Z106="Muy AltaLeve","Alto",IF(Z106="Muy AltaMenor","Alto",IF(Z106="Muy AltaModerado","Alto",IF(Z106="Muy AltaMayor","Alto",IF(Z106="Muy AltaCatastrófico","Extremo",IF(Z106="AltaLeve","Moderado",IF(Z106="AltaMenor","Moderado",IF(Z106="AltaModerado","Alto",IF(Z106="AltaMayor","Alto",IF(Z106="AltaCatastrófico","Extremo",IF(Z106="MediaLeve","Moderado",IF(Z106="MediaMenor","Moderado",IF(Z106="MediaModerado","Moderado",IF(Z106="MediaMayor","Alto",IF(Z106="MediaCatastrófico","Extremo",IF(Z106="BajaLeve","Bajo",IF(Z106="BajaMenor","Moderado",IF(Z106="BajaModerado","Moderado",IF(Z106="BajaMayor","Alto",IF(Z106="BajaCatastrófico","Extremo",IF(Z106="Muy BajaLeve","Bajo",IF(Z106="Muy BajaMenor","Bajo",IF(Z106="Muy BajaModerado","Moderado",IF(Z106="Muy BajaMayor","Alto",IF(Z106="Muy BajaCatastrófico","Extremo","")))))))))))))))))))))))))</f>
        <v>Alto</v>
      </c>
      <c r="AB106" s="151">
        <v>1</v>
      </c>
      <c r="AC106" s="289" t="s">
        <v>1596</v>
      </c>
      <c r="AD106" s="159">
        <v>1</v>
      </c>
      <c r="AE106" s="159" t="s">
        <v>1590</v>
      </c>
      <c r="AF106" s="153" t="str">
        <f t="shared" si="4"/>
        <v>Probabilidad</v>
      </c>
      <c r="AG106" s="154" t="s">
        <v>1468</v>
      </c>
      <c r="AH106" s="155">
        <f t="shared" si="5"/>
        <v>0.25</v>
      </c>
      <c r="AI106" s="154" t="s">
        <v>1469</v>
      </c>
      <c r="AJ106" s="155">
        <f t="shared" si="6"/>
        <v>0.15</v>
      </c>
      <c r="AK106" s="156">
        <f t="shared" si="7"/>
        <v>0.4</v>
      </c>
      <c r="AL106" s="157">
        <f>IFERROR(IF(AF106="Probabilidad",(S106-(+S106*AK106)),IF(AF106="Impacto",S106,"")),"")</f>
        <v>0.36</v>
      </c>
      <c r="AM106" s="157">
        <f>IFERROR(IF(AF106="Impacto",(Y106-(+Y106*AK106)),IF(AF106="Probabilidad",Y106,"")),"")</f>
        <v>0.8</v>
      </c>
      <c r="AN106" s="158" t="s">
        <v>98</v>
      </c>
      <c r="AO106" s="158" t="s">
        <v>99</v>
      </c>
      <c r="AP106" s="158" t="s">
        <v>100</v>
      </c>
      <c r="AQ106" s="520" t="s">
        <v>1584</v>
      </c>
      <c r="AR106" s="490">
        <f>S106</f>
        <v>0.6</v>
      </c>
      <c r="AS106" s="490">
        <f>IF(AL106="","",MIN(AL106:AL108))</f>
        <v>0.1512</v>
      </c>
      <c r="AT106" s="492" t="str">
        <f>IFERROR(IF(AS106="","",IF(AS106&lt;=0.2,"Muy Baja",IF(AS106&lt;=0.4,"Baja",IF(AS106&lt;=0.6,"Media",IF(AS106&lt;=0.8,"Alta","Muy Alta"))))),"")</f>
        <v>Muy Baja</v>
      </c>
      <c r="AU106" s="490">
        <f>Y106</f>
        <v>0.8</v>
      </c>
      <c r="AV106" s="490">
        <f>IF(AM106="","",MIN(AM106:AM108))</f>
        <v>0.8</v>
      </c>
      <c r="AW106" s="492" t="str">
        <f>IFERROR(IF(AV106="","",IF(AV106&lt;=0.2,"Leve",IF(AV106&lt;=0.4,"Menor",IF(AV106&lt;=0.6,"Moderado",IF(AV106&lt;=0.8,"Mayor","Catastrófico"))))),"")</f>
        <v>Mayor</v>
      </c>
      <c r="AX106" s="492" t="str">
        <f>AA106</f>
        <v>Alto</v>
      </c>
      <c r="AY106" s="492" t="str">
        <f>IFERROR(IF(OR(AND(AT106="Muy Baja",AW106="Leve"),AND(AT106="Muy Baja",AW106="Menor"),AND(AT106="Baja",AW106="Leve")),"Bajo",IF(OR(AND(AT106="Muy baja",AW106="Moderado"),AND(AT106="Baja",AW106="Menor"),AND(AT106="Baja",AW106="Moderado"),AND(AT106="Media",AW106="Leve"),AND(AT106="Media",AW106="Menor"),AND(AT106="Media",AW106="Moderado"),AND(AT106="Alta",AW106="Leve"),AND(AT106="Alta",AW106="Menor")),"Moderado",IF(OR(AND(AT106="Muy Baja",AW106="Mayor"),AND(AT106="Baja",AW106="Mayor"),AND(AT106="Media",AW106="Mayor"),AND(AT106="Alta",AW106="Moderado"),AND(AT106="Alta",AW106="Mayor"),AND(AT106="Muy Alta",AW106="Leve"),AND(AT106="Muy Alta",AW106="Menor"),AND(AT106="Muy Alta",AW106="Moderado"),AND(AT106="Muy Alta",AW106="Mayor")),"Alto",IF(OR(AND(AT106="Muy Baja",AW106="Catastrófico"),AND(AT106="Baja",AW106="Catastrófico"),AND(AT106="Media",AW106="Catastrófico"),AND(AT106="Alta",AW106="Catastrófico"),AND(AT106="Muy Alta",AW106="Catastrófico")),"Extremo","")))),"")</f>
        <v>Alto</v>
      </c>
      <c r="AZ106" s="795" t="s">
        <v>104</v>
      </c>
      <c r="BA106" s="523" t="s">
        <v>1597</v>
      </c>
      <c r="BB106" s="872" t="s">
        <v>1598</v>
      </c>
      <c r="BC106" s="516" t="s">
        <v>1587</v>
      </c>
      <c r="BD106" s="516" t="s">
        <v>1588</v>
      </c>
      <c r="BE106" s="694" t="s">
        <v>246</v>
      </c>
      <c r="BF106" s="516"/>
      <c r="BG106" s="516"/>
      <c r="BH106" s="581"/>
      <c r="BI106" s="581"/>
      <c r="BJ106" s="581"/>
      <c r="BK106" s="581"/>
      <c r="BL106" s="581"/>
      <c r="BM106" s="516"/>
      <c r="BN106" s="516"/>
      <c r="BO106" s="719"/>
    </row>
    <row r="107" spans="1:67" ht="165.75" customHeight="1">
      <c r="A107" s="805"/>
      <c r="B107" s="808"/>
      <c r="C107" s="811"/>
      <c r="D107" s="728"/>
      <c r="E107" s="728"/>
      <c r="F107" s="515"/>
      <c r="G107" s="519"/>
      <c r="H107" s="520"/>
      <c r="I107" s="795"/>
      <c r="J107" s="491"/>
      <c r="K107" s="795"/>
      <c r="L107" s="516"/>
      <c r="M107" s="485"/>
      <c r="N107" s="516"/>
      <c r="O107" s="516"/>
      <c r="P107" s="519"/>
      <c r="Q107" s="514"/>
      <c r="R107" s="520"/>
      <c r="S107" s="482"/>
      <c r="T107" s="520"/>
      <c r="U107" s="482"/>
      <c r="V107" s="520"/>
      <c r="W107" s="482"/>
      <c r="X107" s="485"/>
      <c r="Y107" s="482"/>
      <c r="Z107" s="482"/>
      <c r="AA107" s="492"/>
      <c r="AB107" s="151">
        <v>2</v>
      </c>
      <c r="AC107" s="289" t="s">
        <v>1491</v>
      </c>
      <c r="AD107" s="159">
        <v>1</v>
      </c>
      <c r="AE107" s="159" t="s">
        <v>1356</v>
      </c>
      <c r="AF107" s="160" t="str">
        <f>IF(OR(AG107="Preventivo",AG107="Detectivo"),"Probabilidad",IF(AG107="Correctivo","Impacto",""))</f>
        <v>Probabilidad</v>
      </c>
      <c r="AG107" s="154" t="s">
        <v>1477</v>
      </c>
      <c r="AH107" s="155">
        <f t="shared" si="5"/>
        <v>0.15</v>
      </c>
      <c r="AI107" s="154" t="s">
        <v>1469</v>
      </c>
      <c r="AJ107" s="155">
        <f t="shared" si="6"/>
        <v>0.15</v>
      </c>
      <c r="AK107" s="156">
        <f t="shared" si="7"/>
        <v>0.3</v>
      </c>
      <c r="AL107" s="161">
        <f>IFERROR(IF(AND(AF106="Probabilidad",AF107="Probabilidad"),(AL106-(+AL106*AK107)),IF(AF107="Probabilidad",(S106-(+S106*AK107)),IF(AF107="Impacto",AL106,""))),"")</f>
        <v>0.252</v>
      </c>
      <c r="AM107" s="161">
        <f>IFERROR(IF(AND(AF106="Impacto",AF107="Impacto"),(AM106-(+AM106*AK107)),IF(AF107="Impacto",(Y106-(+Y106*AK107)),IF(AF107="Probabilidad",AM106,""))),"")</f>
        <v>0.8</v>
      </c>
      <c r="AN107" s="158" t="s">
        <v>98</v>
      </c>
      <c r="AO107" s="158" t="s">
        <v>99</v>
      </c>
      <c r="AP107" s="158" t="s">
        <v>100</v>
      </c>
      <c r="AQ107" s="520"/>
      <c r="AR107" s="491"/>
      <c r="AS107" s="491"/>
      <c r="AT107" s="492"/>
      <c r="AU107" s="491"/>
      <c r="AV107" s="491"/>
      <c r="AW107" s="492"/>
      <c r="AX107" s="492"/>
      <c r="AY107" s="492"/>
      <c r="AZ107" s="795"/>
      <c r="BA107" s="519"/>
      <c r="BB107" s="516"/>
      <c r="BC107" s="516"/>
      <c r="BD107" s="516"/>
      <c r="BE107" s="694"/>
      <c r="BF107" s="516"/>
      <c r="BG107" s="516"/>
      <c r="BH107" s="581"/>
      <c r="BI107" s="581"/>
      <c r="BJ107" s="581"/>
      <c r="BK107" s="581"/>
      <c r="BL107" s="581"/>
      <c r="BM107" s="516"/>
      <c r="BN107" s="516"/>
      <c r="BO107" s="719"/>
    </row>
    <row r="108" spans="1:67" ht="69">
      <c r="A108" s="805"/>
      <c r="B108" s="808"/>
      <c r="C108" s="811"/>
      <c r="D108" s="728"/>
      <c r="E108" s="728"/>
      <c r="F108" s="515"/>
      <c r="G108" s="519"/>
      <c r="H108" s="520"/>
      <c r="I108" s="795"/>
      <c r="J108" s="491"/>
      <c r="K108" s="795"/>
      <c r="L108" s="516"/>
      <c r="M108" s="485"/>
      <c r="N108" s="516"/>
      <c r="O108" s="516"/>
      <c r="P108" s="519"/>
      <c r="Q108" s="514"/>
      <c r="R108" s="520"/>
      <c r="S108" s="482"/>
      <c r="T108" s="520"/>
      <c r="U108" s="482"/>
      <c r="V108" s="520"/>
      <c r="W108" s="482"/>
      <c r="X108" s="485"/>
      <c r="Y108" s="482"/>
      <c r="Z108" s="482"/>
      <c r="AA108" s="492"/>
      <c r="AB108" s="151">
        <v>3</v>
      </c>
      <c r="AC108" s="182" t="s">
        <v>1599</v>
      </c>
      <c r="AD108" s="159">
        <v>1</v>
      </c>
      <c r="AE108" s="159" t="s">
        <v>1356</v>
      </c>
      <c r="AF108" s="153" t="str">
        <f>IF(OR(AG108="Preventivo",AG108="Detectivo"),"Probabilidad",IF(AG108="Correctivo","Impacto",""))</f>
        <v>Probabilidad</v>
      </c>
      <c r="AG108" s="154" t="s">
        <v>1468</v>
      </c>
      <c r="AH108" s="155">
        <f t="shared" si="5"/>
        <v>0.25</v>
      </c>
      <c r="AI108" s="154" t="s">
        <v>1469</v>
      </c>
      <c r="AJ108" s="155">
        <f t="shared" si="6"/>
        <v>0.15</v>
      </c>
      <c r="AK108" s="156">
        <f t="shared" si="7"/>
        <v>0.4</v>
      </c>
      <c r="AL108" s="157">
        <f>IFERROR(IF(AND(AF107="Probabilidad",AF108="Probabilidad"),(AL107-(+AL107*AK108)),IF(AND(AF107="Impacto",AF108="Probabilidad"),(AL106-(+AL106*AK108)),IF(AF108="Impacto",AL107,""))),"")</f>
        <v>0.1512</v>
      </c>
      <c r="AM108" s="157">
        <f>IFERROR(IF(AND(AF107="Impacto",AF108="Impacto"),(AM107-(+AM107*AK108)),IF(AND(AF107="Probabilidad",AF108="Impacto"),(AM106-(+AM106*AK108)),IF(AF108="Probabilidad",AM107,""))),"")</f>
        <v>0.8</v>
      </c>
      <c r="AN108" s="158" t="s">
        <v>98</v>
      </c>
      <c r="AO108" s="158" t="s">
        <v>99</v>
      </c>
      <c r="AP108" s="158" t="s">
        <v>100</v>
      </c>
      <c r="AQ108" s="520"/>
      <c r="AR108" s="491"/>
      <c r="AS108" s="491"/>
      <c r="AT108" s="492"/>
      <c r="AU108" s="491"/>
      <c r="AV108" s="491"/>
      <c r="AW108" s="492"/>
      <c r="AX108" s="492"/>
      <c r="AY108" s="492"/>
      <c r="AZ108" s="795"/>
      <c r="BA108" s="519"/>
      <c r="BB108" s="516"/>
      <c r="BC108" s="516"/>
      <c r="BD108" s="516"/>
      <c r="BE108" s="694"/>
      <c r="BF108" s="516"/>
      <c r="BG108" s="516"/>
      <c r="BH108" s="581"/>
      <c r="BI108" s="581"/>
      <c r="BJ108" s="581"/>
      <c r="BK108" s="581"/>
      <c r="BL108" s="581"/>
      <c r="BM108" s="516"/>
      <c r="BN108" s="516"/>
      <c r="BO108" s="719"/>
    </row>
    <row r="109" spans="1:67" ht="121.5">
      <c r="A109" s="805"/>
      <c r="B109" s="808"/>
      <c r="C109" s="811"/>
      <c r="D109" s="728" t="s">
        <v>1299</v>
      </c>
      <c r="E109" s="728" t="s">
        <v>196</v>
      </c>
      <c r="F109" s="515">
        <v>15</v>
      </c>
      <c r="G109" s="519" t="s">
        <v>1600</v>
      </c>
      <c r="H109" s="520" t="s">
        <v>1368</v>
      </c>
      <c r="I109" s="795" t="s">
        <v>1302</v>
      </c>
      <c r="J109" s="491" t="s">
        <v>1601</v>
      </c>
      <c r="K109" s="795" t="s">
        <v>180</v>
      </c>
      <c r="L109" s="516" t="s">
        <v>365</v>
      </c>
      <c r="M109" s="485" t="s">
        <v>1304</v>
      </c>
      <c r="N109" s="516" t="s">
        <v>1594</v>
      </c>
      <c r="O109" s="516" t="s">
        <v>1595</v>
      </c>
      <c r="P109" s="519" t="s">
        <v>188</v>
      </c>
      <c r="Q109" s="514" t="s">
        <v>188</v>
      </c>
      <c r="R109" s="520" t="s">
        <v>90</v>
      </c>
      <c r="S109" s="482">
        <f>IF(R109="Muy Alta",100%,IF(R109="Alta",80%,IF(R109="Media",60%,IF(R109="Baja",40%,IF(R109="Muy Baja",20%,"")))))</f>
        <v>0.6</v>
      </c>
      <c r="T109" s="520" t="s">
        <v>120</v>
      </c>
      <c r="U109" s="482">
        <f>IF(T109="Catastrófico",100%,IF(T109="Mayor",80%,IF(T109="Moderado",60%,IF(T109="Menor",40%,IF(T109="Leve",20%,"")))))</f>
        <v>0.2</v>
      </c>
      <c r="V109" s="520" t="s">
        <v>91</v>
      </c>
      <c r="W109" s="482">
        <f>IF(V109="Catastrófico",100%,IF(V109="Mayor",80%,IF(V109="Moderado",60%,IF(V109="Menor",40%,IF(V109="Leve",20%,"")))))</f>
        <v>0.8</v>
      </c>
      <c r="X109" s="485" t="str">
        <f>IF(Y109=100%,"Catastrófico",IF(Y109=80%,"Mayor",IF(Y109=60%,"Moderado",IF(Y109=40%,"Menor",IF(Y109=20%,"Leve","")))))</f>
        <v>Mayor</v>
      </c>
      <c r="Y109" s="482">
        <f>IF(AND(U109="",W109=""),"",MAX(U109,W109))</f>
        <v>0.8</v>
      </c>
      <c r="Z109" s="482" t="str">
        <f>CONCATENATE(R109,X109)</f>
        <v>MediaMayor</v>
      </c>
      <c r="AA109" s="492" t="str">
        <f>IF(Z109="Muy AltaLeve","Alto",IF(Z109="Muy AltaMenor","Alto",IF(Z109="Muy AltaModerado","Alto",IF(Z109="Muy AltaMayor","Alto",IF(Z109="Muy AltaCatastrófico","Extremo",IF(Z109="AltaLeve","Moderado",IF(Z109="AltaMenor","Moderado",IF(Z109="AltaModerado","Alto",IF(Z109="AltaMayor","Alto",IF(Z109="AltaCatastrófico","Extremo",IF(Z109="MediaLeve","Moderado",IF(Z109="MediaMenor","Moderado",IF(Z109="MediaModerado","Moderado",IF(Z109="MediaMayor","Alto",IF(Z109="MediaCatastrófico","Extremo",IF(Z109="BajaLeve","Bajo",IF(Z109="BajaMenor","Moderado",IF(Z109="BajaModerado","Moderado",IF(Z109="BajaMayor","Alto",IF(Z109="BajaCatastrófico","Extremo",IF(Z109="Muy BajaLeve","Bajo",IF(Z109="Muy BajaMenor","Bajo",IF(Z109="Muy BajaModerado","Moderado",IF(Z109="Muy BajaMayor","Alto",IF(Z109="Muy BajaCatastrófico","Extremo","")))))))))))))))))))))))))</f>
        <v>Alto</v>
      </c>
      <c r="AB109" s="151">
        <v>1</v>
      </c>
      <c r="AC109" s="291" t="s">
        <v>1602</v>
      </c>
      <c r="AD109" s="159">
        <v>1</v>
      </c>
      <c r="AE109" s="159" t="s">
        <v>1315</v>
      </c>
      <c r="AF109" s="153" t="str">
        <f t="shared" si="4"/>
        <v>Probabilidad</v>
      </c>
      <c r="AG109" s="154" t="s">
        <v>1468</v>
      </c>
      <c r="AH109" s="155">
        <f t="shared" si="5"/>
        <v>0.25</v>
      </c>
      <c r="AI109" s="154" t="s">
        <v>1469</v>
      </c>
      <c r="AJ109" s="155">
        <f t="shared" si="6"/>
        <v>0.15</v>
      </c>
      <c r="AK109" s="156">
        <f t="shared" si="7"/>
        <v>0.4</v>
      </c>
      <c r="AL109" s="157">
        <f>IFERROR(IF(AF109="Probabilidad",(S109-(+S109*AK109)),IF(AF109="Impacto",S109,"")),"")</f>
        <v>0.36</v>
      </c>
      <c r="AM109" s="157">
        <f>IFERROR(IF(AF109="Impacto",(Y109-(+Y109*AK109)),IF(AF109="Probabilidad",Y109,"")),"")</f>
        <v>0.8</v>
      </c>
      <c r="AN109" s="158" t="s">
        <v>98</v>
      </c>
      <c r="AO109" s="158" t="s">
        <v>99</v>
      </c>
      <c r="AP109" s="158" t="s">
        <v>100</v>
      </c>
      <c r="AQ109" s="520" t="s">
        <v>1584</v>
      </c>
      <c r="AR109" s="490">
        <f>S109</f>
        <v>0.6</v>
      </c>
      <c r="AS109" s="490">
        <f>IF(AL109="","",MIN(AL109:AL110))</f>
        <v>0.216</v>
      </c>
      <c r="AT109" s="492" t="str">
        <f>IFERROR(IF(AS109="","",IF(AS109&lt;=0.2,"Muy Baja",IF(AS109&lt;=0.4,"Baja",IF(AS109&lt;=0.6,"Media",IF(AS109&lt;=0.8,"Alta","Muy Alta"))))),"")</f>
        <v>Baja</v>
      </c>
      <c r="AU109" s="490">
        <f>Y109</f>
        <v>0.8</v>
      </c>
      <c r="AV109" s="490">
        <f>IF(AM109="","",MIN(AM109:AM110))</f>
        <v>0.8</v>
      </c>
      <c r="AW109" s="492" t="str">
        <f>IFERROR(IF(AV109="","",IF(AV109&lt;=0.2,"Leve",IF(AV109&lt;=0.4,"Menor",IF(AV109&lt;=0.6,"Moderado",IF(AV109&lt;=0.8,"Mayor","Catastrófico"))))),"")</f>
        <v>Mayor</v>
      </c>
      <c r="AX109" s="492" t="str">
        <f>AA109</f>
        <v>Alto</v>
      </c>
      <c r="AY109" s="492" t="str">
        <f>IFERROR(IF(OR(AND(AT109="Muy Baja",AW109="Leve"),AND(AT109="Muy Baja",AW109="Menor"),AND(AT109="Baja",AW109="Leve")),"Bajo",IF(OR(AND(AT109="Muy baja",AW109="Moderado"),AND(AT109="Baja",AW109="Menor"),AND(AT109="Baja",AW109="Moderado"),AND(AT109="Media",AW109="Leve"),AND(AT109="Media",AW109="Menor"),AND(AT109="Media",AW109="Moderado"),AND(AT109="Alta",AW109="Leve"),AND(AT109="Alta",AW109="Menor")),"Moderado",IF(OR(AND(AT109="Muy Baja",AW109="Mayor"),AND(AT109="Baja",AW109="Mayor"),AND(AT109="Media",AW109="Mayor"),AND(AT109="Alta",AW109="Moderado"),AND(AT109="Alta",AW109="Mayor"),AND(AT109="Muy Alta",AW109="Leve"),AND(AT109="Muy Alta",AW109="Menor"),AND(AT109="Muy Alta",AW109="Moderado"),AND(AT109="Muy Alta",AW109="Mayor")),"Alto",IF(OR(AND(AT109="Muy Baja",AW109="Catastrófico"),AND(AT109="Baja",AW109="Catastrófico"),AND(AT109="Media",AW109="Catastrófico"),AND(AT109="Alta",AW109="Catastrófico"),AND(AT109="Muy Alta",AW109="Catastrófico")),"Extremo","")))),"")</f>
        <v>Alto</v>
      </c>
      <c r="AZ109" s="795" t="s">
        <v>104</v>
      </c>
      <c r="BA109" s="523" t="s">
        <v>1603</v>
      </c>
      <c r="BB109" s="872" t="s">
        <v>1604</v>
      </c>
      <c r="BC109" s="516" t="s">
        <v>1587</v>
      </c>
      <c r="BD109" s="516" t="s">
        <v>1588</v>
      </c>
      <c r="BE109" s="694" t="s">
        <v>246</v>
      </c>
      <c r="BF109" s="516"/>
      <c r="BG109" s="516"/>
      <c r="BH109" s="581"/>
      <c r="BI109" s="581"/>
      <c r="BJ109" s="581"/>
      <c r="BK109" s="581"/>
      <c r="BL109" s="581"/>
      <c r="BM109" s="516"/>
      <c r="BN109" s="516"/>
      <c r="BO109" s="719"/>
    </row>
    <row r="110" spans="1:67" ht="69">
      <c r="A110" s="805"/>
      <c r="B110" s="808"/>
      <c r="C110" s="811"/>
      <c r="D110" s="728"/>
      <c r="E110" s="728"/>
      <c r="F110" s="515"/>
      <c r="G110" s="519"/>
      <c r="H110" s="520"/>
      <c r="I110" s="795"/>
      <c r="J110" s="491"/>
      <c r="K110" s="795"/>
      <c r="L110" s="516"/>
      <c r="M110" s="485"/>
      <c r="N110" s="516"/>
      <c r="O110" s="516"/>
      <c r="P110" s="519"/>
      <c r="Q110" s="514"/>
      <c r="R110" s="520"/>
      <c r="S110" s="482"/>
      <c r="T110" s="520"/>
      <c r="U110" s="482"/>
      <c r="V110" s="520"/>
      <c r="W110" s="482"/>
      <c r="X110" s="485"/>
      <c r="Y110" s="482"/>
      <c r="Z110" s="482"/>
      <c r="AA110" s="492"/>
      <c r="AB110" s="151">
        <v>2</v>
      </c>
      <c r="AC110" s="289" t="s">
        <v>1605</v>
      </c>
      <c r="AD110" s="159">
        <v>1</v>
      </c>
      <c r="AE110" s="159" t="s">
        <v>1443</v>
      </c>
      <c r="AF110" s="153" t="str">
        <f t="shared" si="4"/>
        <v>Probabilidad</v>
      </c>
      <c r="AG110" s="154" t="s">
        <v>1468</v>
      </c>
      <c r="AH110" s="155">
        <f t="shared" si="5"/>
        <v>0.25</v>
      </c>
      <c r="AI110" s="154" t="s">
        <v>1469</v>
      </c>
      <c r="AJ110" s="155">
        <f t="shared" si="6"/>
        <v>0.15</v>
      </c>
      <c r="AK110" s="156">
        <f t="shared" si="7"/>
        <v>0.4</v>
      </c>
      <c r="AL110" s="157">
        <f>IFERROR(IF(AND(AF109="Probabilidad",AF110="Probabilidad"),(AL109-(+AL109*AK110)),IF(AF110="Probabilidad",(S109-(+S109*AK110)),IF(AF110="Impacto",AL109,""))),"")</f>
        <v>0.216</v>
      </c>
      <c r="AM110" s="157">
        <f>IFERROR(IF(AND(AF109="Impacto",AF110="Impacto"),(AM109-(+AM109*AK110)),IF(AF110="Impacto",(Y109-(+Y109*AK110)),IF(AF110="Probabilidad",AM109,""))),"")</f>
        <v>0.8</v>
      </c>
      <c r="AN110" s="158" t="s">
        <v>98</v>
      </c>
      <c r="AO110" s="158" t="s">
        <v>99</v>
      </c>
      <c r="AP110" s="158" t="s">
        <v>100</v>
      </c>
      <c r="AQ110" s="520"/>
      <c r="AR110" s="491"/>
      <c r="AS110" s="491"/>
      <c r="AT110" s="492"/>
      <c r="AU110" s="491"/>
      <c r="AV110" s="491"/>
      <c r="AW110" s="492"/>
      <c r="AX110" s="492"/>
      <c r="AY110" s="492"/>
      <c r="AZ110" s="795"/>
      <c r="BA110" s="519"/>
      <c r="BB110" s="516"/>
      <c r="BC110" s="516"/>
      <c r="BD110" s="516"/>
      <c r="BE110" s="694"/>
      <c r="BF110" s="516"/>
      <c r="BG110" s="516"/>
      <c r="BH110" s="581"/>
      <c r="BI110" s="581"/>
      <c r="BJ110" s="581"/>
      <c r="BK110" s="581"/>
      <c r="BL110" s="581"/>
      <c r="BM110" s="516"/>
      <c r="BN110" s="516"/>
      <c r="BO110" s="719"/>
    </row>
    <row r="111" spans="1:67" ht="121.5">
      <c r="A111" s="805"/>
      <c r="B111" s="808"/>
      <c r="C111" s="811"/>
      <c r="D111" s="728" t="s">
        <v>1299</v>
      </c>
      <c r="E111" s="728" t="s">
        <v>196</v>
      </c>
      <c r="F111" s="515">
        <v>16</v>
      </c>
      <c r="G111" s="516" t="s">
        <v>1600</v>
      </c>
      <c r="H111" s="520" t="s">
        <v>1368</v>
      </c>
      <c r="I111" s="795" t="s">
        <v>1316</v>
      </c>
      <c r="J111" s="491" t="s">
        <v>1606</v>
      </c>
      <c r="K111" s="795" t="s">
        <v>180</v>
      </c>
      <c r="L111" s="516" t="s">
        <v>365</v>
      </c>
      <c r="M111" s="485" t="s">
        <v>1304</v>
      </c>
      <c r="N111" s="516" t="s">
        <v>1594</v>
      </c>
      <c r="O111" s="516" t="s">
        <v>1595</v>
      </c>
      <c r="P111" s="519" t="s">
        <v>188</v>
      </c>
      <c r="Q111" s="518" t="s">
        <v>188</v>
      </c>
      <c r="R111" s="520" t="s">
        <v>218</v>
      </c>
      <c r="S111" s="482">
        <f>IF(R111="Muy Alta",100%,IF(R111="Alta",80%,IF(R111="Media",60%,IF(R111="Baja",40%,IF(R111="Muy Baja",20%,"")))))</f>
        <v>0.8</v>
      </c>
      <c r="T111" s="520" t="s">
        <v>120</v>
      </c>
      <c r="U111" s="482">
        <f>IF(T111="Catastrófico",100%,IF(T111="Mayor",80%,IF(T111="Moderado",60%,IF(T111="Menor",40%,IF(T111="Leve",20%,"")))))</f>
        <v>0.2</v>
      </c>
      <c r="V111" s="520" t="s">
        <v>91</v>
      </c>
      <c r="W111" s="482">
        <f>IF(V111="Catastrófico",100%,IF(V111="Mayor",80%,IF(V111="Moderado",60%,IF(V111="Menor",40%,IF(V111="Leve",20%,"")))))</f>
        <v>0.8</v>
      </c>
      <c r="X111" s="485" t="str">
        <f>IF(Y111=100%,"Catastrófico",IF(Y111=80%,"Mayor",IF(Y111=60%,"Moderado",IF(Y111=40%,"Menor",IF(Y111=20%,"Leve","")))))</f>
        <v>Mayor</v>
      </c>
      <c r="Y111" s="482">
        <f>IF(AND(U111="",W111=""),"",MAX(U111,W111))</f>
        <v>0.8</v>
      </c>
      <c r="Z111" s="482" t="str">
        <f>CONCATENATE(R111,X111)</f>
        <v>AltaMayor</v>
      </c>
      <c r="AA111" s="492" t="str">
        <f>IF(Z111="Muy AltaLeve","Alto",IF(Z111="Muy AltaMenor","Alto",IF(Z111="Muy AltaModerado","Alto",IF(Z111="Muy AltaMayor","Alto",IF(Z111="Muy AltaCatastrófico","Extremo",IF(Z111="AltaLeve","Moderado",IF(Z111="AltaMenor","Moderado",IF(Z111="AltaModerado","Alto",IF(Z111="AltaMayor","Alto",IF(Z111="AltaCatastrófico","Extremo",IF(Z111="MediaLeve","Moderado",IF(Z111="MediaMenor","Moderado",IF(Z111="MediaModerado","Moderado",IF(Z111="MediaMayor","Alto",IF(Z111="MediaCatastrófico","Extremo",IF(Z111="BajaLeve","Bajo",IF(Z111="BajaMenor","Moderado",IF(Z111="BajaModerado","Moderado",IF(Z111="BajaMayor","Alto",IF(Z111="BajaCatastrófico","Extremo",IF(Z111="Muy BajaLeve","Bajo",IF(Z111="Muy BajaMenor","Bajo",IF(Z111="Muy BajaModerado","Moderado",IF(Z111="Muy BajaMayor","Alto",IF(Z111="Muy BajaCatastrófico","Extremo","")))))))))))))))))))))))))</f>
        <v>Alto</v>
      </c>
      <c r="AB111" s="151">
        <v>1</v>
      </c>
      <c r="AC111" s="291" t="s">
        <v>1602</v>
      </c>
      <c r="AD111" s="159">
        <v>1</v>
      </c>
      <c r="AE111" s="159" t="s">
        <v>1315</v>
      </c>
      <c r="AF111" s="153" t="str">
        <f t="shared" si="4"/>
        <v>Probabilidad</v>
      </c>
      <c r="AG111" s="154" t="s">
        <v>1468</v>
      </c>
      <c r="AH111" s="155">
        <f t="shared" si="5"/>
        <v>0.25</v>
      </c>
      <c r="AI111" s="154" t="s">
        <v>97</v>
      </c>
      <c r="AJ111" s="155">
        <f t="shared" si="6"/>
        <v>0.15</v>
      </c>
      <c r="AK111" s="156">
        <f t="shared" si="7"/>
        <v>0.4</v>
      </c>
      <c r="AL111" s="157">
        <f>IFERROR(IF(AF111="Probabilidad",(S111-(+S111*AK111)),IF(AF111="Impacto",S111,"")),"")</f>
        <v>0.48</v>
      </c>
      <c r="AM111" s="157">
        <f>IFERROR(IF(AF111="Impacto",(Y111-(+Y111*AK111)),IF(AF111="Probabilidad",Y111,"")),"")</f>
        <v>0.8</v>
      </c>
      <c r="AN111" s="158" t="s">
        <v>98</v>
      </c>
      <c r="AO111" s="158" t="s">
        <v>99</v>
      </c>
      <c r="AP111" s="158" t="s">
        <v>100</v>
      </c>
      <c r="AQ111" s="520" t="s">
        <v>1607</v>
      </c>
      <c r="AR111" s="490">
        <f>S111</f>
        <v>0.8</v>
      </c>
      <c r="AS111" s="490">
        <f>IF(AL111="","",MIN(AL111:AL113))</f>
        <v>0.24</v>
      </c>
      <c r="AT111" s="492" t="str">
        <f>IFERROR(IF(AS111="","",IF(AS111&lt;=0.2,"Muy Baja",IF(AS111&lt;=0.4,"Baja",IF(AS111&lt;=0.6,"Media",IF(AS111&lt;=0.8,"Alta","Muy Alta"))))),"")</f>
        <v>Baja</v>
      </c>
      <c r="AU111" s="490">
        <f>Y111</f>
        <v>0.8</v>
      </c>
      <c r="AV111" s="490">
        <f>IF(AM111="","",MIN(AM111:AM113))</f>
        <v>0.60000000000000009</v>
      </c>
      <c r="AW111" s="492" t="str">
        <f>IFERROR(IF(AV111="","",IF(AV111&lt;=0.2,"Leve",IF(AV111&lt;=0.4,"Menor",IF(AV111&lt;=0.6,"Moderado",IF(AV111&lt;=0.8,"Mayor","Catastrófico"))))),"")</f>
        <v>Moderado</v>
      </c>
      <c r="AX111" s="492" t="str">
        <f>AA111</f>
        <v>Alto</v>
      </c>
      <c r="AY111" s="492" t="str">
        <f>IFERROR(IF(OR(AND(AT111="Muy Baja",AW111="Leve"),AND(AT111="Muy Baja",AW111="Menor"),AND(AT111="Baja",AW111="Leve")),"Bajo",IF(OR(AND(AT111="Muy baja",AW111="Moderado"),AND(AT111="Baja",AW111="Menor"),AND(AT111="Baja",AW111="Moderado"),AND(AT111="Media",AW111="Leve"),AND(AT111="Media",AW111="Menor"),AND(AT111="Media",AW111="Moderado"),AND(AT111="Alta",AW111="Leve"),AND(AT111="Alta",AW111="Menor")),"Moderado",IF(OR(AND(AT111="Muy Baja",AW111="Mayor"),AND(AT111="Baja",AW111="Mayor"),AND(AT111="Media",AW111="Mayor"),AND(AT111="Alta",AW111="Moderado"),AND(AT111="Alta",AW111="Mayor"),AND(AT111="Muy Alta",AW111="Leve"),AND(AT111="Muy Alta",AW111="Menor"),AND(AT111="Muy Alta",AW111="Moderado"),AND(AT111="Muy Alta",AW111="Mayor")),"Alto",IF(OR(AND(AT111="Muy Baja",AW111="Catastrófico"),AND(AT111="Baja",AW111="Catastrófico"),AND(AT111="Media",AW111="Catastrófico"),AND(AT111="Alta",AW111="Catastrófico"),AND(AT111="Muy Alta",AW111="Catastrófico")),"Extremo","")))),"")</f>
        <v>Moderado</v>
      </c>
      <c r="AZ111" s="795" t="s">
        <v>104</v>
      </c>
      <c r="BA111" s="523" t="s">
        <v>1608</v>
      </c>
      <c r="BB111" s="872" t="s">
        <v>1609</v>
      </c>
      <c r="BC111" s="516" t="s">
        <v>1587</v>
      </c>
      <c r="BD111" s="516" t="s">
        <v>1588</v>
      </c>
      <c r="BE111" s="694" t="s">
        <v>246</v>
      </c>
      <c r="BF111" s="516"/>
      <c r="BG111" s="516"/>
      <c r="BH111" s="581"/>
      <c r="BI111" s="581"/>
      <c r="BJ111" s="581"/>
      <c r="BK111" s="581"/>
      <c r="BL111" s="581"/>
      <c r="BM111" s="516"/>
      <c r="BN111" s="516"/>
      <c r="BO111" s="719"/>
    </row>
    <row r="112" spans="1:67" ht="69">
      <c r="A112" s="805"/>
      <c r="B112" s="808"/>
      <c r="C112" s="811"/>
      <c r="D112" s="728"/>
      <c r="E112" s="728"/>
      <c r="F112" s="515"/>
      <c r="G112" s="516"/>
      <c r="H112" s="520"/>
      <c r="I112" s="795"/>
      <c r="J112" s="491"/>
      <c r="K112" s="795"/>
      <c r="L112" s="516"/>
      <c r="M112" s="485"/>
      <c r="N112" s="516"/>
      <c r="O112" s="516"/>
      <c r="P112" s="519"/>
      <c r="Q112" s="518"/>
      <c r="R112" s="520"/>
      <c r="S112" s="482"/>
      <c r="T112" s="520"/>
      <c r="U112" s="482"/>
      <c r="V112" s="520"/>
      <c r="W112" s="482"/>
      <c r="X112" s="485"/>
      <c r="Y112" s="482"/>
      <c r="Z112" s="482"/>
      <c r="AA112" s="492"/>
      <c r="AB112" s="151">
        <v>2</v>
      </c>
      <c r="AC112" s="289" t="s">
        <v>1610</v>
      </c>
      <c r="AD112" s="159">
        <v>1</v>
      </c>
      <c r="AE112" s="152" t="s">
        <v>1443</v>
      </c>
      <c r="AF112" s="153" t="str">
        <f t="shared" si="4"/>
        <v>Probabilidad</v>
      </c>
      <c r="AG112" s="154" t="s">
        <v>1468</v>
      </c>
      <c r="AH112" s="155">
        <f t="shared" si="5"/>
        <v>0.25</v>
      </c>
      <c r="AI112" s="154" t="s">
        <v>635</v>
      </c>
      <c r="AJ112" s="155">
        <f t="shared" si="6"/>
        <v>0.25</v>
      </c>
      <c r="AK112" s="156">
        <f t="shared" si="7"/>
        <v>0.5</v>
      </c>
      <c r="AL112" s="157">
        <f>IFERROR(IF(AND(AF111="Probabilidad",AF112="Probabilidad"),(AL111-(+AL111*AK112)),IF(AF112="Probabilidad",(S111-(+S111*AK112)),IF(AF112="Impacto",AL111,""))),"")</f>
        <v>0.24</v>
      </c>
      <c r="AM112" s="157">
        <f>IFERROR(IF(AND(AF111="Impacto",AF112="Impacto"),(AM111-(+AM111*AK112)),IF(AF112="Impacto",(Y111-(+Y111*AK112)),IF(AF112="Probabilidad",AM111,""))),"")</f>
        <v>0.8</v>
      </c>
      <c r="AN112" s="158" t="s">
        <v>98</v>
      </c>
      <c r="AO112" s="158" t="s">
        <v>99</v>
      </c>
      <c r="AP112" s="158" t="s">
        <v>100</v>
      </c>
      <c r="AQ112" s="520"/>
      <c r="AR112" s="491"/>
      <c r="AS112" s="491"/>
      <c r="AT112" s="492"/>
      <c r="AU112" s="491"/>
      <c r="AV112" s="491"/>
      <c r="AW112" s="492"/>
      <c r="AX112" s="492"/>
      <c r="AY112" s="492"/>
      <c r="AZ112" s="795"/>
      <c r="BA112" s="519"/>
      <c r="BB112" s="516"/>
      <c r="BC112" s="516"/>
      <c r="BD112" s="516"/>
      <c r="BE112" s="694"/>
      <c r="BF112" s="516"/>
      <c r="BG112" s="516"/>
      <c r="BH112" s="581"/>
      <c r="BI112" s="581"/>
      <c r="BJ112" s="581"/>
      <c r="BK112" s="581"/>
      <c r="BL112" s="581"/>
      <c r="BM112" s="516"/>
      <c r="BN112" s="516"/>
      <c r="BO112" s="719"/>
    </row>
    <row r="113" spans="1:67" ht="69">
      <c r="A113" s="805"/>
      <c r="B113" s="808"/>
      <c r="C113" s="811"/>
      <c r="D113" s="728"/>
      <c r="E113" s="728"/>
      <c r="F113" s="515"/>
      <c r="G113" s="516"/>
      <c r="H113" s="520"/>
      <c r="I113" s="795"/>
      <c r="J113" s="491"/>
      <c r="K113" s="795"/>
      <c r="L113" s="516"/>
      <c r="M113" s="485"/>
      <c r="N113" s="516"/>
      <c r="O113" s="516"/>
      <c r="P113" s="519"/>
      <c r="Q113" s="518"/>
      <c r="R113" s="520"/>
      <c r="S113" s="482"/>
      <c r="T113" s="520"/>
      <c r="U113" s="482"/>
      <c r="V113" s="520"/>
      <c r="W113" s="482"/>
      <c r="X113" s="485"/>
      <c r="Y113" s="482"/>
      <c r="Z113" s="482"/>
      <c r="AA113" s="492"/>
      <c r="AB113" s="151">
        <v>3</v>
      </c>
      <c r="AC113" s="289" t="s">
        <v>1611</v>
      </c>
      <c r="AD113" s="159">
        <v>1</v>
      </c>
      <c r="AE113" s="159" t="s">
        <v>1443</v>
      </c>
      <c r="AF113" s="153" t="str">
        <f t="shared" si="4"/>
        <v>Impacto</v>
      </c>
      <c r="AG113" s="154" t="s">
        <v>1478</v>
      </c>
      <c r="AH113" s="155">
        <f t="shared" si="5"/>
        <v>0.1</v>
      </c>
      <c r="AI113" s="154" t="s">
        <v>97</v>
      </c>
      <c r="AJ113" s="155">
        <f t="shared" si="6"/>
        <v>0.15</v>
      </c>
      <c r="AK113" s="156">
        <f t="shared" si="7"/>
        <v>0.25</v>
      </c>
      <c r="AL113" s="157">
        <f>IFERROR(IF(AND(AF112="Probabilidad",AF113="Probabilidad"),(AL112-(+AL112*AK113)),IF(AND(AF112="Impacto",AF113="Probabilidad"),(AL111-(+AL111*AK113)),IF(AF113="Impacto",AL112,""))),"")</f>
        <v>0.24</v>
      </c>
      <c r="AM113" s="157">
        <f>IFERROR(IF(AND(AF112="Impacto",AF113="Impacto"),(AM112-(+AM112*AK113)),IF(AND(AF112="Probabilidad",AF113="Impacto"),(AM111-(+AM111*AK113)),IF(AF113="Probabilidad",AM112,""))),"")</f>
        <v>0.60000000000000009</v>
      </c>
      <c r="AN113" s="158" t="s">
        <v>98</v>
      </c>
      <c r="AO113" s="158" t="s">
        <v>99</v>
      </c>
      <c r="AP113" s="158" t="s">
        <v>100</v>
      </c>
      <c r="AQ113" s="520"/>
      <c r="AR113" s="491"/>
      <c r="AS113" s="491"/>
      <c r="AT113" s="492"/>
      <c r="AU113" s="491"/>
      <c r="AV113" s="491"/>
      <c r="AW113" s="492"/>
      <c r="AX113" s="492"/>
      <c r="AY113" s="492"/>
      <c r="AZ113" s="795"/>
      <c r="BA113" s="519"/>
      <c r="BB113" s="516"/>
      <c r="BC113" s="516"/>
      <c r="BD113" s="516"/>
      <c r="BE113" s="694"/>
      <c r="BF113" s="516"/>
      <c r="BG113" s="516"/>
      <c r="BH113" s="581"/>
      <c r="BI113" s="581"/>
      <c r="BJ113" s="581"/>
      <c r="BK113" s="581"/>
      <c r="BL113" s="581"/>
      <c r="BM113" s="516"/>
      <c r="BN113" s="516"/>
      <c r="BO113" s="719"/>
    </row>
    <row r="114" spans="1:67" ht="69">
      <c r="A114" s="805"/>
      <c r="B114" s="808"/>
      <c r="C114" s="811"/>
      <c r="D114" s="728" t="s">
        <v>1299</v>
      </c>
      <c r="E114" s="728" t="s">
        <v>196</v>
      </c>
      <c r="F114" s="515">
        <v>17</v>
      </c>
      <c r="G114" s="516" t="s">
        <v>1612</v>
      </c>
      <c r="H114" s="520" t="s">
        <v>1330</v>
      </c>
      <c r="I114" s="795" t="s">
        <v>1302</v>
      </c>
      <c r="J114" s="491" t="s">
        <v>1613</v>
      </c>
      <c r="K114" s="795" t="s">
        <v>180</v>
      </c>
      <c r="L114" s="516" t="s">
        <v>365</v>
      </c>
      <c r="M114" s="492" t="s">
        <v>1304</v>
      </c>
      <c r="N114" s="516" t="s">
        <v>1594</v>
      </c>
      <c r="O114" s="516" t="s">
        <v>1595</v>
      </c>
      <c r="P114" s="517" t="s">
        <v>188</v>
      </c>
      <c r="Q114" s="518" t="s">
        <v>188</v>
      </c>
      <c r="R114" s="520" t="s">
        <v>90</v>
      </c>
      <c r="S114" s="482">
        <f>IF(R114="Muy Alta",100%,IF(R114="Alta",80%,IF(R114="Media",60%,IF(R114="Baja",40%,IF(R114="Muy Baja",20%,"")))))</f>
        <v>0.6</v>
      </c>
      <c r="T114" s="520" t="s">
        <v>125</v>
      </c>
      <c r="U114" s="482">
        <f>IF(T114="Catastrófico",100%,IF(T114="Mayor",80%,IF(T114="Moderado",60%,IF(T114="Menor",40%,IF(T114="Leve",20%,"")))))</f>
        <v>0.6</v>
      </c>
      <c r="V114" s="520" t="s">
        <v>91</v>
      </c>
      <c r="W114" s="482">
        <f>IF(V114="Catastrófico",100%,IF(V114="Mayor",80%,IF(V114="Moderado",60%,IF(V114="Menor",40%,IF(V114="Leve",20%,"")))))</f>
        <v>0.8</v>
      </c>
      <c r="X114" s="485" t="str">
        <f>IF(Y114=100%,"Catastrófico",IF(Y114=80%,"Mayor",IF(Y114=60%,"Moderado",IF(Y114=40%,"Menor",IF(Y114=20%,"Leve","")))))</f>
        <v>Mayor</v>
      </c>
      <c r="Y114" s="482">
        <f>IF(AND(U114="",W114=""),"",MAX(U114,W114))</f>
        <v>0.8</v>
      </c>
      <c r="Z114" s="482" t="str">
        <f>CONCATENATE(R114,X114)</f>
        <v>MediaMayor</v>
      </c>
      <c r="AA114" s="492" t="str">
        <f>IF(Z114="Muy AltaLeve","Alto",IF(Z114="Muy AltaMenor","Alto",IF(Z114="Muy AltaModerado","Alto",IF(Z114="Muy AltaMayor","Alto",IF(Z114="Muy AltaCatastrófico","Extremo",IF(Z114="AltaLeve","Moderado",IF(Z114="AltaMenor","Moderado",IF(Z114="AltaModerado","Alto",IF(Z114="AltaMayor","Alto",IF(Z114="AltaCatastrófico","Extremo",IF(Z114="MediaLeve","Moderado",IF(Z114="MediaMenor","Moderado",IF(Z114="MediaModerado","Moderado",IF(Z114="MediaMayor","Alto",IF(Z114="MediaCatastrófico","Extremo",IF(Z114="BajaLeve","Bajo",IF(Z114="BajaMenor","Moderado",IF(Z114="BajaModerado","Moderado",IF(Z114="BajaMayor","Alto",IF(Z114="BajaCatastrófico","Extremo",IF(Z114="Muy BajaLeve","Bajo",IF(Z114="Muy BajaMenor","Bajo",IF(Z114="Muy BajaModerado","Moderado",IF(Z114="Muy BajaMayor","Alto",IF(Z114="Muy BajaCatastrófico","Extremo","")))))))))))))))))))))))))</f>
        <v>Alto</v>
      </c>
      <c r="AB114" s="151">
        <v>1</v>
      </c>
      <c r="AC114" s="289" t="s">
        <v>1408</v>
      </c>
      <c r="AD114" s="159">
        <v>1</v>
      </c>
      <c r="AE114" s="152" t="s">
        <v>1614</v>
      </c>
      <c r="AF114" s="153" t="str">
        <f t="shared" si="4"/>
        <v>Impacto</v>
      </c>
      <c r="AG114" s="154" t="s">
        <v>1478</v>
      </c>
      <c r="AH114" s="155">
        <f t="shared" si="5"/>
        <v>0.1</v>
      </c>
      <c r="AI114" s="154" t="s">
        <v>1469</v>
      </c>
      <c r="AJ114" s="155">
        <f t="shared" si="6"/>
        <v>0.15</v>
      </c>
      <c r="AK114" s="156">
        <f t="shared" si="7"/>
        <v>0.25</v>
      </c>
      <c r="AL114" s="157">
        <f>IFERROR(IF(AF114="Probabilidad",(S114-(+S114*AK114)),IF(AF114="Impacto",S114,"")),"")</f>
        <v>0.6</v>
      </c>
      <c r="AM114" s="157">
        <f>IFERROR(IF(AF114="Impacto",(Y114-(+Y114*AK114)),IF(AF114="Probabilidad",Y114,"")),"")</f>
        <v>0.60000000000000009</v>
      </c>
      <c r="AN114" s="158" t="s">
        <v>98</v>
      </c>
      <c r="AO114" s="158" t="s">
        <v>99</v>
      </c>
      <c r="AP114" s="158" t="s">
        <v>100</v>
      </c>
      <c r="AQ114" s="520" t="s">
        <v>1584</v>
      </c>
      <c r="AR114" s="490">
        <f>S114</f>
        <v>0.6</v>
      </c>
      <c r="AS114" s="490">
        <f>IF(AL114="","",MIN(AL114:AL119))</f>
        <v>0.12348000000000001</v>
      </c>
      <c r="AT114" s="492" t="str">
        <f>IFERROR(IF(AS114="","",IF(AS114&lt;=0.2,"Muy Baja",IF(AS114&lt;=0.4,"Baja",IF(AS114&lt;=0.6,"Media",IF(AS114&lt;=0.8,"Alta","Muy Alta"))))),"")</f>
        <v>Muy Baja</v>
      </c>
      <c r="AU114" s="490">
        <f>Y114</f>
        <v>0.8</v>
      </c>
      <c r="AV114" s="490">
        <f>IF(AM114="","",MIN(AM114:AM119))</f>
        <v>0.45000000000000007</v>
      </c>
      <c r="AW114" s="492" t="str">
        <f>IFERROR(IF(AV114="","",IF(AV114&lt;=0.2,"Leve",IF(AV114&lt;=0.4,"Menor",IF(AV114&lt;=0.6,"Moderado",IF(AV114&lt;=0.8,"Mayor","Catastrófico"))))),"")</f>
        <v>Moderado</v>
      </c>
      <c r="AX114" s="492" t="str">
        <f>AA114</f>
        <v>Alto</v>
      </c>
      <c r="AY114" s="492" t="str">
        <f>IFERROR(IF(OR(AND(AT114="Muy Baja",AW114="Leve"),AND(AT114="Muy Baja",AW114="Menor"),AND(AT114="Baja",AW114="Leve")),"Bajo",IF(OR(AND(AT114="Muy baja",AW114="Moderado"),AND(AT114="Baja",AW114="Menor"),AND(AT114="Baja",AW114="Moderado"),AND(AT114="Media",AW114="Leve"),AND(AT114="Media",AW114="Menor"),AND(AT114="Media",AW114="Moderado"),AND(AT114="Alta",AW114="Leve"),AND(AT114="Alta",AW114="Menor")),"Moderado",IF(OR(AND(AT114="Muy Baja",AW114="Mayor"),AND(AT114="Baja",AW114="Mayor"),AND(AT114="Media",AW114="Mayor"),AND(AT114="Alta",AW114="Moderado"),AND(AT114="Alta",AW114="Mayor"),AND(AT114="Muy Alta",AW114="Leve"),AND(AT114="Muy Alta",AW114="Menor"),AND(AT114="Muy Alta",AW114="Moderado"),AND(AT114="Muy Alta",AW114="Mayor")),"Alto",IF(OR(AND(AT114="Muy Baja",AW114="Catastrófico"),AND(AT114="Baja",AW114="Catastrófico"),AND(AT114="Media",AW114="Catastrófico"),AND(AT114="Alta",AW114="Catastrófico"),AND(AT114="Muy Alta",AW114="Catastrófico")),"Extremo","")))),"")</f>
        <v>Moderado</v>
      </c>
      <c r="AZ114" s="795" t="s">
        <v>104</v>
      </c>
      <c r="BA114" s="523" t="s">
        <v>1615</v>
      </c>
      <c r="BB114" s="872" t="s">
        <v>1616</v>
      </c>
      <c r="BC114" s="516" t="s">
        <v>1587</v>
      </c>
      <c r="BD114" s="516" t="s">
        <v>1588</v>
      </c>
      <c r="BE114" s="694" t="s">
        <v>246</v>
      </c>
      <c r="BF114" s="516"/>
      <c r="BG114" s="516"/>
      <c r="BH114" s="581"/>
      <c r="BI114" s="581"/>
      <c r="BJ114" s="581"/>
      <c r="BK114" s="581"/>
      <c r="BL114" s="581"/>
      <c r="BM114" s="516"/>
      <c r="BN114" s="516"/>
      <c r="BO114" s="719"/>
    </row>
    <row r="115" spans="1:67" ht="69">
      <c r="A115" s="805"/>
      <c r="B115" s="808"/>
      <c r="C115" s="811"/>
      <c r="D115" s="728"/>
      <c r="E115" s="728"/>
      <c r="F115" s="515"/>
      <c r="G115" s="516"/>
      <c r="H115" s="520"/>
      <c r="I115" s="795"/>
      <c r="J115" s="491"/>
      <c r="K115" s="795"/>
      <c r="L115" s="516"/>
      <c r="M115" s="492"/>
      <c r="N115" s="516"/>
      <c r="O115" s="516"/>
      <c r="P115" s="517"/>
      <c r="Q115" s="518"/>
      <c r="R115" s="520"/>
      <c r="S115" s="482"/>
      <c r="T115" s="520"/>
      <c r="U115" s="482"/>
      <c r="V115" s="520"/>
      <c r="W115" s="482"/>
      <c r="X115" s="485"/>
      <c r="Y115" s="482"/>
      <c r="Z115" s="482"/>
      <c r="AA115" s="492"/>
      <c r="AB115" s="151">
        <v>2</v>
      </c>
      <c r="AC115" s="292" t="s">
        <v>1497</v>
      </c>
      <c r="AD115" s="159">
        <v>1</v>
      </c>
      <c r="AE115" s="159" t="s">
        <v>1498</v>
      </c>
      <c r="AF115" s="153" t="str">
        <f t="shared" si="4"/>
        <v>Probabilidad</v>
      </c>
      <c r="AG115" s="154" t="s">
        <v>1477</v>
      </c>
      <c r="AH115" s="155">
        <f t="shared" si="5"/>
        <v>0.15</v>
      </c>
      <c r="AI115" s="154" t="s">
        <v>635</v>
      </c>
      <c r="AJ115" s="155">
        <f t="shared" si="6"/>
        <v>0.25</v>
      </c>
      <c r="AK115" s="156">
        <f t="shared" si="7"/>
        <v>0.4</v>
      </c>
      <c r="AL115" s="157">
        <f>IFERROR(IF(AND(AF114="Probabilidad",AF115="Probabilidad"),(AL114-(+AL114*AK115)),IF(AF115="Probabilidad",(S114-(+S114*AK115)),IF(AF115="Impacto",AL114,""))),"")</f>
        <v>0.36</v>
      </c>
      <c r="AM115" s="157">
        <f>IFERROR(IF(AND(AF114="Impacto",AF115="Impacto"),(AM114-(+AM114*AK115)),IF(AF115="Impacto",(Y114-(+Y114*AK115)),IF(AF115="Probabilidad",AM114,""))),"")</f>
        <v>0.60000000000000009</v>
      </c>
      <c r="AN115" s="158" t="s">
        <v>98</v>
      </c>
      <c r="AO115" s="158" t="s">
        <v>99</v>
      </c>
      <c r="AP115" s="158" t="s">
        <v>100</v>
      </c>
      <c r="AQ115" s="520"/>
      <c r="AR115" s="491"/>
      <c r="AS115" s="491"/>
      <c r="AT115" s="492"/>
      <c r="AU115" s="491"/>
      <c r="AV115" s="491"/>
      <c r="AW115" s="492"/>
      <c r="AX115" s="492"/>
      <c r="AY115" s="492"/>
      <c r="AZ115" s="795"/>
      <c r="BA115" s="519"/>
      <c r="BB115" s="516"/>
      <c r="BC115" s="516"/>
      <c r="BD115" s="516"/>
      <c r="BE115" s="694"/>
      <c r="BF115" s="516"/>
      <c r="BG115" s="516"/>
      <c r="BH115" s="581"/>
      <c r="BI115" s="581"/>
      <c r="BJ115" s="581"/>
      <c r="BK115" s="581"/>
      <c r="BL115" s="581"/>
      <c r="BM115" s="516"/>
      <c r="BN115" s="516"/>
      <c r="BO115" s="719"/>
    </row>
    <row r="116" spans="1:67" ht="76.5">
      <c r="A116" s="805"/>
      <c r="B116" s="808"/>
      <c r="C116" s="811"/>
      <c r="D116" s="728"/>
      <c r="E116" s="728"/>
      <c r="F116" s="515"/>
      <c r="G116" s="516"/>
      <c r="H116" s="520"/>
      <c r="I116" s="795"/>
      <c r="J116" s="491"/>
      <c r="K116" s="795"/>
      <c r="L116" s="516"/>
      <c r="M116" s="492"/>
      <c r="N116" s="516"/>
      <c r="O116" s="516"/>
      <c r="P116" s="517"/>
      <c r="Q116" s="518"/>
      <c r="R116" s="520"/>
      <c r="S116" s="482"/>
      <c r="T116" s="520"/>
      <c r="U116" s="482"/>
      <c r="V116" s="520"/>
      <c r="W116" s="482"/>
      <c r="X116" s="485"/>
      <c r="Y116" s="482"/>
      <c r="Z116" s="482"/>
      <c r="AA116" s="492"/>
      <c r="AB116" s="151">
        <v>3</v>
      </c>
      <c r="AC116" s="182" t="s">
        <v>1500</v>
      </c>
      <c r="AD116" s="159">
        <v>1</v>
      </c>
      <c r="AE116" s="159" t="s">
        <v>1617</v>
      </c>
      <c r="AF116" s="153" t="str">
        <f t="shared" si="4"/>
        <v>Probabilidad</v>
      </c>
      <c r="AG116" s="154" t="s">
        <v>1477</v>
      </c>
      <c r="AH116" s="155">
        <f t="shared" si="5"/>
        <v>0.15</v>
      </c>
      <c r="AI116" s="154" t="s">
        <v>1469</v>
      </c>
      <c r="AJ116" s="155">
        <f t="shared" si="6"/>
        <v>0.15</v>
      </c>
      <c r="AK116" s="156">
        <f t="shared" si="7"/>
        <v>0.3</v>
      </c>
      <c r="AL116" s="157">
        <f>IFERROR(IF(AND(AF115="Probabilidad",AF116="Probabilidad"),(AL115-(+AL115*AK116)),IF(AND(AF115="Impacto",AF116="Probabilidad"),(AL114-(+AL114*AK116)),IF(AF116="Impacto",AL115,""))),"")</f>
        <v>0.252</v>
      </c>
      <c r="AM116" s="157">
        <f>IFERROR(IF(AND(AF115="Impacto",AF116="Impacto"),(AM115-(+AM115*AK116)),IF(AND(AF115="Probabilidad",AF116="Impacto"),(AM114-(+AM114*AK116)),IF(AF116="Probabilidad",AM115,""))),"")</f>
        <v>0.60000000000000009</v>
      </c>
      <c r="AN116" s="158" t="s">
        <v>98</v>
      </c>
      <c r="AO116" s="158" t="s">
        <v>99</v>
      </c>
      <c r="AP116" s="158" t="s">
        <v>100</v>
      </c>
      <c r="AQ116" s="520"/>
      <c r="AR116" s="491"/>
      <c r="AS116" s="491"/>
      <c r="AT116" s="492"/>
      <c r="AU116" s="491"/>
      <c r="AV116" s="491"/>
      <c r="AW116" s="492"/>
      <c r="AX116" s="492"/>
      <c r="AY116" s="492"/>
      <c r="AZ116" s="795"/>
      <c r="BA116" s="519"/>
      <c r="BB116" s="516"/>
      <c r="BC116" s="516"/>
      <c r="BD116" s="516"/>
      <c r="BE116" s="694"/>
      <c r="BF116" s="516"/>
      <c r="BG116" s="516"/>
      <c r="BH116" s="581"/>
      <c r="BI116" s="581"/>
      <c r="BJ116" s="581"/>
      <c r="BK116" s="581"/>
      <c r="BL116" s="581"/>
      <c r="BM116" s="516"/>
      <c r="BN116" s="516"/>
      <c r="BO116" s="719"/>
    </row>
    <row r="117" spans="1:67" ht="76.5">
      <c r="A117" s="805"/>
      <c r="B117" s="808"/>
      <c r="C117" s="811"/>
      <c r="D117" s="728"/>
      <c r="E117" s="728"/>
      <c r="F117" s="515"/>
      <c r="G117" s="516"/>
      <c r="H117" s="520"/>
      <c r="I117" s="795"/>
      <c r="J117" s="491"/>
      <c r="K117" s="795"/>
      <c r="L117" s="516"/>
      <c r="M117" s="492"/>
      <c r="N117" s="516"/>
      <c r="O117" s="516"/>
      <c r="P117" s="517"/>
      <c r="Q117" s="518"/>
      <c r="R117" s="520"/>
      <c r="S117" s="482"/>
      <c r="T117" s="520"/>
      <c r="U117" s="482"/>
      <c r="V117" s="520"/>
      <c r="W117" s="482"/>
      <c r="X117" s="485"/>
      <c r="Y117" s="482"/>
      <c r="Z117" s="482"/>
      <c r="AA117" s="492"/>
      <c r="AB117" s="151">
        <v>4</v>
      </c>
      <c r="AC117" s="182" t="s">
        <v>1500</v>
      </c>
      <c r="AD117" s="159">
        <v>1</v>
      </c>
      <c r="AE117" s="159" t="s">
        <v>1617</v>
      </c>
      <c r="AF117" s="153" t="str">
        <f t="shared" si="4"/>
        <v>Impacto</v>
      </c>
      <c r="AG117" s="154" t="s">
        <v>1478</v>
      </c>
      <c r="AH117" s="155">
        <f t="shared" si="5"/>
        <v>0.1</v>
      </c>
      <c r="AI117" s="154" t="s">
        <v>1469</v>
      </c>
      <c r="AJ117" s="155">
        <f t="shared" si="6"/>
        <v>0.15</v>
      </c>
      <c r="AK117" s="156">
        <f t="shared" si="7"/>
        <v>0.25</v>
      </c>
      <c r="AL117" s="157">
        <f>IFERROR(IF(AND(AF116="Probabilidad",AF117="Probabilidad"),(AL116-(+AL116*AK117)),IF(AND(AF116="Impacto",AF117="Probabilidad"),(AL115-(+AL115*AK117)),IF(AF117="Impacto",AL116,""))),"")</f>
        <v>0.252</v>
      </c>
      <c r="AM117" s="157">
        <f>IFERROR(IF(AND(AF116="Impacto",AF117="Impacto"),(AM116-(+AM116*AK117)),IF(AND(AF116="Probabilidad",AF117="Impacto"),(AM115-(+AM115*AK117)),IF(AF117="Probabilidad",AM116,""))),"")</f>
        <v>0.45000000000000007</v>
      </c>
      <c r="AN117" s="158" t="s">
        <v>98</v>
      </c>
      <c r="AO117" s="158" t="s">
        <v>99</v>
      </c>
      <c r="AP117" s="158" t="s">
        <v>100</v>
      </c>
      <c r="AQ117" s="520"/>
      <c r="AR117" s="491"/>
      <c r="AS117" s="491"/>
      <c r="AT117" s="492"/>
      <c r="AU117" s="491"/>
      <c r="AV117" s="491"/>
      <c r="AW117" s="492"/>
      <c r="AX117" s="492"/>
      <c r="AY117" s="492"/>
      <c r="AZ117" s="795"/>
      <c r="BA117" s="519"/>
      <c r="BB117" s="516"/>
      <c r="BC117" s="516"/>
      <c r="BD117" s="516"/>
      <c r="BE117" s="694"/>
      <c r="BF117" s="516"/>
      <c r="BG117" s="516"/>
      <c r="BH117" s="581"/>
      <c r="BI117" s="581"/>
      <c r="BJ117" s="581"/>
      <c r="BK117" s="581"/>
      <c r="BL117" s="581"/>
      <c r="BM117" s="516"/>
      <c r="BN117" s="516"/>
      <c r="BO117" s="719"/>
    </row>
    <row r="118" spans="1:67" ht="91.5">
      <c r="A118" s="805"/>
      <c r="B118" s="808"/>
      <c r="C118" s="811"/>
      <c r="D118" s="728"/>
      <c r="E118" s="728"/>
      <c r="F118" s="515"/>
      <c r="G118" s="516"/>
      <c r="H118" s="520"/>
      <c r="I118" s="795"/>
      <c r="J118" s="491"/>
      <c r="K118" s="795"/>
      <c r="L118" s="516"/>
      <c r="M118" s="492"/>
      <c r="N118" s="516"/>
      <c r="O118" s="516"/>
      <c r="P118" s="517"/>
      <c r="Q118" s="518"/>
      <c r="R118" s="520"/>
      <c r="S118" s="482"/>
      <c r="T118" s="520"/>
      <c r="U118" s="482"/>
      <c r="V118" s="520"/>
      <c r="W118" s="482"/>
      <c r="X118" s="485"/>
      <c r="Y118" s="482"/>
      <c r="Z118" s="482"/>
      <c r="AA118" s="492"/>
      <c r="AB118" s="151">
        <v>5</v>
      </c>
      <c r="AC118" s="182" t="s">
        <v>1502</v>
      </c>
      <c r="AD118" s="159">
        <v>1</v>
      </c>
      <c r="AE118" s="159" t="s">
        <v>1617</v>
      </c>
      <c r="AF118" s="153" t="str">
        <f t="shared" si="4"/>
        <v>Probabilidad</v>
      </c>
      <c r="AG118" s="154" t="s">
        <v>1477</v>
      </c>
      <c r="AH118" s="155">
        <f t="shared" si="5"/>
        <v>0.15</v>
      </c>
      <c r="AI118" s="154" t="s">
        <v>1469</v>
      </c>
      <c r="AJ118" s="155">
        <f t="shared" si="6"/>
        <v>0.15</v>
      </c>
      <c r="AK118" s="156">
        <f t="shared" si="7"/>
        <v>0.3</v>
      </c>
      <c r="AL118" s="157">
        <f>IFERROR(IF(AND(AF117="Probabilidad",AF118="Probabilidad"),(AL117-(+AL117*AK118)),IF(AND(AF117="Impacto",AF118="Probabilidad"),(AL116-(+AL116*AK118)),IF(AF118="Impacto",AL117,""))),"")</f>
        <v>0.1764</v>
      </c>
      <c r="AM118" s="157">
        <f>IFERROR(IF(AND(AF117="Impacto",AF118="Impacto"),(AM117-(+AM117*AK118)),IF(AND(AF117="Probabilidad",AF118="Impacto"),(AM116-(+AM116*AK118)),IF(AF118="Probabilidad",AM117,""))),"")</f>
        <v>0.45000000000000007</v>
      </c>
      <c r="AN118" s="158" t="s">
        <v>98</v>
      </c>
      <c r="AO118" s="158" t="s">
        <v>99</v>
      </c>
      <c r="AP118" s="158" t="s">
        <v>100</v>
      </c>
      <c r="AQ118" s="520"/>
      <c r="AR118" s="491"/>
      <c r="AS118" s="491"/>
      <c r="AT118" s="492"/>
      <c r="AU118" s="491"/>
      <c r="AV118" s="491"/>
      <c r="AW118" s="492"/>
      <c r="AX118" s="492"/>
      <c r="AY118" s="492"/>
      <c r="AZ118" s="795"/>
      <c r="BA118" s="519"/>
      <c r="BB118" s="516"/>
      <c r="BC118" s="516"/>
      <c r="BD118" s="516"/>
      <c r="BE118" s="694"/>
      <c r="BF118" s="516"/>
      <c r="BG118" s="516"/>
      <c r="BH118" s="581"/>
      <c r="BI118" s="581"/>
      <c r="BJ118" s="581"/>
      <c r="BK118" s="581"/>
      <c r="BL118" s="581"/>
      <c r="BM118" s="516"/>
      <c r="BN118" s="516"/>
      <c r="BO118" s="719"/>
    </row>
    <row r="119" spans="1:67" ht="150.75" customHeight="1">
      <c r="A119" s="805"/>
      <c r="B119" s="808"/>
      <c r="C119" s="811"/>
      <c r="D119" s="728"/>
      <c r="E119" s="728"/>
      <c r="F119" s="515"/>
      <c r="G119" s="516"/>
      <c r="H119" s="520"/>
      <c r="I119" s="795"/>
      <c r="J119" s="491"/>
      <c r="K119" s="795"/>
      <c r="L119" s="516"/>
      <c r="M119" s="492"/>
      <c r="N119" s="516"/>
      <c r="O119" s="516"/>
      <c r="P119" s="517"/>
      <c r="Q119" s="518"/>
      <c r="R119" s="520"/>
      <c r="S119" s="482"/>
      <c r="T119" s="520"/>
      <c r="U119" s="482"/>
      <c r="V119" s="520"/>
      <c r="W119" s="482"/>
      <c r="X119" s="485"/>
      <c r="Y119" s="482"/>
      <c r="Z119" s="482"/>
      <c r="AA119" s="492"/>
      <c r="AB119" s="151">
        <v>6</v>
      </c>
      <c r="AC119" s="289" t="s">
        <v>1491</v>
      </c>
      <c r="AD119" s="159">
        <v>1</v>
      </c>
      <c r="AE119" s="159" t="s">
        <v>1356</v>
      </c>
      <c r="AF119" s="153" t="str">
        <f t="shared" si="4"/>
        <v>Probabilidad</v>
      </c>
      <c r="AG119" s="154" t="s">
        <v>1477</v>
      </c>
      <c r="AH119" s="155">
        <f t="shared" si="5"/>
        <v>0.15</v>
      </c>
      <c r="AI119" s="154" t="s">
        <v>1469</v>
      </c>
      <c r="AJ119" s="155">
        <f t="shared" si="6"/>
        <v>0.15</v>
      </c>
      <c r="AK119" s="156">
        <f t="shared" si="7"/>
        <v>0.3</v>
      </c>
      <c r="AL119" s="157">
        <f>IFERROR(IF(AND(AF118="Probabilidad",AF119="Probabilidad"),(AL118-(+AL118*AK119)),IF(AND(AF118="Impacto",AF119="Probabilidad"),(AL117-(+AL117*AK119)),IF(AF119="Impacto",AL118,""))),"")</f>
        <v>0.12348000000000001</v>
      </c>
      <c r="AM119" s="157">
        <f>IFERROR(IF(AND(AF118="Impacto",AF119="Impacto"),(AM118-(+AM118*AK119)),IF(AND(AF118="Probabilidad",AF119="Impacto"),(AM117-(+AM117*AK119)),IF(AF119="Probabilidad",AM118,""))),"")</f>
        <v>0.45000000000000007</v>
      </c>
      <c r="AN119" s="158" t="s">
        <v>98</v>
      </c>
      <c r="AO119" s="158" t="s">
        <v>99</v>
      </c>
      <c r="AP119" s="158" t="s">
        <v>100</v>
      </c>
      <c r="AQ119" s="520"/>
      <c r="AR119" s="491"/>
      <c r="AS119" s="491"/>
      <c r="AT119" s="492"/>
      <c r="AU119" s="491"/>
      <c r="AV119" s="491"/>
      <c r="AW119" s="492"/>
      <c r="AX119" s="492"/>
      <c r="AY119" s="492"/>
      <c r="AZ119" s="795"/>
      <c r="BA119" s="519"/>
      <c r="BB119" s="516"/>
      <c r="BC119" s="516"/>
      <c r="BD119" s="516"/>
      <c r="BE119" s="694"/>
      <c r="BF119" s="516"/>
      <c r="BG119" s="516"/>
      <c r="BH119" s="581"/>
      <c r="BI119" s="581"/>
      <c r="BJ119" s="581"/>
      <c r="BK119" s="581"/>
      <c r="BL119" s="581"/>
      <c r="BM119" s="516"/>
      <c r="BN119" s="516"/>
      <c r="BO119" s="719"/>
    </row>
    <row r="120" spans="1:67" ht="166.5" customHeight="1">
      <c r="A120" s="805"/>
      <c r="B120" s="808"/>
      <c r="C120" s="811"/>
      <c r="D120" s="728" t="s">
        <v>1299</v>
      </c>
      <c r="E120" s="728" t="s">
        <v>196</v>
      </c>
      <c r="F120" s="515">
        <v>18</v>
      </c>
      <c r="G120" s="516" t="s">
        <v>1612</v>
      </c>
      <c r="H120" s="520" t="s">
        <v>1330</v>
      </c>
      <c r="I120" s="795" t="s">
        <v>1316</v>
      </c>
      <c r="J120" s="491" t="s">
        <v>1618</v>
      </c>
      <c r="K120" s="795" t="s">
        <v>180</v>
      </c>
      <c r="L120" s="516" t="s">
        <v>365</v>
      </c>
      <c r="M120" s="492" t="s">
        <v>1304</v>
      </c>
      <c r="N120" s="516" t="s">
        <v>1594</v>
      </c>
      <c r="O120" s="516" t="s">
        <v>1595</v>
      </c>
      <c r="P120" s="519" t="s">
        <v>188</v>
      </c>
      <c r="Q120" s="514" t="s">
        <v>188</v>
      </c>
      <c r="R120" s="520" t="s">
        <v>90</v>
      </c>
      <c r="S120" s="482">
        <f>IF(R120="Muy Alta",100%,IF(R120="Alta",80%,IF(R120="Media",60%,IF(R120="Baja",40%,IF(R120="Muy Baja",20%,"")))))</f>
        <v>0.6</v>
      </c>
      <c r="T120" s="520" t="s">
        <v>120</v>
      </c>
      <c r="U120" s="482">
        <f>IF(T120="Catastrófico",100%,IF(T120="Mayor",80%,IF(T120="Moderado",60%,IF(T120="Menor",40%,IF(T120="Leve",20%,"")))))</f>
        <v>0.2</v>
      </c>
      <c r="V120" s="520" t="s">
        <v>125</v>
      </c>
      <c r="W120" s="482">
        <f>IF(V120="Catastrófico",100%,IF(V120="Mayor",80%,IF(V120="Moderado",60%,IF(V120="Menor",40%,IF(V120="Leve",20%,"")))))</f>
        <v>0.6</v>
      </c>
      <c r="X120" s="485" t="str">
        <f>IF(Y120=100%,"Catastrófico",IF(Y120=80%,"Mayor",IF(Y120=60%,"Moderado",IF(Y120=40%,"Menor",IF(Y120=20%,"Leve","")))))</f>
        <v>Moderado</v>
      </c>
      <c r="Y120" s="482">
        <f>IF(AND(U120="",W120=""),"",MAX(U120,W120))</f>
        <v>0.6</v>
      </c>
      <c r="Z120" s="482" t="str">
        <f>CONCATENATE(R120,X120)</f>
        <v>MediaModerado</v>
      </c>
      <c r="AA120" s="492" t="str">
        <f>IF(Z120="Muy AltaLeve","Alto",IF(Z120="Muy AltaMenor","Alto",IF(Z120="Muy AltaModerado","Alto",IF(Z120="Muy AltaMayor","Alto",IF(Z120="Muy AltaCatastrófico","Extremo",IF(Z120="AltaLeve","Moderado",IF(Z120="AltaMenor","Moderado",IF(Z120="AltaModerado","Alto",IF(Z120="AltaMayor","Alto",IF(Z120="AltaCatastrófico","Extremo",IF(Z120="MediaLeve","Moderado",IF(Z120="MediaMenor","Moderado",IF(Z120="MediaModerado","Moderado",IF(Z120="MediaMayor","Alto",IF(Z120="MediaCatastrófico","Extremo",IF(Z120="BajaLeve","Bajo",IF(Z120="BajaMenor","Moderado",IF(Z120="BajaModerado","Moderado",IF(Z120="BajaMayor","Alto",IF(Z120="BajaCatastrófico","Extremo",IF(Z120="Muy BajaLeve","Bajo",IF(Z120="Muy BajaMenor","Bajo",IF(Z120="Muy BajaModerado","Moderado",IF(Z120="Muy BajaMayor","Alto",IF(Z120="Muy BajaCatastrófico","Extremo","")))))))))))))))))))))))))</f>
        <v>Moderado</v>
      </c>
      <c r="AB120" s="151">
        <v>1</v>
      </c>
      <c r="AC120" s="289" t="s">
        <v>1619</v>
      </c>
      <c r="AD120" s="159">
        <v>1</v>
      </c>
      <c r="AE120" s="208" t="s">
        <v>1620</v>
      </c>
      <c r="AF120" s="153" t="str">
        <f t="shared" si="4"/>
        <v>Probabilidad</v>
      </c>
      <c r="AG120" s="154" t="s">
        <v>1468</v>
      </c>
      <c r="AH120" s="155">
        <f t="shared" si="5"/>
        <v>0.25</v>
      </c>
      <c r="AI120" s="154" t="s">
        <v>1469</v>
      </c>
      <c r="AJ120" s="155">
        <f t="shared" si="6"/>
        <v>0.15</v>
      </c>
      <c r="AK120" s="156">
        <f t="shared" si="7"/>
        <v>0.4</v>
      </c>
      <c r="AL120" s="157">
        <f>IFERROR(IF(AF120="Probabilidad",(S120-(+S120*AK120)),IF(AF120="Impacto",S120,"")),"")</f>
        <v>0.36</v>
      </c>
      <c r="AM120" s="157">
        <f>IFERROR(IF(AF120="Impacto",(Y120-(+Y120*AK120)),IF(AF120="Probabilidad",Y120,"")),"")</f>
        <v>0.6</v>
      </c>
      <c r="AN120" s="158" t="s">
        <v>98</v>
      </c>
      <c r="AO120" s="158" t="s">
        <v>99</v>
      </c>
      <c r="AP120" s="158" t="s">
        <v>100</v>
      </c>
      <c r="AQ120" s="520" t="s">
        <v>1584</v>
      </c>
      <c r="AR120" s="490">
        <f>S120</f>
        <v>0.6</v>
      </c>
      <c r="AS120" s="490">
        <f>IF(AL120="","",MIN(AL120:AL123))</f>
        <v>0.1512</v>
      </c>
      <c r="AT120" s="492" t="str">
        <f>IFERROR(IF(AS120="","",IF(AS120&lt;=0.2,"Muy Baja",IF(AS120&lt;=0.4,"Baja",IF(AS120&lt;=0.6,"Media",IF(AS120&lt;=0.8,"Alta","Muy Alta"))))),"")</f>
        <v>Muy Baja</v>
      </c>
      <c r="AU120" s="490">
        <f>Y120</f>
        <v>0.6</v>
      </c>
      <c r="AV120" s="490">
        <f>IF(AM120="","",MIN(AM120:AM123))</f>
        <v>0.44999999999999996</v>
      </c>
      <c r="AW120" s="492" t="str">
        <f>IFERROR(IF(AV120="","",IF(AV120&lt;=0.2,"Leve",IF(AV120&lt;=0.4,"Menor",IF(AV120&lt;=0.6,"Moderado",IF(AV120&lt;=0.8,"Mayor","Catastrófico"))))),"")</f>
        <v>Moderado</v>
      </c>
      <c r="AX120" s="492" t="str">
        <f>AA120</f>
        <v>Moderado</v>
      </c>
      <c r="AY120" s="492" t="str">
        <f>IFERROR(IF(OR(AND(AT120="Muy Baja",AW120="Leve"),AND(AT120="Muy Baja",AW120="Menor"),AND(AT120="Baja",AW120="Leve")),"Bajo",IF(OR(AND(AT120="Muy baja",AW120="Moderado"),AND(AT120="Baja",AW120="Menor"),AND(AT120="Baja",AW120="Moderado"),AND(AT120="Media",AW120="Leve"),AND(AT120="Media",AW120="Menor"),AND(AT120="Media",AW120="Moderado"),AND(AT120="Alta",AW120="Leve"),AND(AT120="Alta",AW120="Menor")),"Moderado",IF(OR(AND(AT120="Muy Baja",AW120="Mayor"),AND(AT120="Baja",AW120="Mayor"),AND(AT120="Media",AW120="Mayor"),AND(AT120="Alta",AW120="Moderado"),AND(AT120="Alta",AW120="Mayor"),AND(AT120="Muy Alta",AW120="Leve"),AND(AT120="Muy Alta",AW120="Menor"),AND(AT120="Muy Alta",AW120="Moderado"),AND(AT120="Muy Alta",AW120="Mayor")),"Alto",IF(OR(AND(AT120="Muy Baja",AW120="Catastrófico"),AND(AT120="Baja",AW120="Catastrófico"),AND(AT120="Media",AW120="Catastrófico"),AND(AT120="Alta",AW120="Catastrófico"),AND(AT120="Muy Alta",AW120="Catastrófico")),"Extremo","")))),"")</f>
        <v>Moderado</v>
      </c>
      <c r="AZ120" s="795" t="s">
        <v>104</v>
      </c>
      <c r="BA120" s="523" t="s">
        <v>1621</v>
      </c>
      <c r="BB120" s="872" t="s">
        <v>1616</v>
      </c>
      <c r="BC120" s="516" t="s">
        <v>1587</v>
      </c>
      <c r="BD120" s="516" t="s">
        <v>1588</v>
      </c>
      <c r="BE120" s="694" t="s">
        <v>246</v>
      </c>
      <c r="BF120" s="516"/>
      <c r="BG120" s="516"/>
      <c r="BH120" s="581"/>
      <c r="BI120" s="581"/>
      <c r="BJ120" s="581"/>
      <c r="BK120" s="581"/>
      <c r="BL120" s="581"/>
      <c r="BM120" s="516"/>
      <c r="BN120" s="516"/>
      <c r="BO120" s="719"/>
    </row>
    <row r="121" spans="1:67" ht="94.5">
      <c r="A121" s="805"/>
      <c r="B121" s="808"/>
      <c r="C121" s="811"/>
      <c r="D121" s="728"/>
      <c r="E121" s="728"/>
      <c r="F121" s="515"/>
      <c r="G121" s="516"/>
      <c r="H121" s="520"/>
      <c r="I121" s="795"/>
      <c r="J121" s="491"/>
      <c r="K121" s="795"/>
      <c r="L121" s="516"/>
      <c r="M121" s="492"/>
      <c r="N121" s="516"/>
      <c r="O121" s="516"/>
      <c r="P121" s="519"/>
      <c r="Q121" s="514"/>
      <c r="R121" s="520"/>
      <c r="S121" s="482"/>
      <c r="T121" s="520"/>
      <c r="U121" s="482"/>
      <c r="V121" s="520"/>
      <c r="W121" s="482"/>
      <c r="X121" s="485"/>
      <c r="Y121" s="482"/>
      <c r="Z121" s="482"/>
      <c r="AA121" s="492"/>
      <c r="AB121" s="151">
        <v>2</v>
      </c>
      <c r="AC121" s="289" t="s">
        <v>1491</v>
      </c>
      <c r="AD121" s="159">
        <v>1</v>
      </c>
      <c r="AE121" s="159" t="s">
        <v>1356</v>
      </c>
      <c r="AF121" s="153" t="str">
        <f t="shared" si="4"/>
        <v>Probabilidad</v>
      </c>
      <c r="AG121" s="154" t="s">
        <v>1477</v>
      </c>
      <c r="AH121" s="155">
        <f t="shared" si="5"/>
        <v>0.15</v>
      </c>
      <c r="AI121" s="154" t="s">
        <v>1469</v>
      </c>
      <c r="AJ121" s="155">
        <f t="shared" si="6"/>
        <v>0.15</v>
      </c>
      <c r="AK121" s="156">
        <f t="shared" si="7"/>
        <v>0.3</v>
      </c>
      <c r="AL121" s="157">
        <f>IFERROR(IF(AND(AF120="Probabilidad",AF121="Probabilidad"),(AL120-(+AL120*AK121)),IF(AF121="Probabilidad",(S120-(+S120*AK121)),IF(AF121="Impacto",AL120,""))),"")</f>
        <v>0.252</v>
      </c>
      <c r="AM121" s="157">
        <f>IFERROR(IF(AND(AF120="Impacto",AF121="Impacto"),(AM120-(+AM120*AK121)),IF(AF121="Impacto",(Y120-(+Y120*AK121)),IF(AF121="Probabilidad",AM120,""))),"")</f>
        <v>0.6</v>
      </c>
      <c r="AN121" s="158" t="s">
        <v>98</v>
      </c>
      <c r="AO121" s="158" t="s">
        <v>99</v>
      </c>
      <c r="AP121" s="158" t="s">
        <v>100</v>
      </c>
      <c r="AQ121" s="520"/>
      <c r="AR121" s="491"/>
      <c r="AS121" s="491"/>
      <c r="AT121" s="492"/>
      <c r="AU121" s="491"/>
      <c r="AV121" s="491"/>
      <c r="AW121" s="492"/>
      <c r="AX121" s="492"/>
      <c r="AY121" s="492"/>
      <c r="AZ121" s="795"/>
      <c r="BA121" s="519"/>
      <c r="BB121" s="516"/>
      <c r="BC121" s="516"/>
      <c r="BD121" s="516"/>
      <c r="BE121" s="694"/>
      <c r="BF121" s="516"/>
      <c r="BG121" s="516"/>
      <c r="BH121" s="581"/>
      <c r="BI121" s="581"/>
      <c r="BJ121" s="581"/>
      <c r="BK121" s="581"/>
      <c r="BL121" s="581"/>
      <c r="BM121" s="516"/>
      <c r="BN121" s="516"/>
      <c r="BO121" s="719"/>
    </row>
    <row r="122" spans="1:67" ht="69">
      <c r="A122" s="805"/>
      <c r="B122" s="808"/>
      <c r="C122" s="811"/>
      <c r="D122" s="728"/>
      <c r="E122" s="728"/>
      <c r="F122" s="515"/>
      <c r="G122" s="516"/>
      <c r="H122" s="520"/>
      <c r="I122" s="795"/>
      <c r="J122" s="491"/>
      <c r="K122" s="795"/>
      <c r="L122" s="516"/>
      <c r="M122" s="492"/>
      <c r="N122" s="516"/>
      <c r="O122" s="516"/>
      <c r="P122" s="519"/>
      <c r="Q122" s="514"/>
      <c r="R122" s="520"/>
      <c r="S122" s="482"/>
      <c r="T122" s="520"/>
      <c r="U122" s="482"/>
      <c r="V122" s="520"/>
      <c r="W122" s="482"/>
      <c r="X122" s="485"/>
      <c r="Y122" s="482"/>
      <c r="Z122" s="482"/>
      <c r="AA122" s="492"/>
      <c r="AB122" s="181">
        <v>3</v>
      </c>
      <c r="AC122" s="293" t="s">
        <v>1622</v>
      </c>
      <c r="AD122" s="159">
        <v>1</v>
      </c>
      <c r="AE122" s="159" t="s">
        <v>1623</v>
      </c>
      <c r="AF122" s="160" t="str">
        <f t="shared" si="4"/>
        <v>Probabilidad</v>
      </c>
      <c r="AG122" s="158" t="s">
        <v>1468</v>
      </c>
      <c r="AH122" s="155">
        <f t="shared" si="5"/>
        <v>0.25</v>
      </c>
      <c r="AI122" s="158" t="s">
        <v>1469</v>
      </c>
      <c r="AJ122" s="155">
        <f t="shared" si="6"/>
        <v>0.15</v>
      </c>
      <c r="AK122" s="156">
        <f t="shared" si="7"/>
        <v>0.4</v>
      </c>
      <c r="AL122" s="161">
        <f>IFERROR(IF(AND(AF121="Probabilidad",AF122="Probabilidad"),(AL121-(+AL121*AK122)),IF(AND(AF121="Impacto",AF122="Probabilidad"),(AL120-(+AL120*AK122)),IF(AF122="Impacto",AL121,""))),"")</f>
        <v>0.1512</v>
      </c>
      <c r="AM122" s="161">
        <f>IFERROR(IF(AND(AF121="Impacto",AF122="Impacto"),(AM121-(+AM121*AK122)),IF(AND(AF121="Probabilidad",AF122="Impacto"),(AM120-(+AM120*AK122)),IF(AF122="Probabilidad",AM121,""))),"")</f>
        <v>0.6</v>
      </c>
      <c r="AN122" s="158" t="s">
        <v>98</v>
      </c>
      <c r="AO122" s="158" t="s">
        <v>99</v>
      </c>
      <c r="AP122" s="158" t="s">
        <v>100</v>
      </c>
      <c r="AQ122" s="520"/>
      <c r="AR122" s="491"/>
      <c r="AS122" s="491"/>
      <c r="AT122" s="492"/>
      <c r="AU122" s="491"/>
      <c r="AV122" s="491"/>
      <c r="AW122" s="492"/>
      <c r="AX122" s="492"/>
      <c r="AY122" s="492"/>
      <c r="AZ122" s="795"/>
      <c r="BA122" s="519"/>
      <c r="BB122" s="516"/>
      <c r="BC122" s="516"/>
      <c r="BD122" s="516"/>
      <c r="BE122" s="694"/>
      <c r="BF122" s="516"/>
      <c r="BG122" s="516"/>
      <c r="BH122" s="581"/>
      <c r="BI122" s="581"/>
      <c r="BJ122" s="581"/>
      <c r="BK122" s="581"/>
      <c r="BL122" s="581"/>
      <c r="BM122" s="516"/>
      <c r="BN122" s="516"/>
      <c r="BO122" s="719"/>
    </row>
    <row r="123" spans="1:67" ht="106.5">
      <c r="A123" s="805"/>
      <c r="B123" s="808"/>
      <c r="C123" s="811"/>
      <c r="D123" s="728"/>
      <c r="E123" s="728"/>
      <c r="F123" s="515"/>
      <c r="G123" s="516"/>
      <c r="H123" s="520"/>
      <c r="I123" s="795"/>
      <c r="J123" s="491"/>
      <c r="K123" s="795"/>
      <c r="L123" s="516"/>
      <c r="M123" s="492"/>
      <c r="N123" s="516"/>
      <c r="O123" s="516"/>
      <c r="P123" s="519"/>
      <c r="Q123" s="514"/>
      <c r="R123" s="520"/>
      <c r="S123" s="482"/>
      <c r="T123" s="520"/>
      <c r="U123" s="482"/>
      <c r="V123" s="520"/>
      <c r="W123" s="482"/>
      <c r="X123" s="485"/>
      <c r="Y123" s="482"/>
      <c r="Z123" s="482"/>
      <c r="AA123" s="492"/>
      <c r="AB123" s="181">
        <v>4</v>
      </c>
      <c r="AC123" s="293" t="s">
        <v>1624</v>
      </c>
      <c r="AD123" s="159">
        <v>1</v>
      </c>
      <c r="AE123" s="159" t="s">
        <v>1623</v>
      </c>
      <c r="AF123" s="160" t="str">
        <f t="shared" si="4"/>
        <v>Impacto</v>
      </c>
      <c r="AG123" s="158" t="s">
        <v>1478</v>
      </c>
      <c r="AH123" s="155">
        <f t="shared" si="5"/>
        <v>0.1</v>
      </c>
      <c r="AI123" s="158" t="s">
        <v>1469</v>
      </c>
      <c r="AJ123" s="155">
        <f t="shared" si="6"/>
        <v>0.15</v>
      </c>
      <c r="AK123" s="156">
        <f t="shared" si="7"/>
        <v>0.25</v>
      </c>
      <c r="AL123" s="161">
        <f>IFERROR(IF(AND(AF122="Probabilidad",AF123="Probabilidad"),(AL122-(+AL122*AK123)),IF(AND(AF122="Impacto",AF123="Probabilidad"),(AL121-(+AL121*AK123)),IF(AF123="Impacto",AL122,""))),"")</f>
        <v>0.1512</v>
      </c>
      <c r="AM123" s="161">
        <f>IFERROR(IF(AND(AF122="Impacto",AF123="Impacto"),(AM122-(+AM122*AK123)),IF(AND(AF122="Probabilidad",AF123="Impacto"),(AM121-(+AM121*AK123)),IF(AF123="Probabilidad",AM122,""))),"")</f>
        <v>0.44999999999999996</v>
      </c>
      <c r="AN123" s="158" t="s">
        <v>98</v>
      </c>
      <c r="AO123" s="158" t="s">
        <v>99</v>
      </c>
      <c r="AP123" s="158" t="s">
        <v>100</v>
      </c>
      <c r="AQ123" s="520"/>
      <c r="AR123" s="491"/>
      <c r="AS123" s="491"/>
      <c r="AT123" s="492"/>
      <c r="AU123" s="491"/>
      <c r="AV123" s="491"/>
      <c r="AW123" s="492"/>
      <c r="AX123" s="492"/>
      <c r="AY123" s="492"/>
      <c r="AZ123" s="795"/>
      <c r="BA123" s="519"/>
      <c r="BB123" s="516"/>
      <c r="BC123" s="516"/>
      <c r="BD123" s="516"/>
      <c r="BE123" s="694"/>
      <c r="BF123" s="516"/>
      <c r="BG123" s="516"/>
      <c r="BH123" s="581"/>
      <c r="BI123" s="581"/>
      <c r="BJ123" s="581"/>
      <c r="BK123" s="581"/>
      <c r="BL123" s="581"/>
      <c r="BM123" s="516"/>
      <c r="BN123" s="516"/>
      <c r="BO123" s="719"/>
    </row>
    <row r="124" spans="1:67" ht="69">
      <c r="A124" s="805"/>
      <c r="B124" s="808"/>
      <c r="C124" s="811"/>
      <c r="D124" s="728" t="s">
        <v>1299</v>
      </c>
      <c r="E124" s="728" t="s">
        <v>196</v>
      </c>
      <c r="F124" s="515">
        <v>19</v>
      </c>
      <c r="G124" s="516" t="s">
        <v>1625</v>
      </c>
      <c r="H124" s="520" t="s">
        <v>1301</v>
      </c>
      <c r="I124" s="795" t="s">
        <v>1302</v>
      </c>
      <c r="J124" s="491" t="s">
        <v>1626</v>
      </c>
      <c r="K124" s="795" t="s">
        <v>180</v>
      </c>
      <c r="L124" s="516" t="s">
        <v>302</v>
      </c>
      <c r="M124" s="492" t="s">
        <v>1304</v>
      </c>
      <c r="N124" s="516" t="s">
        <v>1594</v>
      </c>
      <c r="O124" s="516" t="s">
        <v>1595</v>
      </c>
      <c r="P124" s="519" t="s">
        <v>188</v>
      </c>
      <c r="Q124" s="514" t="s">
        <v>188</v>
      </c>
      <c r="R124" s="520" t="s">
        <v>218</v>
      </c>
      <c r="S124" s="482">
        <f>IF(R124="Muy Alta",100%,IF(R124="Alta",80%,IF(R124="Media",60%,IF(R124="Baja",40%,IF(R124="Muy Baja",20%,"")))))</f>
        <v>0.8</v>
      </c>
      <c r="T124" s="520" t="s">
        <v>183</v>
      </c>
      <c r="U124" s="482">
        <f>IF(T124="Catastrófico",100%,IF(T124="Mayor",80%,IF(T124="Moderado",60%,IF(T124="Menor",40%,IF(T124="Leve",20%,"")))))</f>
        <v>0.4</v>
      </c>
      <c r="V124" s="520" t="s">
        <v>183</v>
      </c>
      <c r="W124" s="482">
        <f>IF(V124="Catastrófico",100%,IF(V124="Mayor",80%,IF(V124="Moderado",60%,IF(V124="Menor",40%,IF(V124="Leve",20%,"")))))</f>
        <v>0.4</v>
      </c>
      <c r="X124" s="485" t="str">
        <f>IF(Y124=100%,"Catastrófico",IF(Y124=80%,"Mayor",IF(Y124=60%,"Moderado",IF(Y124=40%,"Menor",IF(Y124=20%,"Leve","")))))</f>
        <v>Menor</v>
      </c>
      <c r="Y124" s="482">
        <f>IF(AND(U124="",W124=""),"",MAX(U124,W124))</f>
        <v>0.4</v>
      </c>
      <c r="Z124" s="482" t="str">
        <f>CONCATENATE(R124,X124)</f>
        <v>AltaMenor</v>
      </c>
      <c r="AA124" s="492" t="str">
        <f>IF(Z124="Muy AltaLeve","Alto",IF(Z124="Muy AltaMenor","Alto",IF(Z124="Muy AltaModerado","Alto",IF(Z124="Muy AltaMayor","Alto",IF(Z124="Muy AltaCatastrófico","Extremo",IF(Z124="AltaLeve","Moderado",IF(Z124="AltaMenor","Moderado",IF(Z124="AltaModerado","Alto",IF(Z124="AltaMayor","Alto",IF(Z124="AltaCatastrófico","Extremo",IF(Z124="MediaLeve","Moderado",IF(Z124="MediaMenor","Moderado",IF(Z124="MediaModerado","Moderado",IF(Z124="MediaMayor","Alto",IF(Z124="MediaCatastrófico","Extremo",IF(Z124="BajaLeve","Bajo",IF(Z124="BajaMenor","Moderado",IF(Z124="BajaModerado","Moderado",IF(Z124="BajaMayor","Alto",IF(Z124="BajaCatastrófico","Extremo",IF(Z124="Muy BajaLeve","Bajo",IF(Z124="Muy BajaMenor","Bajo",IF(Z124="Muy BajaModerado","Moderado",IF(Z124="Muy BajaMayor","Alto",IF(Z124="Muy BajaCatastrófico","Extremo","")))))))))))))))))))))))))</f>
        <v>Moderado</v>
      </c>
      <c r="AB124" s="151">
        <v>1</v>
      </c>
      <c r="AC124" s="289" t="s">
        <v>1627</v>
      </c>
      <c r="AD124" s="159">
        <v>1</v>
      </c>
      <c r="AE124" s="152" t="s">
        <v>1315</v>
      </c>
      <c r="AF124" s="153" t="str">
        <f t="shared" si="4"/>
        <v>Probabilidad</v>
      </c>
      <c r="AG124" s="154" t="s">
        <v>1468</v>
      </c>
      <c r="AH124" s="155">
        <f t="shared" si="5"/>
        <v>0.25</v>
      </c>
      <c r="AI124" s="154" t="s">
        <v>1469</v>
      </c>
      <c r="AJ124" s="155">
        <f t="shared" si="6"/>
        <v>0.15</v>
      </c>
      <c r="AK124" s="156">
        <f t="shared" si="7"/>
        <v>0.4</v>
      </c>
      <c r="AL124" s="157">
        <f>IFERROR(IF(AF124="Probabilidad",(S124-(+S124*AK124)),IF(AF124="Impacto",S124,"")),"")</f>
        <v>0.48</v>
      </c>
      <c r="AM124" s="157">
        <f>IFERROR(IF(AF124="Impacto",(Y124-(+Y124*AK124)),IF(AF124="Probabilidad",Y124,"")),"")</f>
        <v>0.4</v>
      </c>
      <c r="AN124" s="158" t="s">
        <v>98</v>
      </c>
      <c r="AO124" s="158" t="s">
        <v>99</v>
      </c>
      <c r="AP124" s="158" t="s">
        <v>100</v>
      </c>
      <c r="AQ124" s="520" t="s">
        <v>1584</v>
      </c>
      <c r="AR124" s="490">
        <f>S124</f>
        <v>0.8</v>
      </c>
      <c r="AS124" s="490">
        <f>IF(AL124="","",MIN(AL124:AL126))</f>
        <v>0.33599999999999997</v>
      </c>
      <c r="AT124" s="492" t="str">
        <f>IFERROR(IF(AS124="","",IF(AS124&lt;=0.2,"Muy Baja",IF(AS124&lt;=0.4,"Baja",IF(AS124&lt;=0.6,"Media",IF(AS124&lt;=0.8,"Alta","Muy Alta"))))),"")</f>
        <v>Baja</v>
      </c>
      <c r="AU124" s="490">
        <f>Y124</f>
        <v>0.4</v>
      </c>
      <c r="AV124" s="490">
        <f>IF(AM124="","",MIN(AM124:AM126))</f>
        <v>0.30000000000000004</v>
      </c>
      <c r="AW124" s="492" t="str">
        <f>IFERROR(IF(AV124="","",IF(AV124&lt;=0.2,"Leve",IF(AV124&lt;=0.4,"Menor",IF(AV124&lt;=0.6,"Moderado",IF(AV124&lt;=0.8,"Mayor","Catastrófico"))))),"")</f>
        <v>Menor</v>
      </c>
      <c r="AX124" s="492" t="str">
        <f>AA124</f>
        <v>Moderado</v>
      </c>
      <c r="AY124" s="492" t="str">
        <f>IFERROR(IF(OR(AND(AT124="Muy Baja",AW124="Leve"),AND(AT124="Muy Baja",AW124="Menor"),AND(AT124="Baja",AW124="Leve")),"Bajo",IF(OR(AND(AT124="Muy baja",AW124="Moderado"),AND(AT124="Baja",AW124="Menor"),AND(AT124="Baja",AW124="Moderado"),AND(AT124="Media",AW124="Leve"),AND(AT124="Media",AW124="Menor"),AND(AT124="Media",AW124="Moderado"),AND(AT124="Alta",AW124="Leve"),AND(AT124="Alta",AW124="Menor")),"Moderado",IF(OR(AND(AT124="Muy Baja",AW124="Mayor"),AND(AT124="Baja",AW124="Mayor"),AND(AT124="Media",AW124="Mayor"),AND(AT124="Alta",AW124="Moderado"),AND(AT124="Alta",AW124="Mayor"),AND(AT124="Muy Alta",AW124="Leve"),AND(AT124="Muy Alta",AW124="Menor"),AND(AT124="Muy Alta",AW124="Moderado"),AND(AT124="Muy Alta",AW124="Mayor")),"Alto",IF(OR(AND(AT124="Muy Baja",AW124="Catastrófico"),AND(AT124="Baja",AW124="Catastrófico"),AND(AT124="Media",AW124="Catastrófico"),AND(AT124="Alta",AW124="Catastrófico"),AND(AT124="Muy Alta",AW124="Catastrófico")),"Extremo","")))),"")</f>
        <v>Moderado</v>
      </c>
      <c r="AZ124" s="520" t="s">
        <v>104</v>
      </c>
      <c r="BA124" s="519" t="s">
        <v>1628</v>
      </c>
      <c r="BB124" s="872" t="s">
        <v>1629</v>
      </c>
      <c r="BC124" s="516" t="s">
        <v>1587</v>
      </c>
      <c r="BD124" s="516" t="s">
        <v>1588</v>
      </c>
      <c r="BE124" s="694" t="s">
        <v>246</v>
      </c>
      <c r="BF124" s="516"/>
      <c r="BG124" s="516"/>
      <c r="BH124" s="581"/>
      <c r="BI124" s="581"/>
      <c r="BJ124" s="581"/>
      <c r="BK124" s="581"/>
      <c r="BL124" s="581"/>
      <c r="BM124" s="516"/>
      <c r="BN124" s="516"/>
      <c r="BO124" s="719"/>
    </row>
    <row r="125" spans="1:67" ht="153.75" customHeight="1">
      <c r="A125" s="805"/>
      <c r="B125" s="808"/>
      <c r="C125" s="811"/>
      <c r="D125" s="728"/>
      <c r="E125" s="728"/>
      <c r="F125" s="515"/>
      <c r="G125" s="516"/>
      <c r="H125" s="520"/>
      <c r="I125" s="795"/>
      <c r="J125" s="491"/>
      <c r="K125" s="795"/>
      <c r="L125" s="516"/>
      <c r="M125" s="492"/>
      <c r="N125" s="516"/>
      <c r="O125" s="516"/>
      <c r="P125" s="519"/>
      <c r="Q125" s="514"/>
      <c r="R125" s="520"/>
      <c r="S125" s="482"/>
      <c r="T125" s="520"/>
      <c r="U125" s="482"/>
      <c r="V125" s="520"/>
      <c r="W125" s="482"/>
      <c r="X125" s="485"/>
      <c r="Y125" s="482"/>
      <c r="Z125" s="482"/>
      <c r="AA125" s="492"/>
      <c r="AB125" s="151">
        <v>2</v>
      </c>
      <c r="AC125" s="289" t="s">
        <v>1408</v>
      </c>
      <c r="AD125" s="159">
        <v>1</v>
      </c>
      <c r="AE125" s="152" t="s">
        <v>1630</v>
      </c>
      <c r="AF125" s="153" t="str">
        <f t="shared" si="4"/>
        <v>Impacto</v>
      </c>
      <c r="AG125" s="154" t="s">
        <v>1478</v>
      </c>
      <c r="AH125" s="155">
        <f t="shared" si="5"/>
        <v>0.1</v>
      </c>
      <c r="AI125" s="154" t="s">
        <v>1469</v>
      </c>
      <c r="AJ125" s="155">
        <f t="shared" si="6"/>
        <v>0.15</v>
      </c>
      <c r="AK125" s="156">
        <f t="shared" si="7"/>
        <v>0.25</v>
      </c>
      <c r="AL125" s="157">
        <f>IFERROR(IF(AND(AF124="Probabilidad",AF125="Probabilidad"),(AL124-(+AL124*AK125)),IF(AF125="Probabilidad",(S124-(+S124*AK125)),IF(AF125="Impacto",AL124,""))),"")</f>
        <v>0.48</v>
      </c>
      <c r="AM125" s="157">
        <f>IFERROR(IF(AND(AF124="Impacto",AF125="Impacto"),(AM124-(+AM124*AK125)),IF(AF125="Impacto",(Y124-(Y124*AK125)),IF(AF125="Probabilidad",AM124,""))),"")</f>
        <v>0.30000000000000004</v>
      </c>
      <c r="AN125" s="158" t="s">
        <v>98</v>
      </c>
      <c r="AO125" s="158" t="s">
        <v>99</v>
      </c>
      <c r="AP125" s="158" t="s">
        <v>100</v>
      </c>
      <c r="AQ125" s="520"/>
      <c r="AR125" s="491"/>
      <c r="AS125" s="491"/>
      <c r="AT125" s="492"/>
      <c r="AU125" s="491"/>
      <c r="AV125" s="491"/>
      <c r="AW125" s="492"/>
      <c r="AX125" s="492"/>
      <c r="AY125" s="492"/>
      <c r="AZ125" s="520"/>
      <c r="BA125" s="519"/>
      <c r="BB125" s="516"/>
      <c r="BC125" s="516"/>
      <c r="BD125" s="516"/>
      <c r="BE125" s="694"/>
      <c r="BF125" s="516"/>
      <c r="BG125" s="516"/>
      <c r="BH125" s="581"/>
      <c r="BI125" s="581"/>
      <c r="BJ125" s="581"/>
      <c r="BK125" s="581"/>
      <c r="BL125" s="581"/>
      <c r="BM125" s="516"/>
      <c r="BN125" s="516"/>
      <c r="BO125" s="719"/>
    </row>
    <row r="126" spans="1:67" ht="94.5">
      <c r="A126" s="805"/>
      <c r="B126" s="808"/>
      <c r="C126" s="811"/>
      <c r="D126" s="728"/>
      <c r="E126" s="728"/>
      <c r="F126" s="515"/>
      <c r="G126" s="516"/>
      <c r="H126" s="520"/>
      <c r="I126" s="795"/>
      <c r="J126" s="491"/>
      <c r="K126" s="795"/>
      <c r="L126" s="516"/>
      <c r="M126" s="492"/>
      <c r="N126" s="516"/>
      <c r="O126" s="516"/>
      <c r="P126" s="519"/>
      <c r="Q126" s="514"/>
      <c r="R126" s="520"/>
      <c r="S126" s="482"/>
      <c r="T126" s="520"/>
      <c r="U126" s="482"/>
      <c r="V126" s="520"/>
      <c r="W126" s="482"/>
      <c r="X126" s="485"/>
      <c r="Y126" s="482"/>
      <c r="Z126" s="482"/>
      <c r="AA126" s="492"/>
      <c r="AB126" s="151">
        <v>3</v>
      </c>
      <c r="AC126" s="289" t="s">
        <v>1491</v>
      </c>
      <c r="AD126" s="159">
        <v>1</v>
      </c>
      <c r="AE126" s="152" t="s">
        <v>1356</v>
      </c>
      <c r="AF126" s="153" t="str">
        <f t="shared" si="4"/>
        <v>Probabilidad</v>
      </c>
      <c r="AG126" s="154" t="s">
        <v>1477</v>
      </c>
      <c r="AH126" s="155">
        <f t="shared" si="5"/>
        <v>0.15</v>
      </c>
      <c r="AI126" s="154" t="s">
        <v>1469</v>
      </c>
      <c r="AJ126" s="155">
        <f t="shared" si="6"/>
        <v>0.15</v>
      </c>
      <c r="AK126" s="156">
        <f t="shared" si="7"/>
        <v>0.3</v>
      </c>
      <c r="AL126" s="157">
        <f>IFERROR(IF(AND(AF125="Probabilidad",AF126="Probabilidad"),(AL125-(+AL125*AK126)),IF(AND(AF125="Impacto",AF126="Probabilidad"),(AL124-(+AL124*AK126)),IF(AF126="Impacto",AL125,""))),"")</f>
        <v>0.33599999999999997</v>
      </c>
      <c r="AM126" s="157">
        <f>IFERROR(IF(AND(AF125="Impacto",AF126="Impacto"),(AM125-(+AM125*AK126)),IF(AND(AF125="Probabilidad",AF126="Impacto"),(AM124-(+AM124*AK126)),IF(AF126="Probabilidad",AM125,""))),"")</f>
        <v>0.30000000000000004</v>
      </c>
      <c r="AN126" s="158" t="s">
        <v>98</v>
      </c>
      <c r="AO126" s="158" t="s">
        <v>99</v>
      </c>
      <c r="AP126" s="158" t="s">
        <v>100</v>
      </c>
      <c r="AQ126" s="520"/>
      <c r="AR126" s="491"/>
      <c r="AS126" s="491"/>
      <c r="AT126" s="492"/>
      <c r="AU126" s="491"/>
      <c r="AV126" s="491"/>
      <c r="AW126" s="492"/>
      <c r="AX126" s="492"/>
      <c r="AY126" s="492"/>
      <c r="AZ126" s="520"/>
      <c r="BA126" s="519"/>
      <c r="BB126" s="516"/>
      <c r="BC126" s="516"/>
      <c r="BD126" s="516"/>
      <c r="BE126" s="694"/>
      <c r="BF126" s="516"/>
      <c r="BG126" s="516"/>
      <c r="BH126" s="581"/>
      <c r="BI126" s="581"/>
      <c r="BJ126" s="581"/>
      <c r="BK126" s="581"/>
      <c r="BL126" s="581"/>
      <c r="BM126" s="516"/>
      <c r="BN126" s="516"/>
      <c r="BO126" s="719"/>
    </row>
    <row r="127" spans="1:67" ht="99" customHeight="1">
      <c r="A127" s="805"/>
      <c r="B127" s="808"/>
      <c r="C127" s="811"/>
      <c r="D127" s="728" t="s">
        <v>1299</v>
      </c>
      <c r="E127" s="728" t="s">
        <v>196</v>
      </c>
      <c r="F127" s="515">
        <v>20</v>
      </c>
      <c r="G127" s="516" t="s">
        <v>1625</v>
      </c>
      <c r="H127" s="520" t="s">
        <v>1301</v>
      </c>
      <c r="I127" s="795" t="s">
        <v>1316</v>
      </c>
      <c r="J127" s="491" t="s">
        <v>1631</v>
      </c>
      <c r="K127" s="795" t="s">
        <v>180</v>
      </c>
      <c r="L127" s="516" t="s">
        <v>302</v>
      </c>
      <c r="M127" s="492" t="s">
        <v>1304</v>
      </c>
      <c r="N127" s="516" t="s">
        <v>1594</v>
      </c>
      <c r="O127" s="516" t="s">
        <v>1595</v>
      </c>
      <c r="P127" s="519" t="s">
        <v>188</v>
      </c>
      <c r="Q127" s="514" t="s">
        <v>188</v>
      </c>
      <c r="R127" s="520" t="s">
        <v>90</v>
      </c>
      <c r="S127" s="482">
        <f>IF(R127="Muy Alta",100%,IF(R127="Alta",80%,IF(R127="Media",60%,IF(R127="Baja",40%,IF(R127="Muy Baja",20%,"")))))</f>
        <v>0.6</v>
      </c>
      <c r="T127" s="520" t="s">
        <v>120</v>
      </c>
      <c r="U127" s="482">
        <f>IF(T127="Catastrófico",100%,IF(T127="Mayor",80%,IF(T127="Moderado",60%,IF(T127="Menor",40%,IF(T127="Leve",20%,"")))))</f>
        <v>0.2</v>
      </c>
      <c r="V127" s="520" t="s">
        <v>183</v>
      </c>
      <c r="W127" s="482">
        <f>IF(V127="Catastrófico",100%,IF(V127="Mayor",80%,IF(V127="Moderado",60%,IF(V127="Menor",40%,IF(V127="Leve",20%,"")))))</f>
        <v>0.4</v>
      </c>
      <c r="X127" s="485" t="str">
        <f>IF(Y127=100%,"Catastrófico",IF(Y127=80%,"Mayor",IF(Y127=60%,"Moderado",IF(Y127=40%,"Menor",IF(Y127=20%,"Leve","")))))</f>
        <v>Menor</v>
      </c>
      <c r="Y127" s="482">
        <f>IF(AND(U127="",W127=""),"",MAX(U127,W127))</f>
        <v>0.4</v>
      </c>
      <c r="Z127" s="482" t="str">
        <f>CONCATENATE(R127,X127)</f>
        <v>MediaMenor</v>
      </c>
      <c r="AA127" s="492" t="str">
        <f>IF(Z127="Muy AltaLeve","Alto",IF(Z127="Muy AltaMenor","Alto",IF(Z127="Muy AltaModerado","Alto",IF(Z127="Muy AltaMayor","Alto",IF(Z127="Muy AltaCatastrófico","Extremo",IF(Z127="AltaLeve","Moderado",IF(Z127="AltaMenor","Moderado",IF(Z127="AltaModerado","Alto",IF(Z127="AltaMayor","Alto",IF(Z127="AltaCatastrófico","Extremo",IF(Z127="MediaLeve","Moderado",IF(Z127="MediaMenor","Moderado",IF(Z127="MediaModerado","Moderado",IF(Z127="MediaMayor","Alto",IF(Z127="MediaCatastrófico","Extremo",IF(Z127="BajaLeve","Bajo",IF(Z127="BajaMenor","Moderado",IF(Z127="BajaModerado","Moderado",IF(Z127="BajaMayor","Alto",IF(Z127="BajaCatastrófico","Extremo",IF(Z127="Muy BajaLeve","Bajo",IF(Z127="Muy BajaMenor","Bajo",IF(Z127="Muy BajaModerado","Moderado",IF(Z127="Muy BajaMayor","Alto",IF(Z127="Muy BajaCatastrófico","Extremo","")))))))))))))))))))))))))</f>
        <v>Moderado</v>
      </c>
      <c r="AB127" s="151">
        <v>1</v>
      </c>
      <c r="AC127" s="182" t="s">
        <v>1632</v>
      </c>
      <c r="AD127" s="159">
        <v>1</v>
      </c>
      <c r="AE127" s="152" t="s">
        <v>1633</v>
      </c>
      <c r="AF127" s="153" t="str">
        <f t="shared" si="4"/>
        <v>Probabilidad</v>
      </c>
      <c r="AG127" s="154" t="s">
        <v>1468</v>
      </c>
      <c r="AH127" s="155">
        <f t="shared" si="5"/>
        <v>0.25</v>
      </c>
      <c r="AI127" s="154" t="s">
        <v>1469</v>
      </c>
      <c r="AJ127" s="155">
        <f t="shared" si="6"/>
        <v>0.15</v>
      </c>
      <c r="AK127" s="156">
        <f t="shared" si="7"/>
        <v>0.4</v>
      </c>
      <c r="AL127" s="157">
        <f>IFERROR(IF(AF127="Probabilidad",(S127-(+S127*AK127)),IF(AF127="Impacto",S127,"")),"")</f>
        <v>0.36</v>
      </c>
      <c r="AM127" s="157">
        <f>IFERROR(IF(AF127="Impacto",(Y127-(+Y127*AK127)),IF(AF127="Probabilidad",Y127,"")),"")</f>
        <v>0.4</v>
      </c>
      <c r="AN127" s="158" t="s">
        <v>98</v>
      </c>
      <c r="AO127" s="158" t="s">
        <v>99</v>
      </c>
      <c r="AP127" s="158" t="s">
        <v>100</v>
      </c>
      <c r="AQ127" s="520" t="s">
        <v>1584</v>
      </c>
      <c r="AR127" s="490">
        <f>S127</f>
        <v>0.6</v>
      </c>
      <c r="AS127" s="490">
        <f>IF(AL127="","",MIN(AL127:AL130))</f>
        <v>0.1512</v>
      </c>
      <c r="AT127" s="492" t="str">
        <f>IFERROR(IF(AS127="","",IF(AS127&lt;=0.2,"Muy Baja",IF(AS127&lt;=0.4,"Baja",IF(AS127&lt;=0.6,"Media",IF(AS127&lt;=0.8,"Alta","Muy Alta"))))),"")</f>
        <v>Muy Baja</v>
      </c>
      <c r="AU127" s="490">
        <f>Y127</f>
        <v>0.4</v>
      </c>
      <c r="AV127" s="490">
        <f>IF(AM127="","",MIN(AM127:AM130))</f>
        <v>0.30000000000000004</v>
      </c>
      <c r="AW127" s="492" t="str">
        <f>IFERROR(IF(AV127="","",IF(AV127&lt;=0.2,"Leve",IF(AV127&lt;=0.4,"Menor",IF(AV127&lt;=0.6,"Moderado",IF(AV127&lt;=0.8,"Mayor","Catastrófico"))))),"")</f>
        <v>Menor</v>
      </c>
      <c r="AX127" s="492" t="str">
        <f>AA127</f>
        <v>Moderado</v>
      </c>
      <c r="AY127" s="492" t="str">
        <f>IFERROR(IF(OR(AND(AT127="Muy Baja",AW127="Leve"),AND(AT127="Muy Baja",AW127="Menor"),AND(AT127="Baja",AW127="Leve")),"Bajo",IF(OR(AND(AT127="Muy baja",AW127="Moderado"),AND(AT127="Baja",AW127="Menor"),AND(AT127="Baja",AW127="Moderado"),AND(AT127="Media",AW127="Leve"),AND(AT127="Media",AW127="Menor"),AND(AT127="Media",AW127="Moderado"),AND(AT127="Alta",AW127="Leve"),AND(AT127="Alta",AW127="Menor")),"Moderado",IF(OR(AND(AT127="Muy Baja",AW127="Mayor"),AND(AT127="Baja",AW127="Mayor"),AND(AT127="Media",AW127="Mayor"),AND(AT127="Alta",AW127="Moderado"),AND(AT127="Alta",AW127="Mayor"),AND(AT127="Muy Alta",AW127="Leve"),AND(AT127="Muy Alta",AW127="Menor"),AND(AT127="Muy Alta",AW127="Moderado"),AND(AT127="Muy Alta",AW127="Mayor")),"Alto",IF(OR(AND(AT127="Muy Baja",AW127="Catastrófico"),AND(AT127="Baja",AW127="Catastrófico"),AND(AT127="Media",AW127="Catastrófico"),AND(AT127="Alta",AW127="Catastrófico"),AND(AT127="Muy Alta",AW127="Catastrófico")),"Extremo","")))),"")</f>
        <v>Bajo</v>
      </c>
      <c r="AZ127" s="520" t="s">
        <v>127</v>
      </c>
      <c r="BA127" s="519" t="s">
        <v>188</v>
      </c>
      <c r="BB127" s="519" t="s">
        <v>188</v>
      </c>
      <c r="BC127" s="519" t="s">
        <v>188</v>
      </c>
      <c r="BD127" s="519" t="s">
        <v>188</v>
      </c>
      <c r="BE127" s="519" t="s">
        <v>188</v>
      </c>
      <c r="BF127" s="516"/>
      <c r="BG127" s="516"/>
      <c r="BH127" s="581"/>
      <c r="BI127" s="581"/>
      <c r="BJ127" s="581"/>
      <c r="BK127" s="581"/>
      <c r="BL127" s="581"/>
      <c r="BM127" s="516"/>
      <c r="BN127" s="516"/>
      <c r="BO127" s="719"/>
    </row>
    <row r="128" spans="1:67" ht="99" customHeight="1">
      <c r="A128" s="805"/>
      <c r="B128" s="808"/>
      <c r="C128" s="811"/>
      <c r="D128" s="728"/>
      <c r="E128" s="728"/>
      <c r="F128" s="515"/>
      <c r="G128" s="516"/>
      <c r="H128" s="520"/>
      <c r="I128" s="795"/>
      <c r="J128" s="491"/>
      <c r="K128" s="795"/>
      <c r="L128" s="516"/>
      <c r="M128" s="492"/>
      <c r="N128" s="516"/>
      <c r="O128" s="516"/>
      <c r="P128" s="519"/>
      <c r="Q128" s="514"/>
      <c r="R128" s="520"/>
      <c r="S128" s="482"/>
      <c r="T128" s="520"/>
      <c r="U128" s="482"/>
      <c r="V128" s="520"/>
      <c r="W128" s="482"/>
      <c r="X128" s="485"/>
      <c r="Y128" s="482"/>
      <c r="Z128" s="482"/>
      <c r="AA128" s="492"/>
      <c r="AB128" s="181">
        <v>2</v>
      </c>
      <c r="AC128" s="289" t="s">
        <v>1632</v>
      </c>
      <c r="AD128" s="159">
        <v>1</v>
      </c>
      <c r="AE128" s="152" t="s">
        <v>1633</v>
      </c>
      <c r="AF128" s="153" t="str">
        <f t="shared" si="4"/>
        <v>Impacto</v>
      </c>
      <c r="AG128" s="154" t="s">
        <v>1478</v>
      </c>
      <c r="AH128" s="155">
        <f t="shared" si="5"/>
        <v>0.1</v>
      </c>
      <c r="AI128" s="154" t="s">
        <v>1469</v>
      </c>
      <c r="AJ128" s="155">
        <f t="shared" si="6"/>
        <v>0.15</v>
      </c>
      <c r="AK128" s="156">
        <f t="shared" si="7"/>
        <v>0.25</v>
      </c>
      <c r="AL128" s="157">
        <f>IFERROR(IF(AND(AF127="Probabilidad",AF128="Probabilidad"),(AL127-(+AL127*AK128)),IF(AF128="Probabilidad",(S127-(+S127*AK128)),IF(AF128="Impacto",AL127,""))),"")</f>
        <v>0.36</v>
      </c>
      <c r="AM128" s="157">
        <f>IFERROR(IF(AND(AF127="Impacto",AF128="Impacto"),(AM127-(+AM127*AK128)),IF(AF128="Impacto",(Y127-(Y127*AK128)),IF(AF128="Probabilidad",AM127,""))),"")</f>
        <v>0.30000000000000004</v>
      </c>
      <c r="AN128" s="158" t="s">
        <v>98</v>
      </c>
      <c r="AO128" s="158" t="s">
        <v>99</v>
      </c>
      <c r="AP128" s="158" t="s">
        <v>100</v>
      </c>
      <c r="AQ128" s="520"/>
      <c r="AR128" s="491"/>
      <c r="AS128" s="491"/>
      <c r="AT128" s="492"/>
      <c r="AU128" s="491"/>
      <c r="AV128" s="491"/>
      <c r="AW128" s="492"/>
      <c r="AX128" s="492"/>
      <c r="AY128" s="492"/>
      <c r="AZ128" s="520"/>
      <c r="BA128" s="519"/>
      <c r="BB128" s="519"/>
      <c r="BC128" s="519"/>
      <c r="BD128" s="519"/>
      <c r="BE128" s="519"/>
      <c r="BF128" s="516"/>
      <c r="BG128" s="516"/>
      <c r="BH128" s="581"/>
      <c r="BI128" s="581"/>
      <c r="BJ128" s="581"/>
      <c r="BK128" s="581"/>
      <c r="BL128" s="581"/>
      <c r="BM128" s="516"/>
      <c r="BN128" s="516"/>
      <c r="BO128" s="719"/>
    </row>
    <row r="129" spans="1:67" ht="81">
      <c r="A129" s="805"/>
      <c r="B129" s="808"/>
      <c r="C129" s="811"/>
      <c r="D129" s="728"/>
      <c r="E129" s="728"/>
      <c r="F129" s="515"/>
      <c r="G129" s="516"/>
      <c r="H129" s="520"/>
      <c r="I129" s="795"/>
      <c r="J129" s="491"/>
      <c r="K129" s="795"/>
      <c r="L129" s="516"/>
      <c r="M129" s="492"/>
      <c r="N129" s="516"/>
      <c r="O129" s="516"/>
      <c r="P129" s="519"/>
      <c r="Q129" s="514"/>
      <c r="R129" s="520"/>
      <c r="S129" s="482"/>
      <c r="T129" s="520"/>
      <c r="U129" s="482"/>
      <c r="V129" s="520"/>
      <c r="W129" s="482"/>
      <c r="X129" s="485"/>
      <c r="Y129" s="482"/>
      <c r="Z129" s="482"/>
      <c r="AA129" s="492"/>
      <c r="AB129" s="151">
        <v>3</v>
      </c>
      <c r="AC129" s="289" t="s">
        <v>1634</v>
      </c>
      <c r="AD129" s="159">
        <v>1</v>
      </c>
      <c r="AE129" s="208" t="s">
        <v>1620</v>
      </c>
      <c r="AF129" s="153" t="str">
        <f t="shared" si="4"/>
        <v>Probabilidad</v>
      </c>
      <c r="AG129" s="154" t="s">
        <v>1468</v>
      </c>
      <c r="AH129" s="155">
        <f t="shared" si="5"/>
        <v>0.25</v>
      </c>
      <c r="AI129" s="154" t="s">
        <v>1469</v>
      </c>
      <c r="AJ129" s="155">
        <f t="shared" si="6"/>
        <v>0.15</v>
      </c>
      <c r="AK129" s="156">
        <f t="shared" si="7"/>
        <v>0.4</v>
      </c>
      <c r="AL129" s="157">
        <f>IFERROR(IF(AND(AF128="Probabilidad",AF129="Probabilidad"),(AL128-(+AL128*AK129)),IF(AND(AF128="Impacto",AF129="Probabilidad"),(AL127-(+AL127*AK129)),IF(AF129="Impacto",AL128,""))),"")</f>
        <v>0.216</v>
      </c>
      <c r="AM129" s="157">
        <f>IFERROR(IF(AND(AF128="Impacto",AF129="Impacto"),(AM128-(+AM128*AK129)),IF(AND(AF128="Probabilidad",AF129="Impacto"),(AM127-(+AM127*AK129)),IF(AF129="Probabilidad",AM128,""))),"")</f>
        <v>0.30000000000000004</v>
      </c>
      <c r="AN129" s="158" t="s">
        <v>98</v>
      </c>
      <c r="AO129" s="158" t="s">
        <v>99</v>
      </c>
      <c r="AP129" s="158" t="s">
        <v>100</v>
      </c>
      <c r="AQ129" s="520"/>
      <c r="AR129" s="491"/>
      <c r="AS129" s="491"/>
      <c r="AT129" s="492"/>
      <c r="AU129" s="491"/>
      <c r="AV129" s="491"/>
      <c r="AW129" s="492"/>
      <c r="AX129" s="492"/>
      <c r="AY129" s="492"/>
      <c r="AZ129" s="520"/>
      <c r="BA129" s="519"/>
      <c r="BB129" s="519"/>
      <c r="BC129" s="519"/>
      <c r="BD129" s="519"/>
      <c r="BE129" s="519"/>
      <c r="BF129" s="516"/>
      <c r="BG129" s="516"/>
      <c r="BH129" s="581"/>
      <c r="BI129" s="581"/>
      <c r="BJ129" s="581"/>
      <c r="BK129" s="581"/>
      <c r="BL129" s="581"/>
      <c r="BM129" s="516"/>
      <c r="BN129" s="516"/>
      <c r="BO129" s="719"/>
    </row>
    <row r="130" spans="1:67" ht="94.5">
      <c r="A130" s="805"/>
      <c r="B130" s="808"/>
      <c r="C130" s="811"/>
      <c r="D130" s="728"/>
      <c r="E130" s="728"/>
      <c r="F130" s="515"/>
      <c r="G130" s="516"/>
      <c r="H130" s="520"/>
      <c r="I130" s="795"/>
      <c r="J130" s="491"/>
      <c r="K130" s="795"/>
      <c r="L130" s="516"/>
      <c r="M130" s="492"/>
      <c r="N130" s="516"/>
      <c r="O130" s="516"/>
      <c r="P130" s="519"/>
      <c r="Q130" s="514"/>
      <c r="R130" s="520"/>
      <c r="S130" s="482"/>
      <c r="T130" s="520"/>
      <c r="U130" s="482"/>
      <c r="V130" s="520"/>
      <c r="W130" s="482"/>
      <c r="X130" s="485"/>
      <c r="Y130" s="482"/>
      <c r="Z130" s="482"/>
      <c r="AA130" s="492"/>
      <c r="AB130" s="151">
        <v>4</v>
      </c>
      <c r="AC130" s="289" t="s">
        <v>1491</v>
      </c>
      <c r="AD130" s="159">
        <v>1</v>
      </c>
      <c r="AE130" s="159" t="s">
        <v>1356</v>
      </c>
      <c r="AF130" s="153" t="str">
        <f t="shared" si="4"/>
        <v>Probabilidad</v>
      </c>
      <c r="AG130" s="154" t="s">
        <v>1477</v>
      </c>
      <c r="AH130" s="155">
        <f t="shared" si="5"/>
        <v>0.15</v>
      </c>
      <c r="AI130" s="154" t="s">
        <v>1469</v>
      </c>
      <c r="AJ130" s="155">
        <f t="shared" si="6"/>
        <v>0.15</v>
      </c>
      <c r="AK130" s="156">
        <f t="shared" si="7"/>
        <v>0.3</v>
      </c>
      <c r="AL130" s="157">
        <f>IFERROR(IF(AND(AF129="Probabilidad",AF130="Probabilidad"),(AL129-(+AL129*AK130)),IF(AND(AF129="Impacto",AF130="Probabilidad"),(AL128-(+AL128*AK130)),IF(AF130="Impacto",AL129,""))),"")</f>
        <v>0.1512</v>
      </c>
      <c r="AM130" s="161">
        <f>IFERROR(IF(AND(AF129="Impacto",AF130="Impacto"),(AM129-(+AM129*AK130)),IF(AND(AF129="Probabilidad",AF130="Impacto"),(AM128-(+AM128*AK130)),IF(AF130="Probabilidad",AM129,""))),"")</f>
        <v>0.30000000000000004</v>
      </c>
      <c r="AN130" s="158" t="s">
        <v>98</v>
      </c>
      <c r="AO130" s="158" t="s">
        <v>99</v>
      </c>
      <c r="AP130" s="158" t="s">
        <v>100</v>
      </c>
      <c r="AQ130" s="520"/>
      <c r="AR130" s="491"/>
      <c r="AS130" s="491"/>
      <c r="AT130" s="492"/>
      <c r="AU130" s="491"/>
      <c r="AV130" s="491"/>
      <c r="AW130" s="492"/>
      <c r="AX130" s="492"/>
      <c r="AY130" s="492"/>
      <c r="AZ130" s="520"/>
      <c r="BA130" s="519"/>
      <c r="BB130" s="519"/>
      <c r="BC130" s="519"/>
      <c r="BD130" s="519"/>
      <c r="BE130" s="519"/>
      <c r="BF130" s="516"/>
      <c r="BG130" s="516"/>
      <c r="BH130" s="581"/>
      <c r="BI130" s="581"/>
      <c r="BJ130" s="581"/>
      <c r="BK130" s="581"/>
      <c r="BL130" s="581"/>
      <c r="BM130" s="516"/>
      <c r="BN130" s="516"/>
      <c r="BO130" s="719"/>
    </row>
    <row r="131" spans="1:67" ht="121.5">
      <c r="A131" s="805"/>
      <c r="B131" s="808"/>
      <c r="C131" s="811"/>
      <c r="D131" s="728" t="s">
        <v>1299</v>
      </c>
      <c r="E131" s="728" t="s">
        <v>196</v>
      </c>
      <c r="F131" s="515">
        <v>21</v>
      </c>
      <c r="G131" s="516" t="s">
        <v>1635</v>
      </c>
      <c r="H131" s="520" t="s">
        <v>1566</v>
      </c>
      <c r="I131" s="795" t="s">
        <v>1302</v>
      </c>
      <c r="J131" s="491" t="s">
        <v>1636</v>
      </c>
      <c r="K131" s="795" t="s">
        <v>180</v>
      </c>
      <c r="L131" s="516" t="s">
        <v>302</v>
      </c>
      <c r="M131" s="492" t="s">
        <v>1304</v>
      </c>
      <c r="N131" s="516" t="s">
        <v>1594</v>
      </c>
      <c r="O131" s="516" t="s">
        <v>1595</v>
      </c>
      <c r="P131" s="519" t="s">
        <v>188</v>
      </c>
      <c r="Q131" s="514" t="s">
        <v>188</v>
      </c>
      <c r="R131" s="520" t="s">
        <v>90</v>
      </c>
      <c r="S131" s="482">
        <f>IF(R131="Muy Alta",100%,IF(R131="Alta",80%,IF(R131="Media",60%,IF(R131="Baja",40%,IF(R131="Muy Baja",20%,"")))))</f>
        <v>0.6</v>
      </c>
      <c r="T131" s="520" t="s">
        <v>91</v>
      </c>
      <c r="U131" s="482">
        <f>IF(T131="Catastrófico",100%,IF(T131="Mayor",80%,IF(T131="Moderado",60%,IF(T131="Menor",40%,IF(T131="Leve",20%,"")))))</f>
        <v>0.8</v>
      </c>
      <c r="V131" s="520" t="s">
        <v>125</v>
      </c>
      <c r="W131" s="482">
        <f>IF(V131="Catastrófico",100%,IF(V131="Mayor",80%,IF(V131="Moderado",60%,IF(V131="Menor",40%,IF(V131="Leve",20%,"")))))</f>
        <v>0.6</v>
      </c>
      <c r="X131" s="485" t="str">
        <f>IF(Y131=100%,"Catastrófico",IF(Y131=80%,"Mayor",IF(Y131=60%,"Moderado",IF(Y131=40%,"Menor",IF(Y131=20%,"Leve","")))))</f>
        <v>Mayor</v>
      </c>
      <c r="Y131" s="482">
        <f>IF(AND(U131="",W131=""),"",MAX(U131,W131))</f>
        <v>0.8</v>
      </c>
      <c r="Z131" s="482" t="str">
        <f>CONCATENATE(R131,X131)</f>
        <v>MediaMayor</v>
      </c>
      <c r="AA131" s="492"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151">
        <v>1</v>
      </c>
      <c r="AC131" s="291" t="s">
        <v>1602</v>
      </c>
      <c r="AD131" s="159">
        <v>1</v>
      </c>
      <c r="AE131" s="152" t="s">
        <v>1315</v>
      </c>
      <c r="AF131" s="153" t="str">
        <f t="shared" si="4"/>
        <v>Probabilidad</v>
      </c>
      <c r="AG131" s="154" t="s">
        <v>1468</v>
      </c>
      <c r="AH131" s="155">
        <f t="shared" si="5"/>
        <v>0.25</v>
      </c>
      <c r="AI131" s="154" t="s">
        <v>1469</v>
      </c>
      <c r="AJ131" s="155">
        <f t="shared" si="6"/>
        <v>0.15</v>
      </c>
      <c r="AK131" s="156">
        <f t="shared" si="7"/>
        <v>0.4</v>
      </c>
      <c r="AL131" s="157">
        <f>IFERROR(IF(AF131="Probabilidad",(S131-(+S131*AK131)),IF(AF131="Impacto",S131,"")),"")</f>
        <v>0.36</v>
      </c>
      <c r="AM131" s="157">
        <f>IFERROR(IF(AF131="Impacto",(Y131-(+Y131*AK131)),IF(AF131="Probabilidad",Y131,"")),"")</f>
        <v>0.8</v>
      </c>
      <c r="AN131" s="158" t="s">
        <v>98</v>
      </c>
      <c r="AO131" s="158" t="s">
        <v>99</v>
      </c>
      <c r="AP131" s="158" t="s">
        <v>100</v>
      </c>
      <c r="AQ131" s="520" t="s">
        <v>1584</v>
      </c>
      <c r="AR131" s="490">
        <f>S131</f>
        <v>0.6</v>
      </c>
      <c r="AS131" s="490">
        <f>IF(AL131="","",MIN(AL131:AL132))</f>
        <v>0.216</v>
      </c>
      <c r="AT131" s="492" t="str">
        <f>IFERROR(IF(AS131="","",IF(AS131&lt;=0.2,"Muy Baja",IF(AS131&lt;=0.4,"Baja",IF(AS131&lt;=0.6,"Media",IF(AS131&lt;=0.8,"Alta","Muy Alta"))))),"")</f>
        <v>Baja</v>
      </c>
      <c r="AU131" s="490">
        <f>Y131</f>
        <v>0.8</v>
      </c>
      <c r="AV131" s="490">
        <f>IF(AM131="","",MIN(AM131:AM132))</f>
        <v>0.8</v>
      </c>
      <c r="AW131" s="492" t="str">
        <f>IFERROR(IF(AV131="","",IF(AV131&lt;=0.2,"Leve",IF(AV131&lt;=0.4,"Menor",IF(AV131&lt;=0.6,"Moderado",IF(AV131&lt;=0.8,"Mayor","Catastrófico"))))),"")</f>
        <v>Mayor</v>
      </c>
      <c r="AX131" s="492" t="str">
        <f>AA131</f>
        <v>Alto</v>
      </c>
      <c r="AY131" s="492"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Alto</v>
      </c>
      <c r="AZ131" s="520" t="s">
        <v>104</v>
      </c>
      <c r="BA131" s="523" t="s">
        <v>1637</v>
      </c>
      <c r="BB131" s="531" t="s">
        <v>1638</v>
      </c>
      <c r="BC131" s="519" t="s">
        <v>1587</v>
      </c>
      <c r="BD131" s="519" t="s">
        <v>1588</v>
      </c>
      <c r="BE131" s="694" t="s">
        <v>246</v>
      </c>
      <c r="BF131" s="516"/>
      <c r="BG131" s="516"/>
      <c r="BH131" s="581"/>
      <c r="BI131" s="581"/>
      <c r="BJ131" s="581"/>
      <c r="BK131" s="581"/>
      <c r="BL131" s="581"/>
      <c r="BM131" s="516"/>
      <c r="BN131" s="516"/>
      <c r="BO131" s="719"/>
    </row>
    <row r="132" spans="1:67" ht="109.5" customHeight="1">
      <c r="A132" s="805"/>
      <c r="B132" s="808"/>
      <c r="C132" s="811"/>
      <c r="D132" s="728"/>
      <c r="E132" s="728"/>
      <c r="F132" s="515"/>
      <c r="G132" s="516"/>
      <c r="H132" s="520"/>
      <c r="I132" s="795"/>
      <c r="J132" s="491"/>
      <c r="K132" s="795"/>
      <c r="L132" s="516"/>
      <c r="M132" s="492"/>
      <c r="N132" s="516"/>
      <c r="O132" s="516"/>
      <c r="P132" s="519"/>
      <c r="Q132" s="514"/>
      <c r="R132" s="520"/>
      <c r="S132" s="482"/>
      <c r="T132" s="520"/>
      <c r="U132" s="482"/>
      <c r="V132" s="520"/>
      <c r="W132" s="482"/>
      <c r="X132" s="485"/>
      <c r="Y132" s="482"/>
      <c r="Z132" s="482"/>
      <c r="AA132" s="492"/>
      <c r="AB132" s="151">
        <v>2</v>
      </c>
      <c r="AC132" s="291" t="s">
        <v>1639</v>
      </c>
      <c r="AD132" s="159">
        <v>1</v>
      </c>
      <c r="AE132" s="152" t="s">
        <v>1315</v>
      </c>
      <c r="AF132" s="153" t="str">
        <f t="shared" si="4"/>
        <v>Probabilidad</v>
      </c>
      <c r="AG132" s="154" t="s">
        <v>1468</v>
      </c>
      <c r="AH132" s="155">
        <f t="shared" si="5"/>
        <v>0.25</v>
      </c>
      <c r="AI132" s="154" t="s">
        <v>1469</v>
      </c>
      <c r="AJ132" s="155">
        <f t="shared" si="6"/>
        <v>0.15</v>
      </c>
      <c r="AK132" s="156">
        <f t="shared" si="7"/>
        <v>0.4</v>
      </c>
      <c r="AL132" s="157">
        <f>IFERROR(IF(AND(AF131="Probabilidad",AF132="Probabilidad"),(AL131-(+AL131*AK132)),IF(AF132="Probabilidad",(S131-(+S131*AK132)),IF(AF132="Impacto",AL131,""))),"")</f>
        <v>0.216</v>
      </c>
      <c r="AM132" s="157">
        <f>IFERROR(IF(AND(AF131="Impacto",AF132="Impacto"),(AM131-(+AM131*AK132)),IF(AF132="Impacto",(Y131-(Y131*AK132)),IF(AF132="Probabilidad",AM131,""))),"")</f>
        <v>0.8</v>
      </c>
      <c r="AN132" s="158" t="s">
        <v>98</v>
      </c>
      <c r="AO132" s="158" t="s">
        <v>99</v>
      </c>
      <c r="AP132" s="158" t="s">
        <v>100</v>
      </c>
      <c r="AQ132" s="520"/>
      <c r="AR132" s="491"/>
      <c r="AS132" s="491"/>
      <c r="AT132" s="492"/>
      <c r="AU132" s="491"/>
      <c r="AV132" s="491"/>
      <c r="AW132" s="492"/>
      <c r="AX132" s="492"/>
      <c r="AY132" s="492"/>
      <c r="AZ132" s="520"/>
      <c r="BA132" s="519"/>
      <c r="BB132" s="519"/>
      <c r="BC132" s="519"/>
      <c r="BD132" s="519"/>
      <c r="BE132" s="694"/>
      <c r="BF132" s="516"/>
      <c r="BG132" s="516"/>
      <c r="BH132" s="581"/>
      <c r="BI132" s="581"/>
      <c r="BJ132" s="581"/>
      <c r="BK132" s="581"/>
      <c r="BL132" s="581"/>
      <c r="BM132" s="516"/>
      <c r="BN132" s="516"/>
      <c r="BO132" s="719"/>
    </row>
    <row r="133" spans="1:67" ht="121.5">
      <c r="A133" s="805"/>
      <c r="B133" s="808"/>
      <c r="C133" s="811"/>
      <c r="D133" s="728" t="s">
        <v>1299</v>
      </c>
      <c r="E133" s="728" t="s">
        <v>196</v>
      </c>
      <c r="F133" s="515">
        <v>22</v>
      </c>
      <c r="G133" s="516" t="s">
        <v>1635</v>
      </c>
      <c r="H133" s="520" t="s">
        <v>1566</v>
      </c>
      <c r="I133" s="795" t="s">
        <v>1316</v>
      </c>
      <c r="J133" s="491" t="s">
        <v>1640</v>
      </c>
      <c r="K133" s="795" t="s">
        <v>180</v>
      </c>
      <c r="L133" s="516" t="s">
        <v>302</v>
      </c>
      <c r="M133" s="492" t="s">
        <v>1304</v>
      </c>
      <c r="N133" s="516" t="s">
        <v>1594</v>
      </c>
      <c r="O133" s="516" t="s">
        <v>1595</v>
      </c>
      <c r="P133" s="519" t="s">
        <v>188</v>
      </c>
      <c r="Q133" s="514" t="s">
        <v>188</v>
      </c>
      <c r="R133" s="520" t="s">
        <v>90</v>
      </c>
      <c r="S133" s="482">
        <f>IF(R133="Muy Alta",100%,IF(R133="Alta",80%,IF(R133="Media",60%,IF(R133="Baja",40%,IF(R133="Muy Baja",20%,"")))))</f>
        <v>0.6</v>
      </c>
      <c r="T133" s="520" t="s">
        <v>91</v>
      </c>
      <c r="U133" s="482">
        <f>IF(T133="Catastrófico",100%,IF(T133="Mayor",80%,IF(T133="Moderado",60%,IF(T133="Menor",40%,IF(T133="Leve",20%,"")))))</f>
        <v>0.8</v>
      </c>
      <c r="V133" s="520" t="s">
        <v>91</v>
      </c>
      <c r="W133" s="482">
        <f>IF(V133="Catastrófico",100%,IF(V133="Mayor",80%,IF(V133="Moderado",60%,IF(V133="Menor",40%,IF(V133="Leve",20%,"")))))</f>
        <v>0.8</v>
      </c>
      <c r="X133" s="485" t="str">
        <f>IF(Y133=100%,"Catastrófico",IF(Y133=80%,"Mayor",IF(Y133=60%,"Moderado",IF(Y133=40%,"Menor",IF(Y133=20%,"Leve","")))))</f>
        <v>Mayor</v>
      </c>
      <c r="Y133" s="482">
        <f>IF(AND(U133="",W133=""),"",MAX(U133,W133))</f>
        <v>0.8</v>
      </c>
      <c r="Z133" s="482" t="str">
        <f>CONCATENATE(R133,X133)</f>
        <v>MediaMayor</v>
      </c>
      <c r="AA133" s="492" t="str">
        <f>IF(Z133="Muy AltaLeve","Alto",IF(Z133="Muy AltaMenor","Alto",IF(Z133="Muy AltaModerado","Alto",IF(Z133="Muy AltaMayor","Alto",IF(Z133="Muy AltaCatastrófico","Extremo",IF(Z133="AltaLeve","Moderado",IF(Z133="AltaMenor","Moderado",IF(Z133="AltaModerado","Alto",IF(Z133="AltaMayor","Alto",IF(Z133="AltaCatastrófico","Extremo",IF(Z133="MediaLeve","Moderado",IF(Z133="MediaMenor","Moderado",IF(Z133="MediaModerado","Moderado",IF(Z133="MediaMayor","Alto",IF(Z133="MediaCatastrófico","Extremo",IF(Z133="BajaLeve","Bajo",IF(Z133="BajaMenor","Moderado",IF(Z133="BajaModerado","Moderado",IF(Z133="BajaMayor","Alto",IF(Z133="BajaCatastrófico","Extremo",IF(Z133="Muy BajaLeve","Bajo",IF(Z133="Muy BajaMenor","Bajo",IF(Z133="Muy BajaModerado","Moderado",IF(Z133="Muy BajaMayor","Alto",IF(Z133="Muy BajaCatastrófico","Extremo","")))))))))))))))))))))))))</f>
        <v>Alto</v>
      </c>
      <c r="AB133" s="151">
        <v>1</v>
      </c>
      <c r="AC133" s="291" t="s">
        <v>1602</v>
      </c>
      <c r="AD133" s="159">
        <v>1</v>
      </c>
      <c r="AE133" s="152" t="s">
        <v>1315</v>
      </c>
      <c r="AF133" s="153" t="str">
        <f t="shared" si="4"/>
        <v>Probabilidad</v>
      </c>
      <c r="AG133" s="154" t="s">
        <v>1468</v>
      </c>
      <c r="AH133" s="155">
        <f t="shared" si="5"/>
        <v>0.25</v>
      </c>
      <c r="AI133" s="154" t="s">
        <v>97</v>
      </c>
      <c r="AJ133" s="155">
        <f t="shared" si="6"/>
        <v>0.15</v>
      </c>
      <c r="AK133" s="156">
        <f t="shared" si="7"/>
        <v>0.4</v>
      </c>
      <c r="AL133" s="157">
        <f>IFERROR(IF(AF133="Probabilidad",(S133-(+S133*AK133)),IF(AF133="Impacto",S133,"")),"")</f>
        <v>0.36</v>
      </c>
      <c r="AM133" s="157">
        <f>IFERROR(IF(AF133="Impacto",(Y133-(+Y133*AK133)),IF(AF133="Probabilidad",Y133,"")),"")</f>
        <v>0.8</v>
      </c>
      <c r="AN133" s="158" t="s">
        <v>98</v>
      </c>
      <c r="AO133" s="158" t="s">
        <v>99</v>
      </c>
      <c r="AP133" s="158" t="s">
        <v>100</v>
      </c>
      <c r="AQ133" s="520" t="s">
        <v>1584</v>
      </c>
      <c r="AR133" s="490">
        <f>S133</f>
        <v>0.6</v>
      </c>
      <c r="AS133" s="490">
        <f>IF(AL133="","",MIN(AL133:AL134))</f>
        <v>0.252</v>
      </c>
      <c r="AT133" s="492" t="str">
        <f>IFERROR(IF(AS133="","",IF(AS133&lt;=0.2,"Muy Baja",IF(AS133&lt;=0.4,"Baja",IF(AS133&lt;=0.6,"Media",IF(AS133&lt;=0.8,"Alta","Muy Alta"))))),"")</f>
        <v>Baja</v>
      </c>
      <c r="AU133" s="490">
        <f>Y133</f>
        <v>0.8</v>
      </c>
      <c r="AV133" s="490">
        <f>IF(AM133="","",MIN(AM133:AM134))</f>
        <v>0.8</v>
      </c>
      <c r="AW133" s="492" t="str">
        <f>IFERROR(IF(AV133="","",IF(AV133&lt;=0.2,"Leve",IF(AV133&lt;=0.4,"Menor",IF(AV133&lt;=0.6,"Moderado",IF(AV133&lt;=0.8,"Mayor","Catastrófico"))))),"")</f>
        <v>Mayor</v>
      </c>
      <c r="AX133" s="492" t="str">
        <f>AA133</f>
        <v>Alto</v>
      </c>
      <c r="AY133" s="492" t="str">
        <f>IFERROR(IF(OR(AND(AT133="Muy Baja",AW133="Leve"),AND(AT133="Muy Baja",AW133="Menor"),AND(AT133="Baja",AW133="Leve")),"Bajo",IF(OR(AND(AT133="Muy baja",AW133="Moderado"),AND(AT133="Baja",AW133="Menor"),AND(AT133="Baja",AW133="Moderado"),AND(AT133="Media",AW133="Leve"),AND(AT133="Media",AW133="Menor"),AND(AT133="Media",AW133="Moderado"),AND(AT133="Alta",AW133="Leve"),AND(AT133="Alta",AW133="Menor")),"Moderado",IF(OR(AND(AT133="Muy Baja",AW133="Mayor"),AND(AT133="Baja",AW133="Mayor"),AND(AT133="Media",AW133="Mayor"),AND(AT133="Alta",AW133="Moderado"),AND(AT133="Alta",AW133="Mayor"),AND(AT133="Muy Alta",AW133="Leve"),AND(AT133="Muy Alta",AW133="Menor"),AND(AT133="Muy Alta",AW133="Moderado"),AND(AT133="Muy Alta",AW133="Mayor")),"Alto",IF(OR(AND(AT133="Muy Baja",AW133="Catastrófico"),AND(AT133="Baja",AW133="Catastrófico"),AND(AT133="Media",AW133="Catastrófico"),AND(AT133="Alta",AW133="Catastrófico"),AND(AT133="Muy Alta",AW133="Catastrófico")),"Extremo","")))),"")</f>
        <v>Alto</v>
      </c>
      <c r="AZ133" s="520" t="s">
        <v>104</v>
      </c>
      <c r="BA133" s="523" t="s">
        <v>1637</v>
      </c>
      <c r="BB133" s="531" t="s">
        <v>1641</v>
      </c>
      <c r="BC133" s="519" t="s">
        <v>1587</v>
      </c>
      <c r="BD133" s="519" t="s">
        <v>1588</v>
      </c>
      <c r="BE133" s="694" t="s">
        <v>246</v>
      </c>
      <c r="BF133" s="516"/>
      <c r="BG133" s="516"/>
      <c r="BH133" s="581"/>
      <c r="BI133" s="581"/>
      <c r="BJ133" s="581"/>
      <c r="BK133" s="581"/>
      <c r="BL133" s="581"/>
      <c r="BM133" s="516"/>
      <c r="BN133" s="516"/>
      <c r="BO133" s="719"/>
    </row>
    <row r="134" spans="1:67" ht="117" customHeight="1">
      <c r="A134" s="805"/>
      <c r="B134" s="808"/>
      <c r="C134" s="811"/>
      <c r="D134" s="728"/>
      <c r="E134" s="728"/>
      <c r="F134" s="515"/>
      <c r="G134" s="516"/>
      <c r="H134" s="520"/>
      <c r="I134" s="795"/>
      <c r="J134" s="491"/>
      <c r="K134" s="795"/>
      <c r="L134" s="516"/>
      <c r="M134" s="492"/>
      <c r="N134" s="516"/>
      <c r="O134" s="516"/>
      <c r="P134" s="519"/>
      <c r="Q134" s="514"/>
      <c r="R134" s="520"/>
      <c r="S134" s="482"/>
      <c r="T134" s="520"/>
      <c r="U134" s="482"/>
      <c r="V134" s="520"/>
      <c r="W134" s="482"/>
      <c r="X134" s="485"/>
      <c r="Y134" s="482"/>
      <c r="Z134" s="482"/>
      <c r="AA134" s="492"/>
      <c r="AB134" s="151">
        <v>2</v>
      </c>
      <c r="AC134" s="291" t="s">
        <v>1639</v>
      </c>
      <c r="AD134" s="159">
        <v>1</v>
      </c>
      <c r="AE134" s="152" t="s">
        <v>1315</v>
      </c>
      <c r="AF134" s="153" t="str">
        <f t="shared" si="4"/>
        <v>Probabilidad</v>
      </c>
      <c r="AG134" s="154" t="s">
        <v>1477</v>
      </c>
      <c r="AH134" s="155">
        <f t="shared" si="5"/>
        <v>0.15</v>
      </c>
      <c r="AI134" s="154" t="s">
        <v>97</v>
      </c>
      <c r="AJ134" s="155">
        <f t="shared" si="6"/>
        <v>0.15</v>
      </c>
      <c r="AK134" s="156">
        <f t="shared" si="7"/>
        <v>0.3</v>
      </c>
      <c r="AL134" s="157">
        <f>IFERROR(IF(AND(AF133="Probabilidad",AF134="Probabilidad"),(AL133-(+AL133*AK134)),IF(AF134="Probabilidad",(S133-(+S133*AK134)),IF(AF134="Impacto",AL133,""))),"")</f>
        <v>0.252</v>
      </c>
      <c r="AM134" s="157">
        <f>IFERROR(IF(AND(AF133="Impacto",AF134="Impacto"),(AM133-(+AM133*AK134)),IF(AF134="Impacto",(Y133-(Y133*AK134)),IF(AF134="Probabilidad",AM133,""))),"")</f>
        <v>0.8</v>
      </c>
      <c r="AN134" s="158" t="s">
        <v>98</v>
      </c>
      <c r="AO134" s="158" t="s">
        <v>99</v>
      </c>
      <c r="AP134" s="158" t="s">
        <v>100</v>
      </c>
      <c r="AQ134" s="520"/>
      <c r="AR134" s="491"/>
      <c r="AS134" s="491"/>
      <c r="AT134" s="492"/>
      <c r="AU134" s="491"/>
      <c r="AV134" s="491"/>
      <c r="AW134" s="492"/>
      <c r="AX134" s="492"/>
      <c r="AY134" s="492"/>
      <c r="AZ134" s="520"/>
      <c r="BA134" s="519"/>
      <c r="BB134" s="519"/>
      <c r="BC134" s="519"/>
      <c r="BD134" s="519"/>
      <c r="BE134" s="694"/>
      <c r="BF134" s="516"/>
      <c r="BG134" s="516"/>
      <c r="BH134" s="581"/>
      <c r="BI134" s="581"/>
      <c r="BJ134" s="581"/>
      <c r="BK134" s="581"/>
      <c r="BL134" s="581"/>
      <c r="BM134" s="516"/>
      <c r="BN134" s="516"/>
      <c r="BO134" s="719"/>
    </row>
    <row r="135" spans="1:67" ht="94.5">
      <c r="A135" s="805"/>
      <c r="B135" s="808"/>
      <c r="C135" s="811"/>
      <c r="D135" s="728" t="s">
        <v>1299</v>
      </c>
      <c r="E135" s="728" t="s">
        <v>196</v>
      </c>
      <c r="F135" s="515">
        <v>23</v>
      </c>
      <c r="G135" s="516" t="s">
        <v>1642</v>
      </c>
      <c r="H135" s="520" t="s">
        <v>1386</v>
      </c>
      <c r="I135" s="795" t="s">
        <v>1387</v>
      </c>
      <c r="J135" s="491" t="s">
        <v>1643</v>
      </c>
      <c r="K135" s="795" t="s">
        <v>180</v>
      </c>
      <c r="L135" s="516" t="s">
        <v>312</v>
      </c>
      <c r="M135" s="492" t="s">
        <v>1304</v>
      </c>
      <c r="N135" s="516" t="s">
        <v>1594</v>
      </c>
      <c r="O135" s="516" t="s">
        <v>1595</v>
      </c>
      <c r="P135" s="519" t="s">
        <v>188</v>
      </c>
      <c r="Q135" s="514" t="s">
        <v>188</v>
      </c>
      <c r="R135" s="520" t="s">
        <v>90</v>
      </c>
      <c r="S135" s="482">
        <f>IF(R135="Muy Alta",100%,IF(R135="Alta",80%,IF(R135="Media",60%,IF(R135="Baja",40%,IF(R135="Muy Baja",20%,"")))))</f>
        <v>0.6</v>
      </c>
      <c r="T135" s="520" t="s">
        <v>183</v>
      </c>
      <c r="U135" s="482">
        <f>IF(T135="Catastrófico",100%,IF(T135="Mayor",80%,IF(T135="Moderado",60%,IF(T135="Menor",40%,IF(T135="Leve",20%,"")))))</f>
        <v>0.4</v>
      </c>
      <c r="V135" s="520" t="s">
        <v>183</v>
      </c>
      <c r="W135" s="482">
        <f>IF(V135="Catastrófico",100%,IF(V135="Mayor",80%,IF(V135="Moderado",60%,IF(V135="Menor",40%,IF(V135="Leve",20%,"")))))</f>
        <v>0.4</v>
      </c>
      <c r="X135" s="485" t="str">
        <f>IF(Y135=100%,"Catastrófico",IF(Y135=80%,"Mayor",IF(Y135=60%,"Moderado",IF(Y135=40%,"Menor",IF(Y135=20%,"Leve","")))))</f>
        <v>Menor</v>
      </c>
      <c r="Y135" s="482">
        <f>IF(AND(U135="",W135=""),"",MAX(U135,W135))</f>
        <v>0.4</v>
      </c>
      <c r="Z135" s="482" t="str">
        <f>CONCATENATE(R135,X135)</f>
        <v>MediaMenor</v>
      </c>
      <c r="AA135" s="492" t="str">
        <f>IF(Z135="Muy AltaLeve","Alto",IF(Z135="Muy AltaMenor","Alto",IF(Z135="Muy AltaModerado","Alto",IF(Z135="Muy AltaMayor","Alto",IF(Z135="Muy AltaCatastrófico","Extremo",IF(Z135="AltaLeve","Moderado",IF(Z135="AltaMenor","Moderado",IF(Z135="AltaModerado","Alto",IF(Z135="AltaMayor","Alto",IF(Z135="AltaCatastrófico","Extremo",IF(Z135="MediaLeve","Moderado",IF(Z135="MediaMenor","Moderado",IF(Z135="MediaModerado","Moderado",IF(Z135="MediaMayor","Alto",IF(Z135="MediaCatastrófico","Extremo",IF(Z135="BajaLeve","Bajo",IF(Z135="BajaMenor","Moderado",IF(Z135="BajaModerado","Moderado",IF(Z135="BajaMayor","Alto",IF(Z135="BajaCatastrófico","Extremo",IF(Z135="Muy BajaLeve","Bajo",IF(Z135="Muy BajaMenor","Bajo",IF(Z135="Muy BajaModerado","Moderado",IF(Z135="Muy BajaMayor","Alto",IF(Z135="Muy BajaCatastrófico","Extremo","")))))))))))))))))))))))))</f>
        <v>Moderado</v>
      </c>
      <c r="AB135" s="151">
        <v>1</v>
      </c>
      <c r="AC135" s="289" t="s">
        <v>1491</v>
      </c>
      <c r="AD135" s="159">
        <v>1</v>
      </c>
      <c r="AE135" s="152" t="s">
        <v>1356</v>
      </c>
      <c r="AF135" s="153" t="str">
        <f t="shared" si="4"/>
        <v>Probabilidad</v>
      </c>
      <c r="AG135" s="154" t="s">
        <v>1477</v>
      </c>
      <c r="AH135" s="155">
        <f t="shared" si="5"/>
        <v>0.15</v>
      </c>
      <c r="AI135" s="154" t="s">
        <v>1469</v>
      </c>
      <c r="AJ135" s="155">
        <f t="shared" si="6"/>
        <v>0.15</v>
      </c>
      <c r="AK135" s="156">
        <f t="shared" si="7"/>
        <v>0.3</v>
      </c>
      <c r="AL135" s="157">
        <f>IFERROR(IF(AF135="Probabilidad",(S135-(+S135*AK135)),IF(AF135="Impacto",S135,"")),"")</f>
        <v>0.42</v>
      </c>
      <c r="AM135" s="157">
        <f>IFERROR(IF(AF135="Impacto",(Y135-(+Y135*AK135)),IF(AF135="Probabilidad",Y135,"")),"")</f>
        <v>0.4</v>
      </c>
      <c r="AN135" s="158" t="s">
        <v>98</v>
      </c>
      <c r="AO135" s="158" t="s">
        <v>99</v>
      </c>
      <c r="AP135" s="158" t="s">
        <v>100</v>
      </c>
      <c r="AQ135" s="520" t="s">
        <v>1584</v>
      </c>
      <c r="AR135" s="490">
        <f>S135</f>
        <v>0.6</v>
      </c>
      <c r="AS135" s="490">
        <f>IF(AL135="","",MIN(AL135:AL136))</f>
        <v>0.252</v>
      </c>
      <c r="AT135" s="492" t="str">
        <f>IFERROR(IF(AS135="","",IF(AS135&lt;=0.2,"Muy Baja",IF(AS135&lt;=0.4,"Baja",IF(AS135&lt;=0.6,"Media",IF(AS135&lt;=0.8,"Alta","Muy Alta"))))),"")</f>
        <v>Baja</v>
      </c>
      <c r="AU135" s="490">
        <f>Y135</f>
        <v>0.4</v>
      </c>
      <c r="AV135" s="490">
        <f>IF(AM135="","",MIN(AM135:AM136))</f>
        <v>0.4</v>
      </c>
      <c r="AW135" s="492" t="str">
        <f>IFERROR(IF(AV135="","",IF(AV135&lt;=0.2,"Leve",IF(AV135&lt;=0.4,"Menor",IF(AV135&lt;=0.6,"Moderado",IF(AV135&lt;=0.8,"Mayor","Catastrófico"))))),"")</f>
        <v>Menor</v>
      </c>
      <c r="AX135" s="492" t="str">
        <f>AA135</f>
        <v>Moderado</v>
      </c>
      <c r="AY135" s="492" t="str">
        <f>IFERROR(IF(OR(AND(AT135="Muy Baja",AW135="Leve"),AND(AT135="Muy Baja",AW135="Menor"),AND(AT135="Baja",AW135="Leve")),"Bajo",IF(OR(AND(AT135="Muy baja",AW135="Moderado"),AND(AT135="Baja",AW135="Menor"),AND(AT135="Baja",AW135="Moderado"),AND(AT135="Media",AW135="Leve"),AND(AT135="Media",AW135="Menor"),AND(AT135="Media",AW135="Moderado"),AND(AT135="Alta",AW135="Leve"),AND(AT135="Alta",AW135="Menor")),"Moderado",IF(OR(AND(AT135="Muy Baja",AW135="Mayor"),AND(AT135="Baja",AW135="Mayor"),AND(AT135="Media",AW135="Mayor"),AND(AT135="Alta",AW135="Moderado"),AND(AT135="Alta",AW135="Mayor"),AND(AT135="Muy Alta",AW135="Leve"),AND(AT135="Muy Alta",AW135="Menor"),AND(AT135="Muy Alta",AW135="Moderado"),AND(AT135="Muy Alta",AW135="Mayor")),"Alto",IF(OR(AND(AT135="Muy Baja",AW135="Catastrófico"),AND(AT135="Baja",AW135="Catastrófico"),AND(AT135="Media",AW135="Catastrófico"),AND(AT135="Alta",AW135="Catastrófico"),AND(AT135="Muy Alta",AW135="Catastrófico")),"Extremo","")))),"")</f>
        <v>Moderado</v>
      </c>
      <c r="AZ135" s="520" t="s">
        <v>104</v>
      </c>
      <c r="BA135" s="519" t="s">
        <v>1644</v>
      </c>
      <c r="BB135" s="531" t="s">
        <v>1645</v>
      </c>
      <c r="BC135" s="519" t="s">
        <v>1587</v>
      </c>
      <c r="BD135" s="519" t="s">
        <v>1588</v>
      </c>
      <c r="BE135" s="694" t="s">
        <v>246</v>
      </c>
      <c r="BF135" s="516"/>
      <c r="BG135" s="516"/>
      <c r="BH135" s="581"/>
      <c r="BI135" s="581"/>
      <c r="BJ135" s="581"/>
      <c r="BK135" s="581"/>
      <c r="BL135" s="581"/>
      <c r="BM135" s="516"/>
      <c r="BN135" s="516"/>
      <c r="BO135" s="719"/>
    </row>
    <row r="136" spans="1:67" ht="108">
      <c r="A136" s="805"/>
      <c r="B136" s="808"/>
      <c r="C136" s="811"/>
      <c r="D136" s="728"/>
      <c r="E136" s="728"/>
      <c r="F136" s="515"/>
      <c r="G136" s="516"/>
      <c r="H136" s="520"/>
      <c r="I136" s="795"/>
      <c r="J136" s="491"/>
      <c r="K136" s="795"/>
      <c r="L136" s="516"/>
      <c r="M136" s="492"/>
      <c r="N136" s="516"/>
      <c r="O136" s="516"/>
      <c r="P136" s="519"/>
      <c r="Q136" s="514"/>
      <c r="R136" s="520"/>
      <c r="S136" s="482"/>
      <c r="T136" s="520"/>
      <c r="U136" s="482"/>
      <c r="V136" s="520"/>
      <c r="W136" s="482"/>
      <c r="X136" s="485"/>
      <c r="Y136" s="482"/>
      <c r="Z136" s="482"/>
      <c r="AA136" s="492"/>
      <c r="AB136" s="151">
        <v>2</v>
      </c>
      <c r="AC136" s="289" t="s">
        <v>1539</v>
      </c>
      <c r="AD136" s="159">
        <v>1</v>
      </c>
      <c r="AE136" s="152" t="s">
        <v>1541</v>
      </c>
      <c r="AF136" s="153" t="str">
        <f t="shared" ref="AF136:AF199" si="8">IF(OR(AG136="Preventivo",AG136="Detectivo"),"Probabilidad",IF(AG136="Correctivo","Impacto",""))</f>
        <v>Probabilidad</v>
      </c>
      <c r="AG136" s="154" t="s">
        <v>1468</v>
      </c>
      <c r="AH136" s="155">
        <f t="shared" ref="AH136:AH199" si="9">IF(AG136="","",IF(AG136="Preventivo",25%,IF(AG136="Detectivo",15%,IF(AG136="Correctivo",10%))))</f>
        <v>0.25</v>
      </c>
      <c r="AI136" s="154" t="s">
        <v>1469</v>
      </c>
      <c r="AJ136" s="155">
        <f t="shared" ref="AJ136:AJ199" si="10">IF(AI136="Automático",25%,IF(AI136="Manual",15%,""))</f>
        <v>0.15</v>
      </c>
      <c r="AK136" s="156">
        <f t="shared" ref="AK136:AK199" si="11">IF(OR(AH136="",AJ136=""),"",AH136+AJ136)</f>
        <v>0.4</v>
      </c>
      <c r="AL136" s="157">
        <f>IFERROR(IF(AND(AF135="Probabilidad",AF136="Probabilidad"),(AL135-(+AL135*AK136)),IF(AF136="Probabilidad",(S135-(+S135*AK136)),IF(AF136="Impacto",AL135,""))),"")</f>
        <v>0.252</v>
      </c>
      <c r="AM136" s="157">
        <f>IFERROR(IF(AND(AF135="Impacto",AF136="Impacto"),(AM135-(+AM135*AK136)),IF(AF136="Impacto",(Y135-(Y135*AK136)),IF(AF136="Probabilidad",AM135,""))),"")</f>
        <v>0.4</v>
      </c>
      <c r="AN136" s="158" t="s">
        <v>98</v>
      </c>
      <c r="AO136" s="158" t="s">
        <v>99</v>
      </c>
      <c r="AP136" s="158" t="s">
        <v>100</v>
      </c>
      <c r="AQ136" s="520"/>
      <c r="AR136" s="491"/>
      <c r="AS136" s="491"/>
      <c r="AT136" s="492"/>
      <c r="AU136" s="491"/>
      <c r="AV136" s="491"/>
      <c r="AW136" s="492"/>
      <c r="AX136" s="492"/>
      <c r="AY136" s="492"/>
      <c r="AZ136" s="520"/>
      <c r="BA136" s="519"/>
      <c r="BB136" s="519"/>
      <c r="BC136" s="519"/>
      <c r="BD136" s="519"/>
      <c r="BE136" s="694"/>
      <c r="BF136" s="516"/>
      <c r="BG136" s="516"/>
      <c r="BH136" s="581"/>
      <c r="BI136" s="581"/>
      <c r="BJ136" s="581"/>
      <c r="BK136" s="581"/>
      <c r="BL136" s="581"/>
      <c r="BM136" s="516"/>
      <c r="BN136" s="516"/>
      <c r="BO136" s="719"/>
    </row>
    <row r="137" spans="1:67" ht="229.5">
      <c r="A137" s="805"/>
      <c r="B137" s="808"/>
      <c r="C137" s="811"/>
      <c r="D137" s="294" t="s">
        <v>1299</v>
      </c>
      <c r="E137" s="294" t="s">
        <v>196</v>
      </c>
      <c r="F137" s="170">
        <v>24</v>
      </c>
      <c r="G137" s="152" t="s">
        <v>1642</v>
      </c>
      <c r="H137" s="171" t="s">
        <v>1386</v>
      </c>
      <c r="I137" s="295" t="s">
        <v>1316</v>
      </c>
      <c r="J137" s="172" t="s">
        <v>1646</v>
      </c>
      <c r="K137" s="295" t="s">
        <v>180</v>
      </c>
      <c r="L137" s="152" t="s">
        <v>312</v>
      </c>
      <c r="M137" s="177" t="s">
        <v>1304</v>
      </c>
      <c r="N137" s="152" t="s">
        <v>1594</v>
      </c>
      <c r="O137" s="152" t="s">
        <v>1595</v>
      </c>
      <c r="P137" s="159" t="s">
        <v>188</v>
      </c>
      <c r="Q137" s="176" t="s">
        <v>188</v>
      </c>
      <c r="R137" s="171" t="s">
        <v>218</v>
      </c>
      <c r="S137" s="155">
        <f>IF(R137="Muy Alta",100%,IF(R137="Alta",80%,IF(R137="Media",60%,IF(R137="Baja",40%,IF(R137="Muy Baja",20%,"")))))</f>
        <v>0.8</v>
      </c>
      <c r="T137" s="171" t="s">
        <v>183</v>
      </c>
      <c r="U137" s="155">
        <f>IF(T137="Catastrófico",100%,IF(T137="Mayor",80%,IF(T137="Moderado",60%,IF(T137="Menor",40%,IF(T137="Leve",20%,"")))))</f>
        <v>0.4</v>
      </c>
      <c r="V137" s="171" t="s">
        <v>91</v>
      </c>
      <c r="W137" s="155">
        <f>IF(V137="Catastrófico",100%,IF(V137="Mayor",80%,IF(V137="Moderado",60%,IF(V137="Menor",40%,IF(V137="Leve",20%,"")))))</f>
        <v>0.8</v>
      </c>
      <c r="X137" s="174" t="str">
        <f>IF(Y137=100%,"Catastrófico",IF(Y137=80%,"Mayor",IF(Y137=60%,"Moderado",IF(Y137=40%,"Menor",IF(Y137=20%,"Leve","")))))</f>
        <v>Mayor</v>
      </c>
      <c r="Y137" s="155">
        <f>IF(AND(U137="",W137=""),"",MAX(U137,W137))</f>
        <v>0.8</v>
      </c>
      <c r="Z137" s="155" t="str">
        <f>CONCATENATE(R137,X137)</f>
        <v>AltaMayor</v>
      </c>
      <c r="AA137" s="177"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Alto</v>
      </c>
      <c r="AB137" s="151">
        <v>1</v>
      </c>
      <c r="AC137" s="289" t="s">
        <v>1491</v>
      </c>
      <c r="AD137" s="159">
        <v>1</v>
      </c>
      <c r="AE137" s="152" t="s">
        <v>1356</v>
      </c>
      <c r="AF137" s="153" t="str">
        <f t="shared" si="8"/>
        <v>Probabilidad</v>
      </c>
      <c r="AG137" s="154" t="s">
        <v>1477</v>
      </c>
      <c r="AH137" s="155">
        <f t="shared" si="9"/>
        <v>0.15</v>
      </c>
      <c r="AI137" s="154" t="s">
        <v>1469</v>
      </c>
      <c r="AJ137" s="155">
        <f t="shared" si="10"/>
        <v>0.15</v>
      </c>
      <c r="AK137" s="156">
        <f t="shared" si="11"/>
        <v>0.3</v>
      </c>
      <c r="AL137" s="157">
        <f>IFERROR(IF(AF137="Probabilidad",(S137-(+S137*AK137)),IF(AF137="Impacto",S137,"")),"")</f>
        <v>0.56000000000000005</v>
      </c>
      <c r="AM137" s="157">
        <f>IFERROR(IF(AF137="Impacto",(Y137-(+Y137*AK137)),IF(AF137="Probabilidad",Y137,"")),"")</f>
        <v>0.8</v>
      </c>
      <c r="AN137" s="158" t="s">
        <v>98</v>
      </c>
      <c r="AO137" s="158" t="s">
        <v>99</v>
      </c>
      <c r="AP137" s="158" t="s">
        <v>100</v>
      </c>
      <c r="AQ137" s="171" t="s">
        <v>1584</v>
      </c>
      <c r="AR137" s="156">
        <f>S137</f>
        <v>0.8</v>
      </c>
      <c r="AS137" s="156">
        <f>IF(AL137="","",MIN(AL137:AL137))</f>
        <v>0.56000000000000005</v>
      </c>
      <c r="AT137" s="177" t="str">
        <f>IFERROR(IF(AS137="","",IF(AS137&lt;=0.2,"Muy Baja",IF(AS137&lt;=0.4,"Baja",IF(AS137&lt;=0.6,"Media",IF(AS137&lt;=0.8,"Alta","Muy Alta"))))),"")</f>
        <v>Media</v>
      </c>
      <c r="AU137" s="156">
        <f>Y137</f>
        <v>0.8</v>
      </c>
      <c r="AV137" s="156">
        <f>IF(AM137="","",MIN(AM137:AM137))</f>
        <v>0.8</v>
      </c>
      <c r="AW137" s="177" t="str">
        <f>IFERROR(IF(AV137="","",IF(AV137&lt;=0.2,"Leve",IF(AV137&lt;=0.4,"Menor",IF(AV137&lt;=0.6,"Moderado",IF(AV137&lt;=0.8,"Mayor","Catastrófico"))))),"")</f>
        <v>Mayor</v>
      </c>
      <c r="AX137" s="177" t="str">
        <f>AA137</f>
        <v>Alto</v>
      </c>
      <c r="AY137" s="177"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Alto</v>
      </c>
      <c r="AZ137" s="171" t="s">
        <v>104</v>
      </c>
      <c r="BA137" s="184" t="s">
        <v>1647</v>
      </c>
      <c r="BB137" s="183" t="s">
        <v>1648</v>
      </c>
      <c r="BC137" s="159" t="s">
        <v>1587</v>
      </c>
      <c r="BD137" s="159" t="s">
        <v>1588</v>
      </c>
      <c r="BE137" s="179" t="s">
        <v>246</v>
      </c>
      <c r="BF137" s="152"/>
      <c r="BG137" s="152"/>
      <c r="BH137" s="180"/>
      <c r="BI137" s="180"/>
      <c r="BJ137" s="180"/>
      <c r="BK137" s="180"/>
      <c r="BL137" s="180"/>
      <c r="BM137" s="152"/>
      <c r="BN137" s="152"/>
      <c r="BO137" s="296"/>
    </row>
    <row r="138" spans="1:67" ht="69">
      <c r="A138" s="805"/>
      <c r="B138" s="808"/>
      <c r="C138" s="811"/>
      <c r="D138" s="728" t="s">
        <v>1299</v>
      </c>
      <c r="E138" s="728" t="s">
        <v>196</v>
      </c>
      <c r="F138" s="515">
        <v>25</v>
      </c>
      <c r="G138" s="516" t="s">
        <v>1649</v>
      </c>
      <c r="H138" s="520" t="s">
        <v>1548</v>
      </c>
      <c r="I138" s="795" t="s">
        <v>1302</v>
      </c>
      <c r="J138" s="491" t="s">
        <v>1650</v>
      </c>
      <c r="K138" s="795" t="s">
        <v>180</v>
      </c>
      <c r="L138" s="516" t="s">
        <v>365</v>
      </c>
      <c r="M138" s="492" t="s">
        <v>1304</v>
      </c>
      <c r="N138" s="516" t="s">
        <v>1594</v>
      </c>
      <c r="O138" s="516" t="s">
        <v>1595</v>
      </c>
      <c r="P138" s="519" t="s">
        <v>188</v>
      </c>
      <c r="Q138" s="514" t="s">
        <v>188</v>
      </c>
      <c r="R138" s="520" t="s">
        <v>218</v>
      </c>
      <c r="S138" s="482">
        <f>IF(R138="Muy Alta",100%,IF(R138="Alta",80%,IF(R138="Media",60%,IF(R138="Baja",40%,IF(R138="Muy Baja",20%,"")))))</f>
        <v>0.8</v>
      </c>
      <c r="T138" s="520" t="s">
        <v>125</v>
      </c>
      <c r="U138" s="482">
        <f>IF(T138="Catastrófico",100%,IF(T138="Mayor",80%,IF(T138="Moderado",60%,IF(T138="Menor",40%,IF(T138="Leve",20%,"")))))</f>
        <v>0.6</v>
      </c>
      <c r="V138" s="520" t="s">
        <v>91</v>
      </c>
      <c r="W138" s="482">
        <f>IF(V138="Catastrófico",100%,IF(V138="Mayor",80%,IF(V138="Moderado",60%,IF(V138="Menor",40%,IF(V138="Leve",20%,"")))))</f>
        <v>0.8</v>
      </c>
      <c r="X138" s="485" t="str">
        <f>IF(Y138=100%,"Catastrófico",IF(Y138=80%,"Mayor",IF(Y138=60%,"Moderado",IF(Y138=40%,"Menor",IF(Y138=20%,"Leve","")))))</f>
        <v>Mayor</v>
      </c>
      <c r="Y138" s="482">
        <f>IF(AND(U138="",W138=""),"",MAX(U138,W138))</f>
        <v>0.8</v>
      </c>
      <c r="Z138" s="482" t="str">
        <f>CONCATENATE(R138,X138)</f>
        <v>AltaMayor</v>
      </c>
      <c r="AA138" s="492" t="str">
        <f>IF(Z138="Muy AltaLeve","Alto",IF(Z138="Muy AltaMenor","Alto",IF(Z138="Muy AltaModerado","Alto",IF(Z138="Muy AltaMayor","Alto",IF(Z138="Muy AltaCatastrófico","Extremo",IF(Z138="AltaLeve","Moderado",IF(Z138="AltaMenor","Moderado",IF(Z138="AltaModerado","Alto",IF(Z138="AltaMayor","Alto",IF(Z138="AltaCatastrófico","Extremo",IF(Z138="MediaLeve","Moderado",IF(Z138="MediaMenor","Moderado",IF(Z138="MediaModerado","Moderado",IF(Z138="MediaMayor","Alto",IF(Z138="MediaCatastrófico","Extremo",IF(Z138="BajaLeve","Bajo",IF(Z138="BajaMenor","Moderado",IF(Z138="BajaModerado","Moderado",IF(Z138="BajaMayor","Alto",IF(Z138="BajaCatastrófico","Extremo",IF(Z138="Muy BajaLeve","Bajo",IF(Z138="Muy BajaMenor","Bajo",IF(Z138="Muy BajaModerado","Moderado",IF(Z138="Muy BajaMayor","Alto",IF(Z138="Muy BajaCatastrófico","Extremo","")))))))))))))))))))))))))</f>
        <v>Alto</v>
      </c>
      <c r="AB138" s="151">
        <v>1</v>
      </c>
      <c r="AC138" s="289" t="s">
        <v>1651</v>
      </c>
      <c r="AD138" s="159">
        <v>1</v>
      </c>
      <c r="AE138" s="159" t="s">
        <v>1652</v>
      </c>
      <c r="AF138" s="153" t="str">
        <f t="shared" si="8"/>
        <v>Probabilidad</v>
      </c>
      <c r="AG138" s="154" t="s">
        <v>1468</v>
      </c>
      <c r="AH138" s="155">
        <f t="shared" si="9"/>
        <v>0.25</v>
      </c>
      <c r="AI138" s="154" t="s">
        <v>1469</v>
      </c>
      <c r="AJ138" s="155">
        <f t="shared" si="10"/>
        <v>0.15</v>
      </c>
      <c r="AK138" s="156">
        <f t="shared" si="11"/>
        <v>0.4</v>
      </c>
      <c r="AL138" s="157">
        <f>IFERROR(IF(AF138="Probabilidad",(S138-(+S138*AK138)),IF(AF138="Impacto",S138,"")),"")</f>
        <v>0.48</v>
      </c>
      <c r="AM138" s="157">
        <f>IFERROR(IF(AF138="Impacto",(Y138-(+Y138*AK138)),IF(AF138="Probabilidad",Y138,"")),"")</f>
        <v>0.8</v>
      </c>
      <c r="AN138" s="158" t="s">
        <v>98</v>
      </c>
      <c r="AO138" s="158" t="s">
        <v>99</v>
      </c>
      <c r="AP138" s="158" t="s">
        <v>100</v>
      </c>
      <c r="AQ138" s="520" t="s">
        <v>1584</v>
      </c>
      <c r="AR138" s="490">
        <f>S138</f>
        <v>0.8</v>
      </c>
      <c r="AS138" s="490">
        <f>IF(AL138="","",MIN(AL138:AL139))</f>
        <v>0.33599999999999997</v>
      </c>
      <c r="AT138" s="492" t="str">
        <f>IFERROR(IF(AS138="","",IF(AS138&lt;=0.2,"Muy Baja",IF(AS138&lt;=0.4,"Baja",IF(AS138&lt;=0.6,"Media",IF(AS138&lt;=0.8,"Alta","Muy Alta"))))),"")</f>
        <v>Baja</v>
      </c>
      <c r="AU138" s="490">
        <f>Y138</f>
        <v>0.8</v>
      </c>
      <c r="AV138" s="490">
        <f>IF(AM138="","",MIN(AM138:AM139))</f>
        <v>0.8</v>
      </c>
      <c r="AW138" s="492" t="str">
        <f>IFERROR(IF(AV138="","",IF(AV138&lt;=0.2,"Leve",IF(AV138&lt;=0.4,"Menor",IF(AV138&lt;=0.6,"Moderado",IF(AV138&lt;=0.8,"Mayor","Catastrófico"))))),"")</f>
        <v>Mayor</v>
      </c>
      <c r="AX138" s="492" t="str">
        <f>AA138</f>
        <v>Alto</v>
      </c>
      <c r="AY138" s="492" t="str">
        <f>IFERROR(IF(OR(AND(AT138="Muy Baja",AW138="Leve"),AND(AT138="Muy Baja",AW138="Menor"),AND(AT138="Baja",AW138="Leve")),"Bajo",IF(OR(AND(AT138="Muy baja",AW138="Moderado"),AND(AT138="Baja",AW138="Menor"),AND(AT138="Baja",AW138="Moderado"),AND(AT138="Media",AW138="Leve"),AND(AT138="Media",AW138="Menor"),AND(AT138="Media",AW138="Moderado"),AND(AT138="Alta",AW138="Leve"),AND(AT138="Alta",AW138="Menor")),"Moderado",IF(OR(AND(AT138="Muy Baja",AW138="Mayor"),AND(AT138="Baja",AW138="Mayor"),AND(AT138="Media",AW138="Mayor"),AND(AT138="Alta",AW138="Moderado"),AND(AT138="Alta",AW138="Mayor"),AND(AT138="Muy Alta",AW138="Leve"),AND(AT138="Muy Alta",AW138="Menor"),AND(AT138="Muy Alta",AW138="Moderado"),AND(AT138="Muy Alta",AW138="Mayor")),"Alto",IF(OR(AND(AT138="Muy Baja",AW138="Catastrófico"),AND(AT138="Baja",AW138="Catastrófico"),AND(AT138="Media",AW138="Catastrófico"),AND(AT138="Alta",AW138="Catastrófico"),AND(AT138="Muy Alta",AW138="Catastrófico")),"Extremo","")))),"")</f>
        <v>Alto</v>
      </c>
      <c r="AZ138" s="520" t="s">
        <v>104</v>
      </c>
      <c r="BA138" s="531" t="s">
        <v>1653</v>
      </c>
      <c r="BB138" s="531" t="s">
        <v>1654</v>
      </c>
      <c r="BC138" s="519" t="s">
        <v>1587</v>
      </c>
      <c r="BD138" s="519" t="s">
        <v>1588</v>
      </c>
      <c r="BE138" s="694" t="s">
        <v>246</v>
      </c>
      <c r="BF138" s="516"/>
      <c r="BG138" s="516"/>
      <c r="BH138" s="581"/>
      <c r="BI138" s="581"/>
      <c r="BJ138" s="581"/>
      <c r="BK138" s="581"/>
      <c r="BL138" s="581"/>
      <c r="BM138" s="516"/>
      <c r="BN138" s="516"/>
      <c r="BO138" s="719"/>
    </row>
    <row r="139" spans="1:67" ht="94.5">
      <c r="A139" s="805"/>
      <c r="B139" s="808"/>
      <c r="C139" s="811"/>
      <c r="D139" s="728"/>
      <c r="E139" s="728"/>
      <c r="F139" s="515"/>
      <c r="G139" s="516"/>
      <c r="H139" s="520"/>
      <c r="I139" s="795"/>
      <c r="J139" s="491"/>
      <c r="K139" s="795"/>
      <c r="L139" s="516"/>
      <c r="M139" s="492"/>
      <c r="N139" s="516"/>
      <c r="O139" s="516"/>
      <c r="P139" s="519"/>
      <c r="Q139" s="514"/>
      <c r="R139" s="520"/>
      <c r="S139" s="482"/>
      <c r="T139" s="520"/>
      <c r="U139" s="482"/>
      <c r="V139" s="520"/>
      <c r="W139" s="482"/>
      <c r="X139" s="485"/>
      <c r="Y139" s="482"/>
      <c r="Z139" s="482"/>
      <c r="AA139" s="492"/>
      <c r="AB139" s="151">
        <v>2</v>
      </c>
      <c r="AC139" s="289" t="s">
        <v>1491</v>
      </c>
      <c r="AD139" s="159">
        <v>1</v>
      </c>
      <c r="AE139" s="159" t="s">
        <v>1356</v>
      </c>
      <c r="AF139" s="153" t="str">
        <f t="shared" si="8"/>
        <v>Probabilidad</v>
      </c>
      <c r="AG139" s="154" t="s">
        <v>1477</v>
      </c>
      <c r="AH139" s="155">
        <f t="shared" si="9"/>
        <v>0.15</v>
      </c>
      <c r="AI139" s="154" t="s">
        <v>1469</v>
      </c>
      <c r="AJ139" s="155">
        <f t="shared" si="10"/>
        <v>0.15</v>
      </c>
      <c r="AK139" s="156">
        <f t="shared" si="11"/>
        <v>0.3</v>
      </c>
      <c r="AL139" s="157">
        <f>IFERROR(IF(AND(AF138="Probabilidad",AF139="Probabilidad"),(AL138-(+AL138*AK139)),IF(AF139="Probabilidad",(S138-(+S138*AK139)),IF(AF139="Impacto",AL138,""))),"")</f>
        <v>0.33599999999999997</v>
      </c>
      <c r="AM139" s="157">
        <f>IFERROR(IF(AND(AF138="Impacto",AF139="Impacto"),(AM138-(+AM138*AK139)),IF(AF139="Impacto",(Y138-(Y138*AK139)),IF(AF139="Probabilidad",AM138,""))),"")</f>
        <v>0.8</v>
      </c>
      <c r="AN139" s="158" t="s">
        <v>98</v>
      </c>
      <c r="AO139" s="158" t="s">
        <v>99</v>
      </c>
      <c r="AP139" s="158" t="s">
        <v>100</v>
      </c>
      <c r="AQ139" s="520"/>
      <c r="AR139" s="491"/>
      <c r="AS139" s="491"/>
      <c r="AT139" s="492"/>
      <c r="AU139" s="491"/>
      <c r="AV139" s="491"/>
      <c r="AW139" s="492"/>
      <c r="AX139" s="492"/>
      <c r="AY139" s="492"/>
      <c r="AZ139" s="520"/>
      <c r="BA139" s="519"/>
      <c r="BB139" s="519"/>
      <c r="BC139" s="519"/>
      <c r="BD139" s="519"/>
      <c r="BE139" s="694"/>
      <c r="BF139" s="516"/>
      <c r="BG139" s="516"/>
      <c r="BH139" s="581"/>
      <c r="BI139" s="581"/>
      <c r="BJ139" s="581"/>
      <c r="BK139" s="581"/>
      <c r="BL139" s="581"/>
      <c r="BM139" s="516"/>
      <c r="BN139" s="516"/>
      <c r="BO139" s="719"/>
    </row>
    <row r="140" spans="1:67" ht="69">
      <c r="A140" s="805"/>
      <c r="B140" s="808"/>
      <c r="C140" s="811"/>
      <c r="D140" s="728" t="s">
        <v>1299</v>
      </c>
      <c r="E140" s="728" t="s">
        <v>196</v>
      </c>
      <c r="F140" s="515">
        <v>26</v>
      </c>
      <c r="G140" s="516" t="s">
        <v>1649</v>
      </c>
      <c r="H140" s="520" t="s">
        <v>1548</v>
      </c>
      <c r="I140" s="795" t="s">
        <v>1316</v>
      </c>
      <c r="J140" s="491" t="s">
        <v>1655</v>
      </c>
      <c r="K140" s="795" t="s">
        <v>180</v>
      </c>
      <c r="L140" s="516" t="s">
        <v>365</v>
      </c>
      <c r="M140" s="492" t="s">
        <v>1304</v>
      </c>
      <c r="N140" s="516" t="s">
        <v>1594</v>
      </c>
      <c r="O140" s="516" t="s">
        <v>1595</v>
      </c>
      <c r="P140" s="519" t="s">
        <v>188</v>
      </c>
      <c r="Q140" s="514" t="s">
        <v>188</v>
      </c>
      <c r="R140" s="520" t="s">
        <v>218</v>
      </c>
      <c r="S140" s="482">
        <f>IF(R140="Muy Alta",100%,IF(R140="Alta",80%,IF(R140="Media",60%,IF(R140="Baja",40%,IF(R140="Muy Baja",20%,"")))))</f>
        <v>0.8</v>
      </c>
      <c r="T140" s="520" t="s">
        <v>120</v>
      </c>
      <c r="U140" s="482">
        <f>IF(T140="Catastrófico",100%,IF(T140="Mayor",80%,IF(T140="Moderado",60%,IF(T140="Menor",40%,IF(T140="Leve",20%,"")))))</f>
        <v>0.2</v>
      </c>
      <c r="V140" s="520" t="s">
        <v>91</v>
      </c>
      <c r="W140" s="482">
        <f>IF(V140="Catastrófico",100%,IF(V140="Mayor",80%,IF(V140="Moderado",60%,IF(V140="Menor",40%,IF(V140="Leve",20%,"")))))</f>
        <v>0.8</v>
      </c>
      <c r="X140" s="485" t="str">
        <f>IF(Y140=100%,"Catastrófico",IF(Y140=80%,"Mayor",IF(Y140=60%,"Moderado",IF(Y140=40%,"Menor",IF(Y140=20%,"Leve","")))))</f>
        <v>Mayor</v>
      </c>
      <c r="Y140" s="482">
        <f>IF(AND(U140="",W140=""),"",MAX(U140,W140))</f>
        <v>0.8</v>
      </c>
      <c r="Z140" s="482" t="str">
        <f>CONCATENATE(R140,X140)</f>
        <v>AltaMayor</v>
      </c>
      <c r="AA140" s="492" t="str">
        <f>IF(Z140="Muy AltaLeve","Alto",IF(Z140="Muy AltaMenor","Alto",IF(Z140="Muy AltaModerado","Alto",IF(Z140="Muy AltaMayor","Alto",IF(Z140="Muy AltaCatastrófico","Extremo",IF(Z140="AltaLeve","Moderado",IF(Z140="AltaMenor","Moderado",IF(Z140="AltaModerado","Alto",IF(Z140="AltaMayor","Alto",IF(Z140="AltaCatastrófico","Extremo",IF(Z140="MediaLeve","Moderado",IF(Z140="MediaMenor","Moderado",IF(Z140="MediaModerado","Moderado",IF(Z140="MediaMayor","Alto",IF(Z140="MediaCatastrófico","Extremo",IF(Z140="BajaLeve","Bajo",IF(Z140="BajaMenor","Moderado",IF(Z140="BajaModerado","Moderado",IF(Z140="BajaMayor","Alto",IF(Z140="BajaCatastrófico","Extremo",IF(Z140="Muy BajaLeve","Bajo",IF(Z140="Muy BajaMenor","Bajo",IF(Z140="Muy BajaModerado","Moderado",IF(Z140="Muy BajaMayor","Alto",IF(Z140="Muy BajaCatastrófico","Extremo","")))))))))))))))))))))))))</f>
        <v>Alto</v>
      </c>
      <c r="AB140" s="151">
        <v>1</v>
      </c>
      <c r="AC140" s="289" t="s">
        <v>1651</v>
      </c>
      <c r="AD140" s="159">
        <v>1</v>
      </c>
      <c r="AE140" s="159" t="s">
        <v>1652</v>
      </c>
      <c r="AF140" s="153" t="str">
        <f t="shared" si="8"/>
        <v>Probabilidad</v>
      </c>
      <c r="AG140" s="154" t="s">
        <v>1468</v>
      </c>
      <c r="AH140" s="155">
        <f t="shared" si="9"/>
        <v>0.25</v>
      </c>
      <c r="AI140" s="154" t="s">
        <v>1469</v>
      </c>
      <c r="AJ140" s="155">
        <f t="shared" si="10"/>
        <v>0.15</v>
      </c>
      <c r="AK140" s="156">
        <f t="shared" si="11"/>
        <v>0.4</v>
      </c>
      <c r="AL140" s="157">
        <f>IFERROR(IF(AF140="Probabilidad",(S140-(+S140*AK140)),IF(AF140="Impacto",S140,"")),"")</f>
        <v>0.48</v>
      </c>
      <c r="AM140" s="157">
        <f>IFERROR(IF(AF140="Impacto",(Y140-(+Y140*AK140)),IF(AF140="Probabilidad",Y140,"")),"")</f>
        <v>0.8</v>
      </c>
      <c r="AN140" s="158" t="s">
        <v>98</v>
      </c>
      <c r="AO140" s="158" t="s">
        <v>99</v>
      </c>
      <c r="AP140" s="158" t="s">
        <v>100</v>
      </c>
      <c r="AQ140" s="520" t="s">
        <v>1584</v>
      </c>
      <c r="AR140" s="490">
        <f>S140</f>
        <v>0.8</v>
      </c>
      <c r="AS140" s="490">
        <f>IF(AL140="","",MIN(AL140:AL144))</f>
        <v>0.10079999999999999</v>
      </c>
      <c r="AT140" s="492" t="str">
        <f>IFERROR(IF(AS140="","",IF(AS140&lt;=0.2,"Muy Baja",IF(AS140&lt;=0.4,"Baja",IF(AS140&lt;=0.6,"Media",IF(AS140&lt;=0.8,"Alta","Muy Alta"))))),"")</f>
        <v>Muy Baja</v>
      </c>
      <c r="AU140" s="490">
        <f>Y140</f>
        <v>0.8</v>
      </c>
      <c r="AV140" s="490">
        <f>IF(AM140="","",MIN(AM140:AM144))</f>
        <v>0.52</v>
      </c>
      <c r="AW140" s="492" t="str">
        <f>IFERROR(IF(AV140="","",IF(AV140&lt;=0.2,"Leve",IF(AV140&lt;=0.4,"Menor",IF(AV140&lt;=0.6,"Moderado",IF(AV140&lt;=0.8,"Mayor","Catastrófico"))))),"")</f>
        <v>Moderado</v>
      </c>
      <c r="AX140" s="492" t="str">
        <f>AA140</f>
        <v>Alto</v>
      </c>
      <c r="AY140" s="492" t="str">
        <f>IFERROR(IF(OR(AND(AT140="Muy Baja",AW140="Leve"),AND(AT140="Muy Baja",AW140="Menor"),AND(AT140="Baja",AW140="Leve")),"Bajo",IF(OR(AND(AT140="Muy baja",AW140="Moderado"),AND(AT140="Baja",AW140="Menor"),AND(AT140="Baja",AW140="Moderado"),AND(AT140="Media",AW140="Leve"),AND(AT140="Media",AW140="Menor"),AND(AT140="Media",AW140="Moderado"),AND(AT140="Alta",AW140="Leve"),AND(AT140="Alta",AW140="Menor")),"Moderado",IF(OR(AND(AT140="Muy Baja",AW140="Mayor"),AND(AT140="Baja",AW140="Mayor"),AND(AT140="Media",AW140="Mayor"),AND(AT140="Alta",AW140="Moderado"),AND(AT140="Alta",AW140="Mayor"),AND(AT140="Muy Alta",AW140="Leve"),AND(AT140="Muy Alta",AW140="Menor"),AND(AT140="Muy Alta",AW140="Moderado"),AND(AT140="Muy Alta",AW140="Mayor")),"Alto",IF(OR(AND(AT140="Muy Baja",AW140="Catastrófico"),AND(AT140="Baja",AW140="Catastrófico"),AND(AT140="Media",AW140="Catastrófico"),AND(AT140="Alta",AW140="Catastrófico"),AND(AT140="Muy Alta",AW140="Catastrófico")),"Extremo","")))),"")</f>
        <v>Moderado</v>
      </c>
      <c r="AZ140" s="520" t="s">
        <v>104</v>
      </c>
      <c r="BA140" s="519" t="s">
        <v>1656</v>
      </c>
      <c r="BB140" s="531" t="s">
        <v>1657</v>
      </c>
      <c r="BC140" s="519" t="s">
        <v>1587</v>
      </c>
      <c r="BD140" s="519" t="s">
        <v>1588</v>
      </c>
      <c r="BE140" s="694" t="s">
        <v>246</v>
      </c>
      <c r="BF140" s="516"/>
      <c r="BG140" s="516"/>
      <c r="BH140" s="581"/>
      <c r="BI140" s="581"/>
      <c r="BJ140" s="581"/>
      <c r="BK140" s="581"/>
      <c r="BL140" s="581"/>
      <c r="BM140" s="516"/>
      <c r="BN140" s="516"/>
      <c r="BO140" s="719"/>
    </row>
    <row r="141" spans="1:67" ht="94.5">
      <c r="A141" s="805"/>
      <c r="B141" s="808"/>
      <c r="C141" s="811"/>
      <c r="D141" s="728"/>
      <c r="E141" s="728"/>
      <c r="F141" s="515"/>
      <c r="G141" s="516"/>
      <c r="H141" s="520"/>
      <c r="I141" s="795"/>
      <c r="J141" s="491"/>
      <c r="K141" s="795"/>
      <c r="L141" s="516"/>
      <c r="M141" s="492"/>
      <c r="N141" s="516"/>
      <c r="O141" s="516"/>
      <c r="P141" s="519"/>
      <c r="Q141" s="514"/>
      <c r="R141" s="520"/>
      <c r="S141" s="482"/>
      <c r="T141" s="520"/>
      <c r="U141" s="482"/>
      <c r="V141" s="520"/>
      <c r="W141" s="482"/>
      <c r="X141" s="485"/>
      <c r="Y141" s="482"/>
      <c r="Z141" s="482"/>
      <c r="AA141" s="492"/>
      <c r="AB141" s="151">
        <v>2</v>
      </c>
      <c r="AC141" s="289" t="s">
        <v>1491</v>
      </c>
      <c r="AD141" s="159">
        <v>1</v>
      </c>
      <c r="AE141" s="159" t="s">
        <v>1356</v>
      </c>
      <c r="AF141" s="153" t="str">
        <f t="shared" si="8"/>
        <v>Probabilidad</v>
      </c>
      <c r="AG141" s="154" t="s">
        <v>1477</v>
      </c>
      <c r="AH141" s="155">
        <f t="shared" si="9"/>
        <v>0.15</v>
      </c>
      <c r="AI141" s="154" t="s">
        <v>1469</v>
      </c>
      <c r="AJ141" s="155">
        <f t="shared" si="10"/>
        <v>0.15</v>
      </c>
      <c r="AK141" s="156">
        <f t="shared" si="11"/>
        <v>0.3</v>
      </c>
      <c r="AL141" s="157">
        <f>IFERROR(IF(AND(AF140="Probabilidad",AF141="Probabilidad"),(AL140-(+AL140*AK141)),IF(AF141="Probabilidad",(S140-(+S140*AK141)),IF(AF141="Impacto",AL140,""))),"")</f>
        <v>0.33599999999999997</v>
      </c>
      <c r="AM141" s="157">
        <f>IFERROR(IF(AND(AF140="Impacto",AF141="Impacto"),(AM140-(+AM140*AK141)),IF(AF141="Impacto",(Y140-(Y140*AK141)),IF(AF141="Probabilidad",AM140,""))),"")</f>
        <v>0.8</v>
      </c>
      <c r="AN141" s="158" t="s">
        <v>98</v>
      </c>
      <c r="AO141" s="158" t="s">
        <v>99</v>
      </c>
      <c r="AP141" s="158" t="s">
        <v>100</v>
      </c>
      <c r="AQ141" s="520"/>
      <c r="AR141" s="491"/>
      <c r="AS141" s="491"/>
      <c r="AT141" s="492"/>
      <c r="AU141" s="491"/>
      <c r="AV141" s="491"/>
      <c r="AW141" s="492"/>
      <c r="AX141" s="492"/>
      <c r="AY141" s="492"/>
      <c r="AZ141" s="520"/>
      <c r="BA141" s="519"/>
      <c r="BB141" s="519"/>
      <c r="BC141" s="519"/>
      <c r="BD141" s="519"/>
      <c r="BE141" s="694"/>
      <c r="BF141" s="516"/>
      <c r="BG141" s="516"/>
      <c r="BH141" s="581"/>
      <c r="BI141" s="581"/>
      <c r="BJ141" s="581"/>
      <c r="BK141" s="581"/>
      <c r="BL141" s="581"/>
      <c r="BM141" s="516"/>
      <c r="BN141" s="516"/>
      <c r="BO141" s="719"/>
    </row>
    <row r="142" spans="1:67" ht="108" customHeight="1">
      <c r="A142" s="805"/>
      <c r="B142" s="808"/>
      <c r="C142" s="811"/>
      <c r="D142" s="728"/>
      <c r="E142" s="728"/>
      <c r="F142" s="515"/>
      <c r="G142" s="516"/>
      <c r="H142" s="520"/>
      <c r="I142" s="795"/>
      <c r="J142" s="491"/>
      <c r="K142" s="795"/>
      <c r="L142" s="516"/>
      <c r="M142" s="492"/>
      <c r="N142" s="516"/>
      <c r="O142" s="516"/>
      <c r="P142" s="519"/>
      <c r="Q142" s="514"/>
      <c r="R142" s="520"/>
      <c r="S142" s="482"/>
      <c r="T142" s="520"/>
      <c r="U142" s="482"/>
      <c r="V142" s="520"/>
      <c r="W142" s="482"/>
      <c r="X142" s="485"/>
      <c r="Y142" s="482"/>
      <c r="Z142" s="482"/>
      <c r="AA142" s="492"/>
      <c r="AB142" s="151">
        <v>3</v>
      </c>
      <c r="AC142" s="260" t="s">
        <v>1563</v>
      </c>
      <c r="AD142" s="159">
        <v>1</v>
      </c>
      <c r="AE142" s="207" t="s">
        <v>1564</v>
      </c>
      <c r="AF142" s="153" t="str">
        <f t="shared" si="8"/>
        <v>Probabilidad</v>
      </c>
      <c r="AG142" s="154" t="s">
        <v>1468</v>
      </c>
      <c r="AH142" s="155">
        <f t="shared" si="9"/>
        <v>0.25</v>
      </c>
      <c r="AI142" s="154" t="s">
        <v>635</v>
      </c>
      <c r="AJ142" s="155">
        <f t="shared" si="10"/>
        <v>0.25</v>
      </c>
      <c r="AK142" s="156">
        <f t="shared" si="11"/>
        <v>0.5</v>
      </c>
      <c r="AL142" s="157">
        <f>IFERROR(IF(AND(AF141="Probabilidad",AF142="Probabilidad"),(AL141-(+AL141*AK142)),IF(AND(AF141="Impacto",AF142="Probabilidad"),(AL140-(+AL140*AK142)),IF(AF142="Impacto",AL141,""))),"")</f>
        <v>0.16799999999999998</v>
      </c>
      <c r="AM142" s="157">
        <f>IFERROR(IF(AND(AF141="Impacto",AF142="Impacto"),(AM141-(+AM141*AK142)),IF(AND(AF141="Probabilidad",AF142="Impacto"),(AM140-(+AM140*AK142)),IF(AF142="Probabilidad",AM141,""))),"")</f>
        <v>0.8</v>
      </c>
      <c r="AN142" s="158" t="s">
        <v>98</v>
      </c>
      <c r="AO142" s="158" t="s">
        <v>99</v>
      </c>
      <c r="AP142" s="158" t="s">
        <v>100</v>
      </c>
      <c r="AQ142" s="520"/>
      <c r="AR142" s="491"/>
      <c r="AS142" s="491"/>
      <c r="AT142" s="492"/>
      <c r="AU142" s="491"/>
      <c r="AV142" s="491"/>
      <c r="AW142" s="492"/>
      <c r="AX142" s="492"/>
      <c r="AY142" s="492"/>
      <c r="AZ142" s="520"/>
      <c r="BA142" s="519"/>
      <c r="BB142" s="519"/>
      <c r="BC142" s="519"/>
      <c r="BD142" s="519"/>
      <c r="BE142" s="694"/>
      <c r="BF142" s="516"/>
      <c r="BG142" s="516"/>
      <c r="BH142" s="581"/>
      <c r="BI142" s="581"/>
      <c r="BJ142" s="581"/>
      <c r="BK142" s="581"/>
      <c r="BL142" s="581"/>
      <c r="BM142" s="516"/>
      <c r="BN142" s="516"/>
      <c r="BO142" s="719"/>
    </row>
    <row r="143" spans="1:67" ht="108" customHeight="1">
      <c r="A143" s="805"/>
      <c r="B143" s="808"/>
      <c r="C143" s="811"/>
      <c r="D143" s="728"/>
      <c r="E143" s="728"/>
      <c r="F143" s="515"/>
      <c r="G143" s="516"/>
      <c r="H143" s="520"/>
      <c r="I143" s="795"/>
      <c r="J143" s="491"/>
      <c r="K143" s="795"/>
      <c r="L143" s="516"/>
      <c r="M143" s="492"/>
      <c r="N143" s="516"/>
      <c r="O143" s="516"/>
      <c r="P143" s="519"/>
      <c r="Q143" s="514"/>
      <c r="R143" s="520"/>
      <c r="S143" s="482"/>
      <c r="T143" s="520"/>
      <c r="U143" s="482"/>
      <c r="V143" s="520"/>
      <c r="W143" s="482"/>
      <c r="X143" s="485"/>
      <c r="Y143" s="482"/>
      <c r="Z143" s="482"/>
      <c r="AA143" s="492"/>
      <c r="AB143" s="151">
        <v>4</v>
      </c>
      <c r="AC143" s="260" t="s">
        <v>1563</v>
      </c>
      <c r="AD143" s="159">
        <v>1</v>
      </c>
      <c r="AE143" s="207" t="s">
        <v>1564</v>
      </c>
      <c r="AF143" s="153" t="str">
        <f t="shared" si="8"/>
        <v>Probabilidad</v>
      </c>
      <c r="AG143" s="154" t="s">
        <v>1477</v>
      </c>
      <c r="AH143" s="155">
        <f t="shared" si="9"/>
        <v>0.15</v>
      </c>
      <c r="AI143" s="154" t="s">
        <v>635</v>
      </c>
      <c r="AJ143" s="155">
        <f t="shared" si="10"/>
        <v>0.25</v>
      </c>
      <c r="AK143" s="156">
        <f t="shared" si="11"/>
        <v>0.4</v>
      </c>
      <c r="AL143" s="157">
        <f>IFERROR(IF(AND(AF142="Probabilidad",AF143="Probabilidad"),(AL142-(+AL142*AK143)),IF(AND(AF142="Impacto",AF143="Probabilidad"),(AL141-(+AL141*AK143)),IF(AF143="Impacto",AL142,""))),"")</f>
        <v>0.10079999999999999</v>
      </c>
      <c r="AM143" s="157">
        <f>IFERROR(IF(AND(AF142="Impacto",AF143="Impacto"),(AM142-(+AM142*AK143)),IF(AND(AF142="Probabilidad",AF143="Impacto"),(AM141-(+AM141*AK143)),IF(AF143="Probabilidad",AM142,""))),"")</f>
        <v>0.8</v>
      </c>
      <c r="AN143" s="158" t="s">
        <v>98</v>
      </c>
      <c r="AO143" s="158" t="s">
        <v>99</v>
      </c>
      <c r="AP143" s="158" t="s">
        <v>100</v>
      </c>
      <c r="AQ143" s="520"/>
      <c r="AR143" s="491"/>
      <c r="AS143" s="491"/>
      <c r="AT143" s="492"/>
      <c r="AU143" s="491"/>
      <c r="AV143" s="491"/>
      <c r="AW143" s="492"/>
      <c r="AX143" s="492"/>
      <c r="AY143" s="492"/>
      <c r="AZ143" s="520"/>
      <c r="BA143" s="519"/>
      <c r="BB143" s="519"/>
      <c r="BC143" s="519"/>
      <c r="BD143" s="519"/>
      <c r="BE143" s="694"/>
      <c r="BF143" s="516"/>
      <c r="BG143" s="516"/>
      <c r="BH143" s="581"/>
      <c r="BI143" s="581"/>
      <c r="BJ143" s="581"/>
      <c r="BK143" s="581"/>
      <c r="BL143" s="581"/>
      <c r="BM143" s="516"/>
      <c r="BN143" s="516"/>
      <c r="BO143" s="719"/>
    </row>
    <row r="144" spans="1:67" ht="108" customHeight="1">
      <c r="A144" s="822"/>
      <c r="B144" s="823"/>
      <c r="C144" s="844"/>
      <c r="D144" s="818"/>
      <c r="E144" s="818"/>
      <c r="F144" s="499"/>
      <c r="G144" s="496"/>
      <c r="H144" s="479"/>
      <c r="I144" s="814"/>
      <c r="J144" s="502"/>
      <c r="K144" s="814"/>
      <c r="L144" s="496"/>
      <c r="M144" s="813"/>
      <c r="N144" s="496"/>
      <c r="O144" s="496"/>
      <c r="P144" s="548"/>
      <c r="Q144" s="637"/>
      <c r="R144" s="479"/>
      <c r="S144" s="817"/>
      <c r="T144" s="479"/>
      <c r="U144" s="817"/>
      <c r="V144" s="479"/>
      <c r="W144" s="817"/>
      <c r="X144" s="547"/>
      <c r="Y144" s="817"/>
      <c r="Z144" s="817"/>
      <c r="AA144" s="813"/>
      <c r="AB144" s="262">
        <v>5</v>
      </c>
      <c r="AC144" s="297" t="s">
        <v>1563</v>
      </c>
      <c r="AD144" s="222">
        <v>1</v>
      </c>
      <c r="AE144" s="264" t="s">
        <v>1564</v>
      </c>
      <c r="AF144" s="235" t="str">
        <f t="shared" si="8"/>
        <v>Impacto</v>
      </c>
      <c r="AG144" s="236" t="s">
        <v>1478</v>
      </c>
      <c r="AH144" s="265">
        <f t="shared" si="9"/>
        <v>0.1</v>
      </c>
      <c r="AI144" s="236" t="s">
        <v>635</v>
      </c>
      <c r="AJ144" s="265">
        <f t="shared" si="10"/>
        <v>0.25</v>
      </c>
      <c r="AK144" s="266">
        <f t="shared" si="11"/>
        <v>0.35</v>
      </c>
      <c r="AL144" s="267">
        <f>IFERROR(IF(AND(AF143="Probabilidad",AF144="Probabilidad"),(AL143-(+AL143*AK144)),IF(AND(AF143="Impacto",AF144="Probabilidad"),(AL142-(+AL142*AK144)),IF(AF144="Impacto",AL143,""))),"")</f>
        <v>0.10079999999999999</v>
      </c>
      <c r="AM144" s="267">
        <f>IFERROR(IF(AND(AF143="Impacto",AF144="Impacto"),(AM143-(+AM143*AK144)),IF(AND(AF143="Probabilidad",AF144="Impacto"),(AM142-(+AM142*AK144)),IF(AF144="Probabilidad",AM143,""))),"")</f>
        <v>0.52</v>
      </c>
      <c r="AN144" s="268" t="s">
        <v>98</v>
      </c>
      <c r="AO144" s="268" t="s">
        <v>99</v>
      </c>
      <c r="AP144" s="268" t="s">
        <v>100</v>
      </c>
      <c r="AQ144" s="479"/>
      <c r="AR144" s="502"/>
      <c r="AS144" s="502"/>
      <c r="AT144" s="813"/>
      <c r="AU144" s="502"/>
      <c r="AV144" s="502"/>
      <c r="AW144" s="813"/>
      <c r="AX144" s="813"/>
      <c r="AY144" s="813"/>
      <c r="AZ144" s="479"/>
      <c r="BA144" s="548"/>
      <c r="BB144" s="548"/>
      <c r="BC144" s="548"/>
      <c r="BD144" s="548"/>
      <c r="BE144" s="831"/>
      <c r="BF144" s="496"/>
      <c r="BG144" s="496"/>
      <c r="BH144" s="589"/>
      <c r="BI144" s="589"/>
      <c r="BJ144" s="589"/>
      <c r="BK144" s="589"/>
      <c r="BL144" s="589"/>
      <c r="BM144" s="496"/>
      <c r="BN144" s="496"/>
      <c r="BO144" s="803"/>
    </row>
    <row r="145" spans="1:67" ht="155.25" customHeight="1">
      <c r="A145" s="804" t="s">
        <v>543</v>
      </c>
      <c r="B145" s="807" t="s">
        <v>343</v>
      </c>
      <c r="C145" s="867" t="s">
        <v>1658</v>
      </c>
      <c r="D145" s="870" t="s">
        <v>1299</v>
      </c>
      <c r="E145" s="870" t="s">
        <v>545</v>
      </c>
      <c r="F145" s="871">
        <v>1</v>
      </c>
      <c r="G145" s="865" t="s">
        <v>1659</v>
      </c>
      <c r="H145" s="691" t="s">
        <v>1330</v>
      </c>
      <c r="I145" s="819" t="s">
        <v>1302</v>
      </c>
      <c r="J145" s="705" t="s">
        <v>1660</v>
      </c>
      <c r="K145" s="819" t="s">
        <v>180</v>
      </c>
      <c r="L145" s="683" t="s">
        <v>365</v>
      </c>
      <c r="M145" s="699" t="s">
        <v>1304</v>
      </c>
      <c r="N145" s="864" t="s">
        <v>1661</v>
      </c>
      <c r="O145" s="864" t="s">
        <v>1662</v>
      </c>
      <c r="P145" s="701" t="s">
        <v>188</v>
      </c>
      <c r="Q145" s="743" t="s">
        <v>188</v>
      </c>
      <c r="R145" s="863" t="s">
        <v>124</v>
      </c>
      <c r="S145" s="697">
        <f>IF(R145="Muy Alta",100%,IF(R145="Alta",80%,IF(R145="Media",60%,IF(R145="Baja",40%,IF(R145="Muy Baja",20%,"")))))</f>
        <v>0.4</v>
      </c>
      <c r="T145" s="863" t="s">
        <v>183</v>
      </c>
      <c r="U145" s="697">
        <f>IF(T145="Catastrófico",100%,IF(T145="Mayor",80%,IF(T145="Moderado",60%,IF(T145="Menor",40%,IF(T145="Leve",20%,"")))))</f>
        <v>0.4</v>
      </c>
      <c r="V145" s="863" t="s">
        <v>183</v>
      </c>
      <c r="W145" s="697">
        <f>IF(V145="Catastrófico",100%,IF(V145="Mayor",80%,IF(V145="Moderado",60%,IF(V145="Menor",40%,IF(V145="Leve",20%,"")))))</f>
        <v>0.4</v>
      </c>
      <c r="X145" s="699" t="str">
        <f>IF(Y145=100%,"Catastrófico",IF(Y145=80%,"Mayor",IF(Y145=60%,"Moderado",IF(Y145=40%,"Menor",IF(Y145=20%,"Leve","")))))</f>
        <v>Menor</v>
      </c>
      <c r="Y145" s="697">
        <f>IF(AND(U145="",W145=""),"",MAX(U145,W145))</f>
        <v>0.4</v>
      </c>
      <c r="Z145" s="697" t="str">
        <f>CONCATENATE(R145,X145)</f>
        <v>BajaMenor</v>
      </c>
      <c r="AA145" s="689" t="str">
        <f>IF(Z145="Muy AltaLeve","Alto",IF(Z145="Muy AltaMenor","Alto",IF(Z145="Muy AltaModerado","Alto",IF(Z145="Muy AltaMayor","Alto",IF(Z145="Muy AltaCatastrófico","Extremo",IF(Z145="AltaLeve","Moderado",IF(Z145="AltaMenor","Moderado",IF(Z145="AltaModerado","Alto",IF(Z145="AltaMayor","Alto",IF(Z145="AltaCatastrófico","Extremo",IF(Z145="MediaLeve","Moderado",IF(Z145="MediaMenor","Moderado",IF(Z145="MediaModerado","Moderado",IF(Z145="MediaMayor","Alto",IF(Z145="MediaCatastrófico","Extremo",IF(Z145="BajaLeve","Bajo",IF(Z145="BajaMenor","Moderado",IF(Z145="BajaModerado","Moderado",IF(Z145="BajaMayor","Alto",IF(Z145="BajaCatastrófico","Extremo",IF(Z145="Muy BajaLeve","Bajo",IF(Z145="Muy BajaMenor","Bajo",IF(Z145="Muy BajaModerado","Moderado",IF(Z145="Muy BajaMayor","Alto",IF(Z145="Muy BajaCatastrófico","Extremo","")))))))))))))))))))))))))</f>
        <v>Moderado</v>
      </c>
      <c r="AB145" s="26">
        <v>1</v>
      </c>
      <c r="AC145" s="49" t="s">
        <v>1663</v>
      </c>
      <c r="AD145" s="74">
        <v>1</v>
      </c>
      <c r="AE145" s="48" t="s">
        <v>1356</v>
      </c>
      <c r="AF145" s="30" t="str">
        <f t="shared" si="8"/>
        <v>Probabilidad</v>
      </c>
      <c r="AG145" s="47" t="s">
        <v>96</v>
      </c>
      <c r="AH145" s="78">
        <f t="shared" si="9"/>
        <v>0.25</v>
      </c>
      <c r="AI145" s="47" t="s">
        <v>97</v>
      </c>
      <c r="AJ145" s="78">
        <f t="shared" si="10"/>
        <v>0.15</v>
      </c>
      <c r="AK145" s="80">
        <f t="shared" si="11"/>
        <v>0.4</v>
      </c>
      <c r="AL145" s="28">
        <f>IFERROR(IF(AF145="Probabilidad",(S145-(+S145*AK145)),IF(AF145="Impacto",S145,"")),"")</f>
        <v>0.24</v>
      </c>
      <c r="AM145" s="28">
        <f>IFERROR(IF(AF145="Impacto",(Y145-(+Y145*AK145)),IF(AF145="Probabilidad",Y145,"")),"")</f>
        <v>0.4</v>
      </c>
      <c r="AN145" s="46" t="s">
        <v>98</v>
      </c>
      <c r="AO145" s="46" t="s">
        <v>686</v>
      </c>
      <c r="AP145" s="46" t="s">
        <v>100</v>
      </c>
      <c r="AQ145" s="691" t="s">
        <v>1664</v>
      </c>
      <c r="AR145" s="687">
        <f>S145</f>
        <v>0.4</v>
      </c>
      <c r="AS145" s="687">
        <f>IF(AL145="","",MIN(AL145:AL150))</f>
        <v>4.9391999999999991E-2</v>
      </c>
      <c r="AT145" s="689" t="str">
        <f>IFERROR(IF(AS145="","",IF(AS145&lt;=0.2,"Muy Baja",IF(AS145&lt;=0.4,"Baja",IF(AS145&lt;=0.6,"Media",IF(AS145&lt;=0.8,"Alta","Muy Alta"))))),"")</f>
        <v>Muy Baja</v>
      </c>
      <c r="AU145" s="687">
        <f>Y145</f>
        <v>0.4</v>
      </c>
      <c r="AV145" s="687">
        <f>IF(AM145="","",MIN(AM145:AM150))</f>
        <v>0.30000000000000004</v>
      </c>
      <c r="AW145" s="689" t="str">
        <f>IFERROR(IF(AV145="","",IF(AV145&lt;=0.2,"Leve",IF(AV145&lt;=0.4,"Menor",IF(AV145&lt;=0.6,"Moderado",IF(AV145&lt;=0.8,"Mayor","Catastrófico"))))),"")</f>
        <v>Menor</v>
      </c>
      <c r="AX145" s="689" t="str">
        <f>AA145</f>
        <v>Moderado</v>
      </c>
      <c r="AY145" s="689" t="str">
        <f>IFERROR(IF(OR(AND(AT145="Muy Baja",AW145="Leve"),AND(AT145="Muy Baja",AW145="Menor"),AND(AT145="Baja",AW145="Leve")),"Bajo",IF(OR(AND(AT145="Muy baja",AW145="Moderado"),AND(AT145="Baja",AW145="Menor"),AND(AT145="Baja",AW145="Moderado"),AND(AT145="Media",AW145="Leve"),AND(AT145="Media",AW145="Menor"),AND(AT145="Media",AW145="Moderado"),AND(AT145="Alta",AW145="Leve"),AND(AT145="Alta",AW145="Menor")),"Moderado",IF(OR(AND(AT145="Muy Baja",AW145="Mayor"),AND(AT145="Baja",AW145="Mayor"),AND(AT145="Media",AW145="Mayor"),AND(AT145="Alta",AW145="Moderado"),AND(AT145="Alta",AW145="Mayor"),AND(AT145="Muy Alta",AW145="Leve"),AND(AT145="Muy Alta",AW145="Menor"),AND(AT145="Muy Alta",AW145="Moderado"),AND(AT145="Muy Alta",AW145="Mayor")),"Alto",IF(OR(AND(AT145="Muy Baja",AW145="Catastrófico"),AND(AT145="Baja",AW145="Catastrófico"),AND(AT145="Media",AW145="Catastrófico"),AND(AT145="Alta",AW145="Catastrófico"),AND(AT145="Muy Alta",AW145="Catastrófico")),"Extremo","")))),"")</f>
        <v>Bajo</v>
      </c>
      <c r="AZ145" s="819" t="s">
        <v>127</v>
      </c>
      <c r="BA145" s="862" t="s">
        <v>188</v>
      </c>
      <c r="BB145" s="862" t="s">
        <v>188</v>
      </c>
      <c r="BC145" s="862" t="s">
        <v>188</v>
      </c>
      <c r="BD145" s="862" t="s">
        <v>188</v>
      </c>
      <c r="BE145" s="862" t="s">
        <v>188</v>
      </c>
      <c r="BF145" s="683"/>
      <c r="BG145" s="683"/>
      <c r="BH145" s="685"/>
      <c r="BI145" s="685"/>
      <c r="BJ145" s="683"/>
      <c r="BK145" s="683"/>
      <c r="BL145" s="743"/>
      <c r="BM145" s="701"/>
      <c r="BN145" s="701"/>
      <c r="BO145" s="739"/>
    </row>
    <row r="146" spans="1:67" ht="129">
      <c r="A146" s="805"/>
      <c r="B146" s="808"/>
      <c r="C146" s="868"/>
      <c r="D146" s="853"/>
      <c r="E146" s="853"/>
      <c r="F146" s="855"/>
      <c r="G146" s="866"/>
      <c r="H146" s="520"/>
      <c r="I146" s="795"/>
      <c r="J146" s="491"/>
      <c r="K146" s="795"/>
      <c r="L146" s="516"/>
      <c r="M146" s="485"/>
      <c r="N146" s="861"/>
      <c r="O146" s="861"/>
      <c r="P146" s="519"/>
      <c r="Q146" s="514"/>
      <c r="R146" s="849" t="s">
        <v>124</v>
      </c>
      <c r="S146" s="482"/>
      <c r="T146" s="849"/>
      <c r="U146" s="482"/>
      <c r="V146" s="849"/>
      <c r="W146" s="482"/>
      <c r="X146" s="485"/>
      <c r="Y146" s="482"/>
      <c r="Z146" s="482"/>
      <c r="AA146" s="492"/>
      <c r="AB146" s="151">
        <v>2</v>
      </c>
      <c r="AC146" s="298" t="s">
        <v>1491</v>
      </c>
      <c r="AD146" s="159">
        <v>1</v>
      </c>
      <c r="AE146" s="299" t="s">
        <v>1356</v>
      </c>
      <c r="AF146" s="153" t="str">
        <f t="shared" si="8"/>
        <v>Probabilidad</v>
      </c>
      <c r="AG146" s="300" t="s">
        <v>231</v>
      </c>
      <c r="AH146" s="155">
        <f t="shared" si="9"/>
        <v>0.15</v>
      </c>
      <c r="AI146" s="300" t="s">
        <v>97</v>
      </c>
      <c r="AJ146" s="155">
        <f t="shared" si="10"/>
        <v>0.15</v>
      </c>
      <c r="AK146" s="156">
        <f t="shared" si="11"/>
        <v>0.3</v>
      </c>
      <c r="AL146" s="157">
        <f>IFERROR(IF(AND(AF145="Probabilidad",AF146="Probabilidad"),(AL145-(+AL145*AK146)),IF(AF146="Probabilidad",(S145-(+S145*AK146)),IF(AF146="Impacto",AL145,""))),"")</f>
        <v>0.16799999999999998</v>
      </c>
      <c r="AM146" s="157">
        <f>IFERROR(IF(AND(AF145="Impacto",AF146="Impacto"),(AM145-(+AM145*AK146)),IF(AF146="Impacto",(Y145-(+Y145*AK146)),IF(AF146="Probabilidad",AM145,""))),"")</f>
        <v>0.4</v>
      </c>
      <c r="AN146" s="301" t="s">
        <v>98</v>
      </c>
      <c r="AO146" s="301" t="s">
        <v>99</v>
      </c>
      <c r="AP146" s="301" t="s">
        <v>100</v>
      </c>
      <c r="AQ146" s="520"/>
      <c r="AR146" s="491"/>
      <c r="AS146" s="491"/>
      <c r="AT146" s="492"/>
      <c r="AU146" s="491"/>
      <c r="AV146" s="491"/>
      <c r="AW146" s="492"/>
      <c r="AX146" s="492"/>
      <c r="AY146" s="492"/>
      <c r="AZ146" s="795"/>
      <c r="BA146" s="641"/>
      <c r="BB146" s="641"/>
      <c r="BC146" s="641"/>
      <c r="BD146" s="641"/>
      <c r="BE146" s="641"/>
      <c r="BF146" s="516"/>
      <c r="BG146" s="516"/>
      <c r="BH146" s="516"/>
      <c r="BI146" s="516"/>
      <c r="BJ146" s="516"/>
      <c r="BK146" s="516"/>
      <c r="BL146" s="514"/>
      <c r="BM146" s="519"/>
      <c r="BN146" s="519"/>
      <c r="BO146" s="740"/>
    </row>
    <row r="147" spans="1:67" ht="111.75" customHeight="1">
      <c r="A147" s="805"/>
      <c r="B147" s="808"/>
      <c r="C147" s="868"/>
      <c r="D147" s="853"/>
      <c r="E147" s="853"/>
      <c r="F147" s="855"/>
      <c r="G147" s="866"/>
      <c r="H147" s="520"/>
      <c r="I147" s="795"/>
      <c r="J147" s="491"/>
      <c r="K147" s="795"/>
      <c r="L147" s="516"/>
      <c r="M147" s="485"/>
      <c r="N147" s="861"/>
      <c r="O147" s="861"/>
      <c r="P147" s="519"/>
      <c r="Q147" s="514"/>
      <c r="R147" s="849" t="s">
        <v>124</v>
      </c>
      <c r="S147" s="482"/>
      <c r="T147" s="849"/>
      <c r="U147" s="482"/>
      <c r="V147" s="849"/>
      <c r="W147" s="482"/>
      <c r="X147" s="485"/>
      <c r="Y147" s="482"/>
      <c r="Z147" s="482"/>
      <c r="AA147" s="492"/>
      <c r="AB147" s="151">
        <v>3</v>
      </c>
      <c r="AC147" s="298" t="s">
        <v>1665</v>
      </c>
      <c r="AD147" s="159">
        <v>1</v>
      </c>
      <c r="AE147" s="302" t="s">
        <v>1365</v>
      </c>
      <c r="AF147" s="153" t="str">
        <f t="shared" si="8"/>
        <v>Probabilidad</v>
      </c>
      <c r="AG147" s="300" t="s">
        <v>231</v>
      </c>
      <c r="AH147" s="155">
        <f t="shared" si="9"/>
        <v>0.15</v>
      </c>
      <c r="AI147" s="300" t="s">
        <v>97</v>
      </c>
      <c r="AJ147" s="155">
        <f t="shared" si="10"/>
        <v>0.15</v>
      </c>
      <c r="AK147" s="156">
        <f t="shared" si="11"/>
        <v>0.3</v>
      </c>
      <c r="AL147" s="157">
        <f>IFERROR(IF(AND(AF146="Probabilidad",AF147="Probabilidad"),(AL146-(+AL146*AK147)),IF(AND(AF146="Impacto",AF147="Probabilidad"),(AL145-(+AL145*AK147)),IF(AF147="Impacto",AL146,""))),"")</f>
        <v>0.11759999999999998</v>
      </c>
      <c r="AM147" s="157">
        <f>IFERROR(IF(AND(AF146="Impacto",AF147="Impacto"),(AM146-(+AM146*AK147)),IF(AND(AF146="Probabilidad",AF147="Impacto"),(AM145-(+AM145*AK147)),IF(AF147="Probabilidad",AM146,""))),"")</f>
        <v>0.4</v>
      </c>
      <c r="AN147" s="301" t="s">
        <v>98</v>
      </c>
      <c r="AO147" s="301" t="s">
        <v>99</v>
      </c>
      <c r="AP147" s="301" t="s">
        <v>100</v>
      </c>
      <c r="AQ147" s="520"/>
      <c r="AR147" s="491"/>
      <c r="AS147" s="491"/>
      <c r="AT147" s="492"/>
      <c r="AU147" s="491"/>
      <c r="AV147" s="491"/>
      <c r="AW147" s="492"/>
      <c r="AX147" s="492"/>
      <c r="AY147" s="492"/>
      <c r="AZ147" s="795"/>
      <c r="BA147" s="641"/>
      <c r="BB147" s="641"/>
      <c r="BC147" s="641"/>
      <c r="BD147" s="641"/>
      <c r="BE147" s="641"/>
      <c r="BF147" s="516"/>
      <c r="BG147" s="516"/>
      <c r="BH147" s="516"/>
      <c r="BI147" s="516"/>
      <c r="BJ147" s="516"/>
      <c r="BK147" s="516"/>
      <c r="BL147" s="514"/>
      <c r="BM147" s="519"/>
      <c r="BN147" s="519"/>
      <c r="BO147" s="740"/>
    </row>
    <row r="148" spans="1:67" ht="111.75" customHeight="1">
      <c r="A148" s="805"/>
      <c r="B148" s="808"/>
      <c r="C148" s="868"/>
      <c r="D148" s="853"/>
      <c r="E148" s="853"/>
      <c r="F148" s="855"/>
      <c r="G148" s="866"/>
      <c r="H148" s="520"/>
      <c r="I148" s="795"/>
      <c r="J148" s="491"/>
      <c r="K148" s="795"/>
      <c r="L148" s="516"/>
      <c r="M148" s="485"/>
      <c r="N148" s="861"/>
      <c r="O148" s="861"/>
      <c r="P148" s="519"/>
      <c r="Q148" s="514"/>
      <c r="R148" s="849" t="s">
        <v>124</v>
      </c>
      <c r="S148" s="482"/>
      <c r="T148" s="849"/>
      <c r="U148" s="482"/>
      <c r="V148" s="849"/>
      <c r="W148" s="482"/>
      <c r="X148" s="485"/>
      <c r="Y148" s="482"/>
      <c r="Z148" s="482"/>
      <c r="AA148" s="492"/>
      <c r="AB148" s="151">
        <v>4</v>
      </c>
      <c r="AC148" s="302" t="s">
        <v>1666</v>
      </c>
      <c r="AD148" s="159">
        <v>1</v>
      </c>
      <c r="AE148" s="302" t="s">
        <v>1365</v>
      </c>
      <c r="AF148" s="153" t="str">
        <f t="shared" si="8"/>
        <v>Probabilidad</v>
      </c>
      <c r="AG148" s="300" t="s">
        <v>96</v>
      </c>
      <c r="AH148" s="155">
        <f t="shared" si="9"/>
        <v>0.25</v>
      </c>
      <c r="AI148" s="300" t="s">
        <v>97</v>
      </c>
      <c r="AJ148" s="155">
        <f t="shared" si="10"/>
        <v>0.15</v>
      </c>
      <c r="AK148" s="156">
        <f t="shared" si="11"/>
        <v>0.4</v>
      </c>
      <c r="AL148" s="157">
        <f>IFERROR(IF(AND(AF147="Probabilidad",AF148="Probabilidad"),(AL147-(+AL147*AK148)),IF(AND(AF147="Impacto",AF148="Probabilidad"),(AL146-(+AL146*AK148)),IF(AF148="Impacto",AL147,""))),"")</f>
        <v>7.0559999999999984E-2</v>
      </c>
      <c r="AM148" s="157">
        <f>IFERROR(IF(AND(AF147="Impacto",AF148="Impacto"),(AM147-(+AM147*AK148)),IF(AND(AF147="Probabilidad",AF148="Impacto"),(AM146-(+AM146*AK148)),IF(AF148="Probabilidad",AM147,""))),"")</f>
        <v>0.4</v>
      </c>
      <c r="AN148" s="301" t="s">
        <v>98</v>
      </c>
      <c r="AO148" s="301" t="s">
        <v>99</v>
      </c>
      <c r="AP148" s="301" t="s">
        <v>100</v>
      </c>
      <c r="AQ148" s="520"/>
      <c r="AR148" s="491"/>
      <c r="AS148" s="491"/>
      <c r="AT148" s="492"/>
      <c r="AU148" s="491"/>
      <c r="AV148" s="491"/>
      <c r="AW148" s="492"/>
      <c r="AX148" s="492"/>
      <c r="AY148" s="492"/>
      <c r="AZ148" s="795"/>
      <c r="BA148" s="641"/>
      <c r="BB148" s="641"/>
      <c r="BC148" s="641"/>
      <c r="BD148" s="641"/>
      <c r="BE148" s="641"/>
      <c r="BF148" s="516"/>
      <c r="BG148" s="516"/>
      <c r="BH148" s="516"/>
      <c r="BI148" s="516"/>
      <c r="BJ148" s="516"/>
      <c r="BK148" s="516"/>
      <c r="BL148" s="514"/>
      <c r="BM148" s="519"/>
      <c r="BN148" s="519"/>
      <c r="BO148" s="740"/>
    </row>
    <row r="149" spans="1:67" ht="111.75" customHeight="1">
      <c r="A149" s="805"/>
      <c r="B149" s="808"/>
      <c r="C149" s="868"/>
      <c r="D149" s="853"/>
      <c r="E149" s="853"/>
      <c r="F149" s="855"/>
      <c r="G149" s="866"/>
      <c r="H149" s="520"/>
      <c r="I149" s="795"/>
      <c r="J149" s="491"/>
      <c r="K149" s="795"/>
      <c r="L149" s="516"/>
      <c r="M149" s="485"/>
      <c r="N149" s="861"/>
      <c r="O149" s="861"/>
      <c r="P149" s="519"/>
      <c r="Q149" s="514"/>
      <c r="R149" s="849" t="s">
        <v>124</v>
      </c>
      <c r="S149" s="482"/>
      <c r="T149" s="849"/>
      <c r="U149" s="482"/>
      <c r="V149" s="849"/>
      <c r="W149" s="482"/>
      <c r="X149" s="485"/>
      <c r="Y149" s="482"/>
      <c r="Z149" s="482"/>
      <c r="AA149" s="492"/>
      <c r="AB149" s="151">
        <v>5</v>
      </c>
      <c r="AC149" s="302" t="s">
        <v>1667</v>
      </c>
      <c r="AD149" s="159">
        <v>1</v>
      </c>
      <c r="AE149" s="302" t="s">
        <v>1365</v>
      </c>
      <c r="AF149" s="153" t="str">
        <f t="shared" si="8"/>
        <v>Probabilidad</v>
      </c>
      <c r="AG149" s="300" t="s">
        <v>231</v>
      </c>
      <c r="AH149" s="155">
        <f t="shared" si="9"/>
        <v>0.15</v>
      </c>
      <c r="AI149" s="300" t="s">
        <v>97</v>
      </c>
      <c r="AJ149" s="155">
        <f t="shared" si="10"/>
        <v>0.15</v>
      </c>
      <c r="AK149" s="156">
        <f t="shared" si="11"/>
        <v>0.3</v>
      </c>
      <c r="AL149" s="157">
        <f>IFERROR(IF(AND(AF148="Probabilidad",AF149="Probabilidad"),(AL148-(+AL148*AK149)),IF(AND(AF148="Impacto",AF149="Probabilidad"),(AL147-(+AL147*AK149)),IF(AF149="Impacto",AL148,""))),"")</f>
        <v>4.9391999999999991E-2</v>
      </c>
      <c r="AM149" s="157">
        <f>IFERROR(IF(AND(AF148="Impacto",AF149="Impacto"),(AM148-(+AM148*AK149)),IF(AND(AF148="Probabilidad",AF149="Impacto"),(AM147-(+AM147*AK149)),IF(AF149="Probabilidad",AM148,""))),"")</f>
        <v>0.4</v>
      </c>
      <c r="AN149" s="301" t="s">
        <v>98</v>
      </c>
      <c r="AO149" s="301" t="s">
        <v>686</v>
      </c>
      <c r="AP149" s="301" t="s">
        <v>100</v>
      </c>
      <c r="AQ149" s="520"/>
      <c r="AR149" s="491"/>
      <c r="AS149" s="491"/>
      <c r="AT149" s="492"/>
      <c r="AU149" s="491"/>
      <c r="AV149" s="491"/>
      <c r="AW149" s="492"/>
      <c r="AX149" s="492"/>
      <c r="AY149" s="492"/>
      <c r="AZ149" s="795"/>
      <c r="BA149" s="641"/>
      <c r="BB149" s="641"/>
      <c r="BC149" s="641"/>
      <c r="BD149" s="641"/>
      <c r="BE149" s="641"/>
      <c r="BF149" s="516"/>
      <c r="BG149" s="516"/>
      <c r="BH149" s="516"/>
      <c r="BI149" s="516"/>
      <c r="BJ149" s="516"/>
      <c r="BK149" s="516"/>
      <c r="BL149" s="514"/>
      <c r="BM149" s="519"/>
      <c r="BN149" s="519"/>
      <c r="BO149" s="740"/>
    </row>
    <row r="150" spans="1:67" ht="111.75" customHeight="1">
      <c r="A150" s="805"/>
      <c r="B150" s="808"/>
      <c r="C150" s="868"/>
      <c r="D150" s="853"/>
      <c r="E150" s="853"/>
      <c r="F150" s="855"/>
      <c r="G150" s="866"/>
      <c r="H150" s="520"/>
      <c r="I150" s="795"/>
      <c r="J150" s="491"/>
      <c r="K150" s="795"/>
      <c r="L150" s="516"/>
      <c r="M150" s="485"/>
      <c r="N150" s="861"/>
      <c r="O150" s="861"/>
      <c r="P150" s="519"/>
      <c r="Q150" s="514"/>
      <c r="R150" s="849" t="s">
        <v>124</v>
      </c>
      <c r="S150" s="482"/>
      <c r="T150" s="849"/>
      <c r="U150" s="482"/>
      <c r="V150" s="849"/>
      <c r="W150" s="482"/>
      <c r="X150" s="485"/>
      <c r="Y150" s="482"/>
      <c r="Z150" s="482"/>
      <c r="AA150" s="492"/>
      <c r="AB150" s="151">
        <v>6</v>
      </c>
      <c r="AC150" s="302" t="s">
        <v>1668</v>
      </c>
      <c r="AD150" s="159">
        <v>1</v>
      </c>
      <c r="AE150" s="302" t="s">
        <v>1365</v>
      </c>
      <c r="AF150" s="153" t="str">
        <f t="shared" si="8"/>
        <v>Impacto</v>
      </c>
      <c r="AG150" s="300" t="s">
        <v>270</v>
      </c>
      <c r="AH150" s="155">
        <f t="shared" si="9"/>
        <v>0.1</v>
      </c>
      <c r="AI150" s="300" t="s">
        <v>97</v>
      </c>
      <c r="AJ150" s="155">
        <f t="shared" si="10"/>
        <v>0.15</v>
      </c>
      <c r="AK150" s="156">
        <f t="shared" si="11"/>
        <v>0.25</v>
      </c>
      <c r="AL150" s="157">
        <f>IFERROR(IF(AND(AF149="Probabilidad",AF150="Probabilidad"),(AL149-(+AL149*AK150)),IF(AND(AF149="Impacto",AF150="Probabilidad"),(AL148-(+AL148*AK150)),IF(AF150="Impacto",AL149,""))),"")</f>
        <v>4.9391999999999991E-2</v>
      </c>
      <c r="AM150" s="157">
        <f>IFERROR(IF(AND(AF149="Impacto",AF150="Impacto"),(AM149-(+AM149*AK150)),IF(AND(AF149="Probabilidad",AF150="Impacto"),(AM148-(+AM148*AK150)),IF(AF150="Probabilidad",AM149,""))),"")</f>
        <v>0.30000000000000004</v>
      </c>
      <c r="AN150" s="301" t="s">
        <v>98</v>
      </c>
      <c r="AO150" s="301" t="s">
        <v>686</v>
      </c>
      <c r="AP150" s="301" t="s">
        <v>100</v>
      </c>
      <c r="AQ150" s="520"/>
      <c r="AR150" s="491"/>
      <c r="AS150" s="491"/>
      <c r="AT150" s="492"/>
      <c r="AU150" s="491"/>
      <c r="AV150" s="491"/>
      <c r="AW150" s="492"/>
      <c r="AX150" s="492"/>
      <c r="AY150" s="492"/>
      <c r="AZ150" s="795"/>
      <c r="BA150" s="641"/>
      <c r="BB150" s="641"/>
      <c r="BC150" s="641"/>
      <c r="BD150" s="641"/>
      <c r="BE150" s="641"/>
      <c r="BF150" s="516"/>
      <c r="BG150" s="516"/>
      <c r="BH150" s="516"/>
      <c r="BI150" s="516"/>
      <c r="BJ150" s="516"/>
      <c r="BK150" s="516"/>
      <c r="BL150" s="514"/>
      <c r="BM150" s="519"/>
      <c r="BN150" s="519"/>
      <c r="BO150" s="740"/>
    </row>
    <row r="151" spans="1:67" ht="81">
      <c r="A151" s="805"/>
      <c r="B151" s="808"/>
      <c r="C151" s="868"/>
      <c r="D151" s="853" t="s">
        <v>1299</v>
      </c>
      <c r="E151" s="853" t="s">
        <v>545</v>
      </c>
      <c r="F151" s="855">
        <v>2</v>
      </c>
      <c r="G151" s="641" t="s">
        <v>1659</v>
      </c>
      <c r="H151" s="520" t="s">
        <v>1330</v>
      </c>
      <c r="I151" s="795" t="s">
        <v>1316</v>
      </c>
      <c r="J151" s="491" t="s">
        <v>1669</v>
      </c>
      <c r="K151" s="795" t="s">
        <v>180</v>
      </c>
      <c r="L151" s="516" t="s">
        <v>365</v>
      </c>
      <c r="M151" s="485" t="s">
        <v>1304</v>
      </c>
      <c r="N151" s="861" t="s">
        <v>1661</v>
      </c>
      <c r="O151" s="641" t="s">
        <v>1670</v>
      </c>
      <c r="P151" s="519" t="s">
        <v>188</v>
      </c>
      <c r="Q151" s="514" t="s">
        <v>188</v>
      </c>
      <c r="R151" s="849" t="s">
        <v>102</v>
      </c>
      <c r="S151" s="482">
        <f>IF(R151="Muy Alta",100%,IF(R151="Alta",80%,IF(R151="Media",60%,IF(R151="Baja",40%,IF(R151="Muy Baja",20%,"")))))</f>
        <v>0.2</v>
      </c>
      <c r="T151" s="849" t="s">
        <v>120</v>
      </c>
      <c r="U151" s="482">
        <f>IF(T151="Catastrófico",100%,IF(T151="Mayor",80%,IF(T151="Moderado",60%,IF(T151="Menor",40%,IF(T151="Leve",20%,"")))))</f>
        <v>0.2</v>
      </c>
      <c r="V151" s="849" t="s">
        <v>183</v>
      </c>
      <c r="W151" s="482">
        <f>IF(V151="Catastrófico",100%,IF(V151="Mayor",80%,IF(V151="Moderado",60%,IF(V151="Menor",40%,IF(V151="Leve",20%,"")))))</f>
        <v>0.4</v>
      </c>
      <c r="X151" s="485" t="str">
        <f>IF(Y151=100%,"Catastrófico",IF(Y151=80%,"Mayor",IF(Y151=60%,"Moderado",IF(Y151=40%,"Menor",IF(Y151=20%,"Leve","")))))</f>
        <v>Menor</v>
      </c>
      <c r="Y151" s="482">
        <f>IF(AND(U151="",W151=""),"",MAX(U151,W151))</f>
        <v>0.4</v>
      </c>
      <c r="Z151" s="482" t="str">
        <f>CONCATENATE(R151,X151)</f>
        <v>Muy BajaMenor</v>
      </c>
      <c r="AA151" s="492" t="str">
        <f>IF(Z151="Muy AltaLeve","Alto",IF(Z151="Muy AltaMenor","Alto",IF(Z151="Muy AltaModerado","Alto",IF(Z151="Muy AltaMayor","Alto",IF(Z151="Muy AltaCatastrófico","Extremo",IF(Z151="AltaLeve","Moderado",IF(Z151="AltaMenor","Moderado",IF(Z151="AltaModerado","Alto",IF(Z151="AltaMayor","Alto",IF(Z151="AltaCatastrófico","Extremo",IF(Z151="MediaLeve","Moderado",IF(Z151="MediaMenor","Moderado",IF(Z151="MediaModerado","Moderado",IF(Z151="MediaMayor","Alto",IF(Z151="MediaCatastrófico","Extremo",IF(Z151="BajaLeve","Bajo",IF(Z151="BajaMenor","Moderado",IF(Z151="BajaModerado","Moderado",IF(Z151="BajaMayor","Alto",IF(Z151="BajaCatastrófico","Extremo",IF(Z151="Muy BajaLeve","Bajo",IF(Z151="Muy BajaMenor","Bajo",IF(Z151="Muy BajaModerado","Moderado",IF(Z151="Muy BajaMayor","Alto",IF(Z151="Muy BajaCatastrófico","Extremo","")))))))))))))))))))))))))</f>
        <v>Bajo</v>
      </c>
      <c r="AB151" s="151">
        <v>1</v>
      </c>
      <c r="AC151" s="303" t="s">
        <v>1671</v>
      </c>
      <c r="AD151" s="159">
        <v>1</v>
      </c>
      <c r="AE151" s="303" t="s">
        <v>1672</v>
      </c>
      <c r="AF151" s="153" t="str">
        <f t="shared" si="8"/>
        <v>Probabilidad</v>
      </c>
      <c r="AG151" s="301" t="s">
        <v>96</v>
      </c>
      <c r="AH151" s="155">
        <f t="shared" si="9"/>
        <v>0.25</v>
      </c>
      <c r="AI151" s="301" t="s">
        <v>635</v>
      </c>
      <c r="AJ151" s="155">
        <f t="shared" si="10"/>
        <v>0.25</v>
      </c>
      <c r="AK151" s="156">
        <f t="shared" si="11"/>
        <v>0.5</v>
      </c>
      <c r="AL151" s="157">
        <f>IFERROR(IF(AF151="Probabilidad",(S151-(+S151*AK151)),IF(AF151="Impacto",S151,"")),"")</f>
        <v>0.1</v>
      </c>
      <c r="AM151" s="157">
        <f>IFERROR(IF(AF151="Impacto",(Y151-(+Y151*AK151)),IF(AF151="Probabilidad",Y151,"")),"")</f>
        <v>0.4</v>
      </c>
      <c r="AN151" s="301" t="s">
        <v>98</v>
      </c>
      <c r="AO151" s="301" t="s">
        <v>99</v>
      </c>
      <c r="AP151" s="301" t="s">
        <v>100</v>
      </c>
      <c r="AQ151" s="520" t="s">
        <v>1664</v>
      </c>
      <c r="AR151" s="490">
        <f>S151</f>
        <v>0.2</v>
      </c>
      <c r="AS151" s="490">
        <f>IF(AL151="","",MIN(AL151:AL156))</f>
        <v>1.512E-2</v>
      </c>
      <c r="AT151" s="492" t="str">
        <f>IFERROR(IF(AS151="","",IF(AS151&lt;=0.2,"Muy Baja",IF(AS151&lt;=0.4,"Baja",IF(AS151&lt;=0.6,"Media",IF(AS151&lt;=0.8,"Alta","Muy Alta"))))),"")</f>
        <v>Muy Baja</v>
      </c>
      <c r="AU151" s="490">
        <f>Y151</f>
        <v>0.4</v>
      </c>
      <c r="AV151" s="490">
        <f>IF(AM151="","",MIN(AM151:AM156))</f>
        <v>0.30000000000000004</v>
      </c>
      <c r="AW151" s="492" t="str">
        <f>IFERROR(IF(AV151="","",IF(AV151&lt;=0.2,"Leve",IF(AV151&lt;=0.4,"Menor",IF(AV151&lt;=0.6,"Moderado",IF(AV151&lt;=0.8,"Mayor","Catastrófico"))))),"")</f>
        <v>Menor</v>
      </c>
      <c r="AX151" s="492" t="str">
        <f>AA151</f>
        <v>Bajo</v>
      </c>
      <c r="AY151" s="492" t="str">
        <f>IFERROR(IF(OR(AND(AT151="Muy Baja",AW151="Leve"),AND(AT151="Muy Baja",AW151="Menor"),AND(AT151="Baja",AW151="Leve")),"Bajo",IF(OR(AND(AT151="Muy baja",AW151="Moderado"),AND(AT151="Baja",AW151="Menor"),AND(AT151="Baja",AW151="Moderado"),AND(AT151="Media",AW151="Leve"),AND(AT151="Media",AW151="Menor"),AND(AT151="Media",AW151="Moderado"),AND(AT151="Alta",AW151="Leve"),AND(AT151="Alta",AW151="Menor")),"Moderado",IF(OR(AND(AT151="Muy Baja",AW151="Mayor"),AND(AT151="Baja",AW151="Mayor"),AND(AT151="Media",AW151="Mayor"),AND(AT151="Alta",AW151="Moderado"),AND(AT151="Alta",AW151="Mayor"),AND(AT151="Muy Alta",AW151="Leve"),AND(AT151="Muy Alta",AW151="Menor"),AND(AT151="Muy Alta",AW151="Moderado"),AND(AT151="Muy Alta",AW151="Mayor")),"Alto",IF(OR(AND(AT151="Muy Baja",AW151="Catastrófico"),AND(AT151="Baja",AW151="Catastrófico"),AND(AT151="Media",AW151="Catastrófico"),AND(AT151="Alta",AW151="Catastrófico"),AND(AT151="Muy Alta",AW151="Catastrófico")),"Extremo","")))),"")</f>
        <v>Bajo</v>
      </c>
      <c r="AZ151" s="795" t="s">
        <v>127</v>
      </c>
      <c r="BA151" s="519" t="s">
        <v>188</v>
      </c>
      <c r="BB151" s="519" t="s">
        <v>188</v>
      </c>
      <c r="BC151" s="519" t="s">
        <v>188</v>
      </c>
      <c r="BD151" s="519" t="s">
        <v>188</v>
      </c>
      <c r="BE151" s="519" t="s">
        <v>188</v>
      </c>
      <c r="BF151" s="516"/>
      <c r="BG151" s="516"/>
      <c r="BH151" s="581"/>
      <c r="BI151" s="581"/>
      <c r="BJ151" s="581"/>
      <c r="BK151" s="581"/>
      <c r="BL151" s="581"/>
      <c r="BM151" s="516"/>
      <c r="BN151" s="516"/>
      <c r="BO151" s="719"/>
    </row>
    <row r="152" spans="1:67" ht="81">
      <c r="A152" s="805"/>
      <c r="B152" s="808"/>
      <c r="C152" s="868"/>
      <c r="D152" s="853"/>
      <c r="E152" s="853"/>
      <c r="F152" s="855"/>
      <c r="G152" s="641"/>
      <c r="H152" s="520"/>
      <c r="I152" s="795"/>
      <c r="J152" s="491"/>
      <c r="K152" s="795"/>
      <c r="L152" s="516"/>
      <c r="M152" s="485"/>
      <c r="N152" s="861"/>
      <c r="O152" s="641"/>
      <c r="P152" s="519"/>
      <c r="Q152" s="514"/>
      <c r="R152" s="849"/>
      <c r="S152" s="482"/>
      <c r="T152" s="849"/>
      <c r="U152" s="482"/>
      <c r="V152" s="849"/>
      <c r="W152" s="482"/>
      <c r="X152" s="485"/>
      <c r="Y152" s="482"/>
      <c r="Z152" s="482"/>
      <c r="AA152" s="492"/>
      <c r="AB152" s="151">
        <v>2</v>
      </c>
      <c r="AC152" s="302" t="s">
        <v>1673</v>
      </c>
      <c r="AD152" s="159">
        <v>1</v>
      </c>
      <c r="AE152" s="302" t="s">
        <v>1672</v>
      </c>
      <c r="AF152" s="160" t="str">
        <f>IF(OR(AG152="Preventivo",AG152="Detectivo"),"Probabilidad",IF(AG152="Correctivo","Impacto",""))</f>
        <v>Impacto</v>
      </c>
      <c r="AG152" s="301" t="s">
        <v>270</v>
      </c>
      <c r="AH152" s="155">
        <f t="shared" si="9"/>
        <v>0.1</v>
      </c>
      <c r="AI152" s="301" t="s">
        <v>97</v>
      </c>
      <c r="AJ152" s="155">
        <f t="shared" si="10"/>
        <v>0.15</v>
      </c>
      <c r="AK152" s="156">
        <f t="shared" si="11"/>
        <v>0.25</v>
      </c>
      <c r="AL152" s="161">
        <f>IFERROR(IF(AND(AF151="Probabilidad",AF152="Probabilidad"),(AL151-(+AL151*AK152)),IF(AF152="Probabilidad",(S151-(+S151*AK152)),IF(AF152="Impacto",AL151,""))),"")</f>
        <v>0.1</v>
      </c>
      <c r="AM152" s="161">
        <f>IFERROR(IF(AND(AF151="Impacto",AF152="Impacto"),(AM151-(+AM151*AK152)),IF(AF152="Impacto",(Y151-(+Y151*AK152)),IF(AF152="Probabilidad",AM151,""))),"")</f>
        <v>0.30000000000000004</v>
      </c>
      <c r="AN152" s="301" t="s">
        <v>98</v>
      </c>
      <c r="AO152" s="301" t="s">
        <v>686</v>
      </c>
      <c r="AP152" s="301" t="s">
        <v>100</v>
      </c>
      <c r="AQ152" s="520"/>
      <c r="AR152" s="491"/>
      <c r="AS152" s="491"/>
      <c r="AT152" s="492"/>
      <c r="AU152" s="491"/>
      <c r="AV152" s="491"/>
      <c r="AW152" s="492"/>
      <c r="AX152" s="492"/>
      <c r="AY152" s="492"/>
      <c r="AZ152" s="795"/>
      <c r="BA152" s="519"/>
      <c r="BB152" s="519"/>
      <c r="BC152" s="519"/>
      <c r="BD152" s="519"/>
      <c r="BE152" s="519"/>
      <c r="BF152" s="516"/>
      <c r="BG152" s="516"/>
      <c r="BH152" s="581"/>
      <c r="BI152" s="581"/>
      <c r="BJ152" s="581"/>
      <c r="BK152" s="581"/>
      <c r="BL152" s="581"/>
      <c r="BM152" s="516"/>
      <c r="BN152" s="516"/>
      <c r="BO152" s="719"/>
    </row>
    <row r="153" spans="1:67" ht="96.75">
      <c r="A153" s="805"/>
      <c r="B153" s="808"/>
      <c r="C153" s="868"/>
      <c r="D153" s="853"/>
      <c r="E153" s="853"/>
      <c r="F153" s="855"/>
      <c r="G153" s="641"/>
      <c r="H153" s="520"/>
      <c r="I153" s="795"/>
      <c r="J153" s="491"/>
      <c r="K153" s="795"/>
      <c r="L153" s="516"/>
      <c r="M153" s="485"/>
      <c r="N153" s="861"/>
      <c r="O153" s="641"/>
      <c r="P153" s="519"/>
      <c r="Q153" s="514"/>
      <c r="R153" s="849"/>
      <c r="S153" s="482"/>
      <c r="T153" s="849"/>
      <c r="U153" s="482"/>
      <c r="V153" s="849"/>
      <c r="W153" s="482"/>
      <c r="X153" s="485"/>
      <c r="Y153" s="482"/>
      <c r="Z153" s="482"/>
      <c r="AA153" s="492"/>
      <c r="AB153" s="151">
        <v>3</v>
      </c>
      <c r="AC153" s="303" t="s">
        <v>1674</v>
      </c>
      <c r="AD153" s="159">
        <v>1</v>
      </c>
      <c r="AE153" s="303" t="s">
        <v>1675</v>
      </c>
      <c r="AF153" s="153" t="str">
        <f>IF(OR(AG153="Preventivo",AG153="Detectivo"),"Probabilidad",IF(AG153="Correctivo","Impacto",""))</f>
        <v>Probabilidad</v>
      </c>
      <c r="AG153" s="301" t="s">
        <v>231</v>
      </c>
      <c r="AH153" s="155">
        <f t="shared" si="9"/>
        <v>0.15</v>
      </c>
      <c r="AI153" s="301" t="s">
        <v>97</v>
      </c>
      <c r="AJ153" s="155">
        <f t="shared" si="10"/>
        <v>0.15</v>
      </c>
      <c r="AK153" s="156">
        <f t="shared" si="11"/>
        <v>0.3</v>
      </c>
      <c r="AL153" s="157">
        <f>IFERROR(IF(AND(AF152="Probabilidad",AF153="Probabilidad"),(AL152-(+AL152*AK153)),IF(AND(AF152="Impacto",AF153="Probabilidad"),(AL151-(+AL151*AK153)),IF(AF153="Impacto",AL152,""))),"")</f>
        <v>7.0000000000000007E-2</v>
      </c>
      <c r="AM153" s="157">
        <f>IFERROR(IF(AND(AF152="Impacto",AF153="Impacto"),(AM152-(+AM152*AK153)),IF(AND(AF152="Probabilidad",AF153="Impacto"),(AM151-(+AM151*AK153)),IF(AF153="Probabilidad",AM152,""))),"")</f>
        <v>0.30000000000000004</v>
      </c>
      <c r="AN153" s="301" t="s">
        <v>1676</v>
      </c>
      <c r="AO153" s="301" t="s">
        <v>686</v>
      </c>
      <c r="AP153" s="301" t="s">
        <v>1677</v>
      </c>
      <c r="AQ153" s="520"/>
      <c r="AR153" s="491"/>
      <c r="AS153" s="491"/>
      <c r="AT153" s="492"/>
      <c r="AU153" s="491"/>
      <c r="AV153" s="491"/>
      <c r="AW153" s="492"/>
      <c r="AX153" s="492"/>
      <c r="AY153" s="492"/>
      <c r="AZ153" s="795"/>
      <c r="BA153" s="519"/>
      <c r="BB153" s="519"/>
      <c r="BC153" s="519"/>
      <c r="BD153" s="519"/>
      <c r="BE153" s="519"/>
      <c r="BF153" s="516"/>
      <c r="BG153" s="516"/>
      <c r="BH153" s="581"/>
      <c r="BI153" s="581"/>
      <c r="BJ153" s="581"/>
      <c r="BK153" s="581"/>
      <c r="BL153" s="581"/>
      <c r="BM153" s="516"/>
      <c r="BN153" s="516"/>
      <c r="BO153" s="719"/>
    </row>
    <row r="154" spans="1:67" ht="96.75">
      <c r="A154" s="805"/>
      <c r="B154" s="808"/>
      <c r="C154" s="868"/>
      <c r="D154" s="853"/>
      <c r="E154" s="853"/>
      <c r="F154" s="855"/>
      <c r="G154" s="641"/>
      <c r="H154" s="520"/>
      <c r="I154" s="795"/>
      <c r="J154" s="491"/>
      <c r="K154" s="795"/>
      <c r="L154" s="516"/>
      <c r="M154" s="485"/>
      <c r="N154" s="861"/>
      <c r="O154" s="641"/>
      <c r="P154" s="519"/>
      <c r="Q154" s="514"/>
      <c r="R154" s="849"/>
      <c r="S154" s="482"/>
      <c r="T154" s="849"/>
      <c r="U154" s="482"/>
      <c r="V154" s="849"/>
      <c r="W154" s="482"/>
      <c r="X154" s="485"/>
      <c r="Y154" s="482"/>
      <c r="Z154" s="482"/>
      <c r="AA154" s="492"/>
      <c r="AB154" s="151">
        <v>4</v>
      </c>
      <c r="AC154" s="302" t="s">
        <v>1678</v>
      </c>
      <c r="AD154" s="159">
        <v>1</v>
      </c>
      <c r="AE154" s="302" t="s">
        <v>1365</v>
      </c>
      <c r="AF154" s="153" t="str">
        <f t="shared" si="8"/>
        <v>Probabilidad</v>
      </c>
      <c r="AG154" s="301" t="s">
        <v>96</v>
      </c>
      <c r="AH154" s="155">
        <f t="shared" si="9"/>
        <v>0.25</v>
      </c>
      <c r="AI154" s="301" t="s">
        <v>97</v>
      </c>
      <c r="AJ154" s="155">
        <f t="shared" si="10"/>
        <v>0.15</v>
      </c>
      <c r="AK154" s="156">
        <f t="shared" si="11"/>
        <v>0.4</v>
      </c>
      <c r="AL154" s="157">
        <f>IFERROR(IF(AND(AF153="Probabilidad",AF154="Probabilidad"),(AL153-(+AL153*AK154)),IF(AND(AF153="Impacto",AF154="Probabilidad"),(AL152-(+AL152*AK154)),IF(AF154="Impacto",AL153,""))),"")</f>
        <v>4.2000000000000003E-2</v>
      </c>
      <c r="AM154" s="157">
        <f>IFERROR(IF(AND(AF153="Impacto",AF154="Impacto"),(AM153-(+AM153*AK154)),IF(AND(AF153="Probabilidad",AF154="Impacto"),(AM152-(+AM152*AK154)),IF(AF154="Probabilidad",AM153,""))),"")</f>
        <v>0.30000000000000004</v>
      </c>
      <c r="AN154" s="301" t="s">
        <v>1676</v>
      </c>
      <c r="AO154" s="301" t="s">
        <v>686</v>
      </c>
      <c r="AP154" s="301" t="s">
        <v>100</v>
      </c>
      <c r="AQ154" s="520"/>
      <c r="AR154" s="491"/>
      <c r="AS154" s="491"/>
      <c r="AT154" s="492"/>
      <c r="AU154" s="491"/>
      <c r="AV154" s="491"/>
      <c r="AW154" s="492"/>
      <c r="AX154" s="492"/>
      <c r="AY154" s="492"/>
      <c r="AZ154" s="795"/>
      <c r="BA154" s="519"/>
      <c r="BB154" s="519"/>
      <c r="BC154" s="519"/>
      <c r="BD154" s="519"/>
      <c r="BE154" s="519"/>
      <c r="BF154" s="516"/>
      <c r="BG154" s="516"/>
      <c r="BH154" s="581"/>
      <c r="BI154" s="581"/>
      <c r="BJ154" s="581"/>
      <c r="BK154" s="581"/>
      <c r="BL154" s="581"/>
      <c r="BM154" s="516"/>
      <c r="BN154" s="516"/>
      <c r="BO154" s="719"/>
    </row>
    <row r="155" spans="1:67" ht="96.75" customHeight="1">
      <c r="A155" s="805"/>
      <c r="B155" s="808"/>
      <c r="C155" s="868"/>
      <c r="D155" s="853"/>
      <c r="E155" s="853"/>
      <c r="F155" s="855"/>
      <c r="G155" s="641"/>
      <c r="H155" s="520"/>
      <c r="I155" s="795"/>
      <c r="J155" s="491"/>
      <c r="K155" s="795"/>
      <c r="L155" s="516"/>
      <c r="M155" s="485"/>
      <c r="N155" s="861"/>
      <c r="O155" s="641"/>
      <c r="P155" s="519"/>
      <c r="Q155" s="514"/>
      <c r="R155" s="849"/>
      <c r="S155" s="482"/>
      <c r="T155" s="849"/>
      <c r="U155" s="482"/>
      <c r="V155" s="849"/>
      <c r="W155" s="482"/>
      <c r="X155" s="485"/>
      <c r="Y155" s="482"/>
      <c r="Z155" s="482"/>
      <c r="AA155" s="492"/>
      <c r="AB155" s="151">
        <v>5</v>
      </c>
      <c r="AC155" s="302" t="s">
        <v>1665</v>
      </c>
      <c r="AD155" s="159">
        <v>1</v>
      </c>
      <c r="AE155" s="302" t="s">
        <v>1365</v>
      </c>
      <c r="AF155" s="153" t="str">
        <f t="shared" si="8"/>
        <v>Probabilidad</v>
      </c>
      <c r="AG155" s="301" t="s">
        <v>96</v>
      </c>
      <c r="AH155" s="155">
        <f t="shared" si="9"/>
        <v>0.25</v>
      </c>
      <c r="AI155" s="301" t="s">
        <v>97</v>
      </c>
      <c r="AJ155" s="155">
        <f t="shared" si="10"/>
        <v>0.15</v>
      </c>
      <c r="AK155" s="156">
        <f t="shared" si="11"/>
        <v>0.4</v>
      </c>
      <c r="AL155" s="157">
        <f>IFERROR(IF(AND(AF154="Probabilidad",AF155="Probabilidad"),(AL154-(+AL154*AK155)),IF(AND(AF154="Impacto",AF155="Probabilidad"),(AL153-(+AL153*AK155)),IF(AF155="Impacto",AL154,""))),"")</f>
        <v>2.52E-2</v>
      </c>
      <c r="AM155" s="157">
        <f>IFERROR(IF(AND(AF154="Impacto",AF155="Impacto"),(AM154-(+AM154*AK155)),IF(AND(AF154="Probabilidad",AF155="Impacto"),(AM153-(+AM153*AK155)),IF(AF155="Probabilidad",AM154,""))),"")</f>
        <v>0.30000000000000004</v>
      </c>
      <c r="AN155" s="301" t="s">
        <v>98</v>
      </c>
      <c r="AO155" s="301" t="s">
        <v>99</v>
      </c>
      <c r="AP155" s="301" t="s">
        <v>100</v>
      </c>
      <c r="AQ155" s="520"/>
      <c r="AR155" s="491"/>
      <c r="AS155" s="491"/>
      <c r="AT155" s="492"/>
      <c r="AU155" s="491"/>
      <c r="AV155" s="491"/>
      <c r="AW155" s="492"/>
      <c r="AX155" s="492"/>
      <c r="AY155" s="492"/>
      <c r="AZ155" s="795"/>
      <c r="BA155" s="519"/>
      <c r="BB155" s="519"/>
      <c r="BC155" s="519"/>
      <c r="BD155" s="519"/>
      <c r="BE155" s="519"/>
      <c r="BF155" s="516"/>
      <c r="BG155" s="516"/>
      <c r="BH155" s="581"/>
      <c r="BI155" s="581"/>
      <c r="BJ155" s="581"/>
      <c r="BK155" s="581"/>
      <c r="BL155" s="581"/>
      <c r="BM155" s="516"/>
      <c r="BN155" s="516"/>
      <c r="BO155" s="719"/>
    </row>
    <row r="156" spans="1:67" ht="96.75" customHeight="1">
      <c r="A156" s="805"/>
      <c r="B156" s="808"/>
      <c r="C156" s="868"/>
      <c r="D156" s="853"/>
      <c r="E156" s="853"/>
      <c r="F156" s="855"/>
      <c r="G156" s="641"/>
      <c r="H156" s="520"/>
      <c r="I156" s="795"/>
      <c r="J156" s="491"/>
      <c r="K156" s="795"/>
      <c r="L156" s="516"/>
      <c r="M156" s="485"/>
      <c r="N156" s="861"/>
      <c r="O156" s="641"/>
      <c r="P156" s="519"/>
      <c r="Q156" s="514"/>
      <c r="R156" s="849"/>
      <c r="S156" s="482"/>
      <c r="T156" s="849"/>
      <c r="U156" s="482"/>
      <c r="V156" s="849"/>
      <c r="W156" s="482"/>
      <c r="X156" s="485"/>
      <c r="Y156" s="482"/>
      <c r="Z156" s="482"/>
      <c r="AA156" s="492"/>
      <c r="AB156" s="151">
        <v>6</v>
      </c>
      <c r="AC156" s="302" t="s">
        <v>1666</v>
      </c>
      <c r="AD156" s="159">
        <v>1</v>
      </c>
      <c r="AE156" s="302" t="s">
        <v>1365</v>
      </c>
      <c r="AF156" s="153" t="str">
        <f t="shared" si="8"/>
        <v>Probabilidad</v>
      </c>
      <c r="AG156" s="301" t="s">
        <v>96</v>
      </c>
      <c r="AH156" s="155">
        <f t="shared" si="9"/>
        <v>0.25</v>
      </c>
      <c r="AI156" s="301" t="s">
        <v>97</v>
      </c>
      <c r="AJ156" s="155">
        <f t="shared" si="10"/>
        <v>0.15</v>
      </c>
      <c r="AK156" s="156">
        <f t="shared" si="11"/>
        <v>0.4</v>
      </c>
      <c r="AL156" s="157">
        <f>IFERROR(IF(AND(AF155="Probabilidad",AF156="Probabilidad"),(AL155-(+AL155*AK156)),IF(AND(AF155="Impacto",AF156="Probabilidad"),(AL154-(+AL154*AK156)),IF(AF156="Impacto",AL155,""))),"")</f>
        <v>1.512E-2</v>
      </c>
      <c r="AM156" s="157">
        <f>IFERROR(IF(AND(AF155="Impacto",AF156="Impacto"),(AM155-(+AM155*AK156)),IF(AND(AF155="Probabilidad",AF156="Impacto"),(AM154-(+AM154*AK156)),IF(AF156="Probabilidad",AM155,""))),"")</f>
        <v>0.30000000000000004</v>
      </c>
      <c r="AN156" s="301" t="s">
        <v>98</v>
      </c>
      <c r="AO156" s="301" t="s">
        <v>99</v>
      </c>
      <c r="AP156" s="301" t="s">
        <v>100</v>
      </c>
      <c r="AQ156" s="520"/>
      <c r="AR156" s="491"/>
      <c r="AS156" s="491"/>
      <c r="AT156" s="492"/>
      <c r="AU156" s="491"/>
      <c r="AV156" s="491"/>
      <c r="AW156" s="492"/>
      <c r="AX156" s="492"/>
      <c r="AY156" s="492"/>
      <c r="AZ156" s="795"/>
      <c r="BA156" s="519"/>
      <c r="BB156" s="519"/>
      <c r="BC156" s="519"/>
      <c r="BD156" s="519"/>
      <c r="BE156" s="519"/>
      <c r="BF156" s="516"/>
      <c r="BG156" s="516"/>
      <c r="BH156" s="581"/>
      <c r="BI156" s="581"/>
      <c r="BJ156" s="581"/>
      <c r="BK156" s="581"/>
      <c r="BL156" s="581"/>
      <c r="BM156" s="516"/>
      <c r="BN156" s="516"/>
      <c r="BO156" s="719"/>
    </row>
    <row r="157" spans="1:67" ht="113.25">
      <c r="A157" s="805"/>
      <c r="B157" s="808"/>
      <c r="C157" s="868"/>
      <c r="D157" s="853" t="s">
        <v>1299</v>
      </c>
      <c r="E157" s="853" t="s">
        <v>545</v>
      </c>
      <c r="F157" s="855">
        <v>3</v>
      </c>
      <c r="G157" s="861" t="s">
        <v>1679</v>
      </c>
      <c r="H157" s="520" t="s">
        <v>1680</v>
      </c>
      <c r="I157" s="795" t="s">
        <v>1302</v>
      </c>
      <c r="J157" s="491" t="s">
        <v>1681</v>
      </c>
      <c r="K157" s="795" t="s">
        <v>180</v>
      </c>
      <c r="L157" s="737" t="s">
        <v>365</v>
      </c>
      <c r="M157" s="485" t="s">
        <v>1304</v>
      </c>
      <c r="N157" s="861" t="s">
        <v>1682</v>
      </c>
      <c r="O157" s="861" t="s">
        <v>1683</v>
      </c>
      <c r="P157" s="519" t="s">
        <v>188</v>
      </c>
      <c r="Q157" s="514" t="s">
        <v>188</v>
      </c>
      <c r="R157" s="849" t="s">
        <v>124</v>
      </c>
      <c r="S157" s="482">
        <f>IF(R157="Muy Alta",100%,IF(R157="Alta",80%,IF(R157="Media",60%,IF(R157="Baja",40%,IF(R157="Muy Baja",20%,"")))))</f>
        <v>0.4</v>
      </c>
      <c r="T157" s="849" t="s">
        <v>120</v>
      </c>
      <c r="U157" s="482">
        <f>IF(T157="Catastrófico",100%,IF(T157="Mayor",80%,IF(T157="Moderado",60%,IF(T157="Menor",40%,IF(T157="Leve",20%,"")))))</f>
        <v>0.2</v>
      </c>
      <c r="V157" s="849" t="s">
        <v>183</v>
      </c>
      <c r="W157" s="482">
        <f>IF(V157="Catastrófico",100%,IF(V157="Mayor",80%,IF(V157="Moderado",60%,IF(V157="Menor",40%,IF(V157="Leve",20%,"")))))</f>
        <v>0.4</v>
      </c>
      <c r="X157" s="485" t="str">
        <f>IF(Y157=100%,"Catastrófico",IF(Y157=80%,"Mayor",IF(Y157=60%,"Moderado",IF(Y157=40%,"Menor",IF(Y157=20%,"Leve","")))))</f>
        <v>Menor</v>
      </c>
      <c r="Y157" s="482">
        <f>IF(AND(U157="",W157=""),"",MAX(U157,W157))</f>
        <v>0.4</v>
      </c>
      <c r="Z157" s="482" t="str">
        <f>CONCATENATE(R157,X157)</f>
        <v>BajaMenor</v>
      </c>
      <c r="AA157" s="492" t="str">
        <f>IF(Z157="Muy AltaLeve","Alto",IF(Z157="Muy AltaMenor","Alto",IF(Z157="Muy AltaModerado","Alto",IF(Z157="Muy AltaMayor","Alto",IF(Z157="Muy AltaCatastrófico","Extremo",IF(Z157="AltaLeve","Moderado",IF(Z157="AltaMenor","Moderado",IF(Z157="AltaModerado","Alto",IF(Z157="AltaMayor","Alto",IF(Z157="AltaCatastrófico","Extremo",IF(Z157="MediaLeve","Moderado",IF(Z157="MediaMenor","Moderado",IF(Z157="MediaModerado","Moderado",IF(Z157="MediaMayor","Alto",IF(Z157="MediaCatastrófico","Extremo",IF(Z157="BajaLeve","Bajo",IF(Z157="BajaMenor","Moderado",IF(Z157="BajaModerado","Moderado",IF(Z157="BajaMayor","Alto",IF(Z157="BajaCatastrófico","Extremo",IF(Z157="Muy BajaLeve","Bajo",IF(Z157="Muy BajaMenor","Bajo",IF(Z157="Muy BajaModerado","Moderado",IF(Z157="Muy BajaMayor","Alto",IF(Z157="Muy BajaCatastrófico","Extremo","")))))))))))))))))))))))))</f>
        <v>Moderado</v>
      </c>
      <c r="AB157" s="151">
        <v>1</v>
      </c>
      <c r="AC157" s="302" t="s">
        <v>1684</v>
      </c>
      <c r="AD157" s="162">
        <v>1</v>
      </c>
      <c r="AE157" s="304" t="s">
        <v>1356</v>
      </c>
      <c r="AF157" s="153" t="str">
        <f t="shared" si="8"/>
        <v>Probabilidad</v>
      </c>
      <c r="AG157" s="300" t="s">
        <v>96</v>
      </c>
      <c r="AH157" s="155">
        <f t="shared" si="9"/>
        <v>0.25</v>
      </c>
      <c r="AI157" s="300" t="s">
        <v>97</v>
      </c>
      <c r="AJ157" s="155">
        <f t="shared" si="10"/>
        <v>0.15</v>
      </c>
      <c r="AK157" s="156">
        <f t="shared" si="11"/>
        <v>0.4</v>
      </c>
      <c r="AL157" s="157">
        <f>IFERROR(IF(AF157="Probabilidad",(S157-(+S157*AK157)),IF(AF157="Impacto",S157,"")),"")</f>
        <v>0.24</v>
      </c>
      <c r="AM157" s="157">
        <f>IFERROR(IF(AF157="Impacto",(Y157-(+Y157*AK157)),IF(AF157="Probabilidad",Y157,"")),"")</f>
        <v>0.4</v>
      </c>
      <c r="AN157" s="301" t="s">
        <v>98</v>
      </c>
      <c r="AO157" s="301" t="s">
        <v>686</v>
      </c>
      <c r="AP157" s="301" t="s">
        <v>100</v>
      </c>
      <c r="AQ157" s="520" t="s">
        <v>1664</v>
      </c>
      <c r="AR157" s="490">
        <f>S157</f>
        <v>0.4</v>
      </c>
      <c r="AS157" s="490">
        <f>IF(AL157="","",MIN(AL157:AL158))</f>
        <v>0.16799999999999998</v>
      </c>
      <c r="AT157" s="492" t="str">
        <f>IFERROR(IF(AS157="","",IF(AS157&lt;=0.2,"Muy Baja",IF(AS157&lt;=0.4,"Baja",IF(AS157&lt;=0.6,"Media",IF(AS157&lt;=0.8,"Alta","Muy Alta"))))),"")</f>
        <v>Muy Baja</v>
      </c>
      <c r="AU157" s="490">
        <f>Y157</f>
        <v>0.4</v>
      </c>
      <c r="AV157" s="490">
        <f>IF(AM157="","",MIN(AM157:AM158))</f>
        <v>0.4</v>
      </c>
      <c r="AW157" s="492" t="str">
        <f>IFERROR(IF(AV157="","",IF(AV157&lt;=0.2,"Leve",IF(AV157&lt;=0.4,"Menor",IF(AV157&lt;=0.6,"Moderado",IF(AV157&lt;=0.8,"Mayor","Catastrófico"))))),"")</f>
        <v>Menor</v>
      </c>
      <c r="AX157" s="492" t="str">
        <f>AA157</f>
        <v>Moderado</v>
      </c>
      <c r="AY157" s="492" t="str">
        <f>IFERROR(IF(OR(AND(AT157="Muy Baja",AW157="Leve"),AND(AT157="Muy Baja",AW157="Menor"),AND(AT157="Baja",AW157="Leve")),"Bajo",IF(OR(AND(AT157="Muy baja",AW157="Moderado"),AND(AT157="Baja",AW157="Menor"),AND(AT157="Baja",AW157="Moderado"),AND(AT157="Media",AW157="Leve"),AND(AT157="Media",AW157="Menor"),AND(AT157="Media",AW157="Moderado"),AND(AT157="Alta",AW157="Leve"),AND(AT157="Alta",AW157="Menor")),"Moderado",IF(OR(AND(AT157="Muy Baja",AW157="Mayor"),AND(AT157="Baja",AW157="Mayor"),AND(AT157="Media",AW157="Mayor"),AND(AT157="Alta",AW157="Moderado"),AND(AT157="Alta",AW157="Mayor"),AND(AT157="Muy Alta",AW157="Leve"),AND(AT157="Muy Alta",AW157="Menor"),AND(AT157="Muy Alta",AW157="Moderado"),AND(AT157="Muy Alta",AW157="Mayor")),"Alto",IF(OR(AND(AT157="Muy Baja",AW157="Catastrófico"),AND(AT157="Baja",AW157="Catastrófico"),AND(AT157="Media",AW157="Catastrófico"),AND(AT157="Alta",AW157="Catastrófico"),AND(AT157="Muy Alta",AW157="Catastrófico")),"Extremo","")))),"")</f>
        <v>Bajo</v>
      </c>
      <c r="AZ157" s="795" t="s">
        <v>127</v>
      </c>
      <c r="BA157" s="641" t="s">
        <v>188</v>
      </c>
      <c r="BB157" s="641" t="s">
        <v>188</v>
      </c>
      <c r="BC157" s="641" t="s">
        <v>188</v>
      </c>
      <c r="BD157" s="641" t="s">
        <v>188</v>
      </c>
      <c r="BE157" s="641" t="s">
        <v>188</v>
      </c>
      <c r="BF157" s="516"/>
      <c r="BG157" s="516"/>
      <c r="BH157" s="581"/>
      <c r="BI157" s="581"/>
      <c r="BJ157" s="581"/>
      <c r="BK157" s="581"/>
      <c r="BL157" s="581"/>
      <c r="BM157" s="516"/>
      <c r="BN157" s="516"/>
      <c r="BO157" s="719"/>
    </row>
    <row r="158" spans="1:67" ht="129">
      <c r="A158" s="805"/>
      <c r="B158" s="808"/>
      <c r="C158" s="868"/>
      <c r="D158" s="853"/>
      <c r="E158" s="853"/>
      <c r="F158" s="855"/>
      <c r="G158" s="861"/>
      <c r="H158" s="520"/>
      <c r="I158" s="795"/>
      <c r="J158" s="491"/>
      <c r="K158" s="795"/>
      <c r="L158" s="737"/>
      <c r="M158" s="485"/>
      <c r="N158" s="861"/>
      <c r="O158" s="861"/>
      <c r="P158" s="519"/>
      <c r="Q158" s="514"/>
      <c r="R158" s="849"/>
      <c r="S158" s="482"/>
      <c r="T158" s="849"/>
      <c r="U158" s="482"/>
      <c r="V158" s="849"/>
      <c r="W158" s="482"/>
      <c r="X158" s="485"/>
      <c r="Y158" s="482"/>
      <c r="Z158" s="482"/>
      <c r="AA158" s="492"/>
      <c r="AB158" s="151">
        <v>2</v>
      </c>
      <c r="AC158" s="302" t="s">
        <v>1491</v>
      </c>
      <c r="AD158" s="162">
        <v>1</v>
      </c>
      <c r="AE158" s="304" t="s">
        <v>1356</v>
      </c>
      <c r="AF158" s="153" t="str">
        <f t="shared" si="8"/>
        <v>Probabilidad</v>
      </c>
      <c r="AG158" s="300" t="s">
        <v>231</v>
      </c>
      <c r="AH158" s="155">
        <f t="shared" si="9"/>
        <v>0.15</v>
      </c>
      <c r="AI158" s="300" t="s">
        <v>97</v>
      </c>
      <c r="AJ158" s="155">
        <f t="shared" si="10"/>
        <v>0.15</v>
      </c>
      <c r="AK158" s="156">
        <f t="shared" si="11"/>
        <v>0.3</v>
      </c>
      <c r="AL158" s="157">
        <f>IFERROR(IF(AND(AF157="Probabilidad",AF158="Probabilidad"),(AL157-(+AL157*AK158)),IF(AF158="Probabilidad",(S157-(+S157*AK158)),IF(AF158="Impacto",AL157,""))),"")</f>
        <v>0.16799999999999998</v>
      </c>
      <c r="AM158" s="157">
        <f>IFERROR(IF(AND(AF157="Impacto",AF158="Impacto"),(AM157-(+AM157*AK158)),IF(AF158="Impacto",(Y157-(+Y157*AK158)),IF(AF158="Probabilidad",AM157,""))),"")</f>
        <v>0.4</v>
      </c>
      <c r="AN158" s="301" t="s">
        <v>98</v>
      </c>
      <c r="AO158" s="301" t="s">
        <v>686</v>
      </c>
      <c r="AP158" s="301" t="s">
        <v>100</v>
      </c>
      <c r="AQ158" s="520"/>
      <c r="AR158" s="491"/>
      <c r="AS158" s="491"/>
      <c r="AT158" s="492"/>
      <c r="AU158" s="491"/>
      <c r="AV158" s="491"/>
      <c r="AW158" s="492"/>
      <c r="AX158" s="492"/>
      <c r="AY158" s="492"/>
      <c r="AZ158" s="795"/>
      <c r="BA158" s="641"/>
      <c r="BB158" s="641"/>
      <c r="BC158" s="641"/>
      <c r="BD158" s="641"/>
      <c r="BE158" s="641"/>
      <c r="BF158" s="516"/>
      <c r="BG158" s="516"/>
      <c r="BH158" s="581"/>
      <c r="BI158" s="581"/>
      <c r="BJ158" s="581"/>
      <c r="BK158" s="581"/>
      <c r="BL158" s="581"/>
      <c r="BM158" s="516"/>
      <c r="BN158" s="516"/>
      <c r="BO158" s="719"/>
    </row>
    <row r="159" spans="1:67" ht="81">
      <c r="A159" s="805"/>
      <c r="B159" s="808"/>
      <c r="C159" s="868"/>
      <c r="D159" s="853" t="s">
        <v>1299</v>
      </c>
      <c r="E159" s="853" t="s">
        <v>545</v>
      </c>
      <c r="F159" s="855">
        <v>4</v>
      </c>
      <c r="G159" s="861" t="s">
        <v>1679</v>
      </c>
      <c r="H159" s="520" t="s">
        <v>1680</v>
      </c>
      <c r="I159" s="795" t="s">
        <v>1316</v>
      </c>
      <c r="J159" s="491" t="s">
        <v>1685</v>
      </c>
      <c r="K159" s="795" t="s">
        <v>180</v>
      </c>
      <c r="L159" s="737" t="s">
        <v>365</v>
      </c>
      <c r="M159" s="485" t="s">
        <v>1304</v>
      </c>
      <c r="N159" s="861" t="s">
        <v>1686</v>
      </c>
      <c r="O159" s="861" t="s">
        <v>1687</v>
      </c>
      <c r="P159" s="519" t="s">
        <v>188</v>
      </c>
      <c r="Q159" s="518" t="s">
        <v>188</v>
      </c>
      <c r="R159" s="849" t="s">
        <v>124</v>
      </c>
      <c r="S159" s="482">
        <f>IF(R159="Muy Alta",100%,IF(R159="Alta",80%,IF(R159="Media",60%,IF(R159="Baja",40%,IF(R159="Muy Baja",20%,"")))))</f>
        <v>0.4</v>
      </c>
      <c r="T159" s="849" t="s">
        <v>120</v>
      </c>
      <c r="U159" s="482">
        <f>IF(T159="Catastrófico",100%,IF(T159="Mayor",80%,IF(T159="Moderado",60%,IF(T159="Menor",40%,IF(T159="Leve",20%,"")))))</f>
        <v>0.2</v>
      </c>
      <c r="V159" s="849" t="s">
        <v>183</v>
      </c>
      <c r="W159" s="482">
        <f>IF(V159="Catastrófico",100%,IF(V159="Mayor",80%,IF(V159="Moderado",60%,IF(V159="Menor",40%,IF(V159="Leve",20%,"")))))</f>
        <v>0.4</v>
      </c>
      <c r="X159" s="485" t="str">
        <f>IF(Y159=100%,"Catastrófico",IF(Y159=80%,"Mayor",IF(Y159=60%,"Moderado",IF(Y159=40%,"Menor",IF(Y159=20%,"Leve","")))))</f>
        <v>Menor</v>
      </c>
      <c r="Y159" s="482">
        <f>IF(AND(U159="",W159=""),"",MAX(U159,W159))</f>
        <v>0.4</v>
      </c>
      <c r="Z159" s="482" t="str">
        <f>CONCATENATE(R159,X159)</f>
        <v>BajaMenor</v>
      </c>
      <c r="AA159" s="492" t="str">
        <f>IF(Z159="Muy AltaLeve","Alto",IF(Z159="Muy AltaMenor","Alto",IF(Z159="Muy AltaModerado","Alto",IF(Z159="Muy AltaMayor","Alto",IF(Z159="Muy AltaCatastrófico","Extremo",IF(Z159="AltaLeve","Moderado",IF(Z159="AltaMenor","Moderado",IF(Z159="AltaModerado","Alto",IF(Z159="AltaMayor","Alto",IF(Z159="AltaCatastrófico","Extremo",IF(Z159="MediaLeve","Moderado",IF(Z159="MediaMenor","Moderado",IF(Z159="MediaModerado","Moderado",IF(Z159="MediaMayor","Alto",IF(Z159="MediaCatastrófico","Extremo",IF(Z159="BajaLeve","Bajo",IF(Z159="BajaMenor","Moderado",IF(Z159="BajaModerado","Moderado",IF(Z159="BajaMayor","Alto",IF(Z159="BajaCatastrófico","Extremo",IF(Z159="Muy BajaLeve","Bajo",IF(Z159="Muy BajaMenor","Bajo",IF(Z159="Muy BajaModerado","Moderado",IF(Z159="Muy BajaMayor","Alto",IF(Z159="Muy BajaCatastrófico","Extremo","")))))))))))))))))))))))))</f>
        <v>Moderado</v>
      </c>
      <c r="AB159" s="151">
        <v>1</v>
      </c>
      <c r="AC159" s="302" t="s">
        <v>1688</v>
      </c>
      <c r="AD159" s="159">
        <v>2</v>
      </c>
      <c r="AE159" s="304" t="s">
        <v>1324</v>
      </c>
      <c r="AF159" s="153" t="str">
        <f t="shared" si="8"/>
        <v>Probabilidad</v>
      </c>
      <c r="AG159" s="300" t="s">
        <v>231</v>
      </c>
      <c r="AH159" s="155">
        <f t="shared" si="9"/>
        <v>0.15</v>
      </c>
      <c r="AI159" s="300" t="s">
        <v>97</v>
      </c>
      <c r="AJ159" s="155">
        <f t="shared" si="10"/>
        <v>0.15</v>
      </c>
      <c r="AK159" s="156">
        <f t="shared" si="11"/>
        <v>0.3</v>
      </c>
      <c r="AL159" s="157">
        <f>IFERROR(IF(AF159="Probabilidad",(S159-(+S159*AK159)),IF(AF159="Impacto",S159,"")),"")</f>
        <v>0.28000000000000003</v>
      </c>
      <c r="AM159" s="157">
        <f>IFERROR(IF(AF159="Impacto",(Y159-(+Y159*AK159)),IF(AF159="Probabilidad",Y159,"")),"")</f>
        <v>0.4</v>
      </c>
      <c r="AN159" s="301" t="s">
        <v>98</v>
      </c>
      <c r="AO159" s="301" t="s">
        <v>686</v>
      </c>
      <c r="AP159" s="301" t="s">
        <v>100</v>
      </c>
      <c r="AQ159" s="520" t="s">
        <v>1664</v>
      </c>
      <c r="AR159" s="490">
        <f>S159</f>
        <v>0.4</v>
      </c>
      <c r="AS159" s="490">
        <f>IF(AL159="","",MIN(AL159:AL163))</f>
        <v>5.8799999999999998E-2</v>
      </c>
      <c r="AT159" s="492" t="str">
        <f>IFERROR(IF(AS159="","",IF(AS159&lt;=0.2,"Muy Baja",IF(AS159&lt;=0.4,"Baja",IF(AS159&lt;=0.6,"Media",IF(AS159&lt;=0.8,"Alta","Muy Alta"))))),"")</f>
        <v>Muy Baja</v>
      </c>
      <c r="AU159" s="490">
        <f>Y159</f>
        <v>0.4</v>
      </c>
      <c r="AV159" s="490">
        <f>IF(AM159="","",MIN(AM159:AM163))</f>
        <v>0.30000000000000004</v>
      </c>
      <c r="AW159" s="492" t="str">
        <f>IFERROR(IF(AV159="","",IF(AV159&lt;=0.2,"Leve",IF(AV159&lt;=0.4,"Menor",IF(AV159&lt;=0.6,"Moderado",IF(AV159&lt;=0.8,"Mayor","Catastrófico"))))),"")</f>
        <v>Menor</v>
      </c>
      <c r="AX159" s="492" t="str">
        <f>AA159</f>
        <v>Moderado</v>
      </c>
      <c r="AY159" s="492" t="str">
        <f>IFERROR(IF(OR(AND(AT159="Muy Baja",AW159="Leve"),AND(AT159="Muy Baja",AW159="Menor"),AND(AT159="Baja",AW159="Leve")),"Bajo",IF(OR(AND(AT159="Muy baja",AW159="Moderado"),AND(AT159="Baja",AW159="Menor"),AND(AT159="Baja",AW159="Moderado"),AND(AT159="Media",AW159="Leve"),AND(AT159="Media",AW159="Menor"),AND(AT159="Media",AW159="Moderado"),AND(AT159="Alta",AW159="Leve"),AND(AT159="Alta",AW159="Menor")),"Moderado",IF(OR(AND(AT159="Muy Baja",AW159="Mayor"),AND(AT159="Baja",AW159="Mayor"),AND(AT159="Media",AW159="Mayor"),AND(AT159="Alta",AW159="Moderado"),AND(AT159="Alta",AW159="Mayor"),AND(AT159="Muy Alta",AW159="Leve"),AND(AT159="Muy Alta",AW159="Menor"),AND(AT159="Muy Alta",AW159="Moderado"),AND(AT159="Muy Alta",AW159="Mayor")),"Alto",IF(OR(AND(AT159="Muy Baja",AW159="Catastrófico"),AND(AT159="Baja",AW159="Catastrófico"),AND(AT159="Media",AW159="Catastrófico"),AND(AT159="Alta",AW159="Catastrófico"),AND(AT159="Muy Alta",AW159="Catastrófico")),"Extremo","")))),"")</f>
        <v>Bajo</v>
      </c>
      <c r="AZ159" s="795" t="s">
        <v>127</v>
      </c>
      <c r="BA159" s="861" t="s">
        <v>188</v>
      </c>
      <c r="BB159" s="861" t="s">
        <v>188</v>
      </c>
      <c r="BC159" s="861" t="s">
        <v>188</v>
      </c>
      <c r="BD159" s="861" t="s">
        <v>188</v>
      </c>
      <c r="BE159" s="861" t="s">
        <v>188</v>
      </c>
      <c r="BF159" s="516"/>
      <c r="BG159" s="516"/>
      <c r="BH159" s="581"/>
      <c r="BI159" s="581"/>
      <c r="BJ159" s="581"/>
      <c r="BK159" s="581"/>
      <c r="BL159" s="581"/>
      <c r="BM159" s="516"/>
      <c r="BN159" s="516"/>
      <c r="BO159" s="719"/>
    </row>
    <row r="160" spans="1:67" ht="129">
      <c r="A160" s="805"/>
      <c r="B160" s="808"/>
      <c r="C160" s="868"/>
      <c r="D160" s="853"/>
      <c r="E160" s="853"/>
      <c r="F160" s="855"/>
      <c r="G160" s="861"/>
      <c r="H160" s="520"/>
      <c r="I160" s="795"/>
      <c r="J160" s="491"/>
      <c r="K160" s="795"/>
      <c r="L160" s="737"/>
      <c r="M160" s="485"/>
      <c r="N160" s="861"/>
      <c r="O160" s="861"/>
      <c r="P160" s="519"/>
      <c r="Q160" s="518"/>
      <c r="R160" s="849"/>
      <c r="S160" s="482"/>
      <c r="T160" s="849"/>
      <c r="U160" s="482"/>
      <c r="V160" s="849"/>
      <c r="W160" s="482"/>
      <c r="X160" s="485"/>
      <c r="Y160" s="482"/>
      <c r="Z160" s="482"/>
      <c r="AA160" s="492"/>
      <c r="AB160" s="151">
        <v>2</v>
      </c>
      <c r="AC160" s="302" t="s">
        <v>1491</v>
      </c>
      <c r="AD160" s="159">
        <v>2</v>
      </c>
      <c r="AE160" s="304" t="s">
        <v>1356</v>
      </c>
      <c r="AF160" s="153" t="str">
        <f t="shared" si="8"/>
        <v>Probabilidad</v>
      </c>
      <c r="AG160" s="300" t="s">
        <v>231</v>
      </c>
      <c r="AH160" s="155">
        <f t="shared" si="9"/>
        <v>0.15</v>
      </c>
      <c r="AI160" s="300" t="s">
        <v>97</v>
      </c>
      <c r="AJ160" s="155">
        <f t="shared" si="10"/>
        <v>0.15</v>
      </c>
      <c r="AK160" s="156">
        <f t="shared" si="11"/>
        <v>0.3</v>
      </c>
      <c r="AL160" s="157">
        <f>IFERROR(IF(AND(AF159="Probabilidad",AF160="Probabilidad"),(AL159-(+AL159*AK160)),IF(AF160="Probabilidad",(S159-(+S159*AK160)),IF(AF160="Impacto",AL159,""))),"")</f>
        <v>0.19600000000000001</v>
      </c>
      <c r="AM160" s="157">
        <f>IFERROR(IF(AND(AF159="Impacto",AF160="Impacto"),(AM159-(+AM159*AK160)),IF(AF160="Impacto",(Y159-(+Y159*AK160)),IF(AF160="Probabilidad",AM159,""))),"")</f>
        <v>0.4</v>
      </c>
      <c r="AN160" s="301" t="s">
        <v>98</v>
      </c>
      <c r="AO160" s="301" t="s">
        <v>686</v>
      </c>
      <c r="AP160" s="301" t="s">
        <v>100</v>
      </c>
      <c r="AQ160" s="520"/>
      <c r="AR160" s="491"/>
      <c r="AS160" s="491"/>
      <c r="AT160" s="492"/>
      <c r="AU160" s="491"/>
      <c r="AV160" s="491"/>
      <c r="AW160" s="492"/>
      <c r="AX160" s="492"/>
      <c r="AY160" s="492"/>
      <c r="AZ160" s="795"/>
      <c r="BA160" s="861"/>
      <c r="BB160" s="861"/>
      <c r="BC160" s="861"/>
      <c r="BD160" s="861"/>
      <c r="BE160" s="861"/>
      <c r="BF160" s="516"/>
      <c r="BG160" s="516"/>
      <c r="BH160" s="581"/>
      <c r="BI160" s="581"/>
      <c r="BJ160" s="581"/>
      <c r="BK160" s="581"/>
      <c r="BL160" s="581"/>
      <c r="BM160" s="516"/>
      <c r="BN160" s="516"/>
      <c r="BO160" s="719"/>
    </row>
    <row r="161" spans="1:67" ht="113.25">
      <c r="A161" s="805"/>
      <c r="B161" s="808"/>
      <c r="C161" s="868"/>
      <c r="D161" s="853"/>
      <c r="E161" s="853"/>
      <c r="F161" s="855"/>
      <c r="G161" s="861"/>
      <c r="H161" s="520"/>
      <c r="I161" s="795"/>
      <c r="J161" s="491"/>
      <c r="K161" s="795"/>
      <c r="L161" s="737"/>
      <c r="M161" s="485"/>
      <c r="N161" s="861"/>
      <c r="O161" s="861"/>
      <c r="P161" s="519"/>
      <c r="Q161" s="518"/>
      <c r="R161" s="849"/>
      <c r="S161" s="482"/>
      <c r="T161" s="849"/>
      <c r="U161" s="482"/>
      <c r="V161" s="849"/>
      <c r="W161" s="482"/>
      <c r="X161" s="485"/>
      <c r="Y161" s="482"/>
      <c r="Z161" s="482"/>
      <c r="AA161" s="492"/>
      <c r="AB161" s="151">
        <v>3</v>
      </c>
      <c r="AC161" s="305" t="s">
        <v>1689</v>
      </c>
      <c r="AD161" s="159">
        <v>2</v>
      </c>
      <c r="AE161" s="304" t="s">
        <v>1365</v>
      </c>
      <c r="AF161" s="153" t="str">
        <f t="shared" si="8"/>
        <v>Probabilidad</v>
      </c>
      <c r="AG161" s="300" t="s">
        <v>96</v>
      </c>
      <c r="AH161" s="155">
        <f t="shared" si="9"/>
        <v>0.25</v>
      </c>
      <c r="AI161" s="300" t="s">
        <v>635</v>
      </c>
      <c r="AJ161" s="155">
        <f t="shared" si="10"/>
        <v>0.25</v>
      </c>
      <c r="AK161" s="156">
        <f t="shared" si="11"/>
        <v>0.5</v>
      </c>
      <c r="AL161" s="157">
        <f>IFERROR(IF(AND(AF160="Probabilidad",AF161="Probabilidad"),(AL160-(+AL160*AK161)),IF(AND(AF160="Impacto",AF161="Probabilidad"),(AL159-(+AL159*AK161)),IF(AF161="Impacto",AL160,""))),"")</f>
        <v>9.8000000000000004E-2</v>
      </c>
      <c r="AM161" s="157">
        <f>IFERROR(IF(AND(AF160="Impacto",AF161="Impacto"),(AM160-(+AM160*AK161)),IF(AND(AF160="Probabilidad",AF161="Impacto"),(AM159-(+AM159*AK161)),IF(AF161="Probabilidad",AM160,""))),"")</f>
        <v>0.4</v>
      </c>
      <c r="AN161" s="301" t="s">
        <v>98</v>
      </c>
      <c r="AO161" s="301" t="s">
        <v>686</v>
      </c>
      <c r="AP161" s="301" t="s">
        <v>100</v>
      </c>
      <c r="AQ161" s="520"/>
      <c r="AR161" s="491"/>
      <c r="AS161" s="491"/>
      <c r="AT161" s="492"/>
      <c r="AU161" s="491"/>
      <c r="AV161" s="491"/>
      <c r="AW161" s="492"/>
      <c r="AX161" s="492"/>
      <c r="AY161" s="492"/>
      <c r="AZ161" s="795"/>
      <c r="BA161" s="861"/>
      <c r="BB161" s="861"/>
      <c r="BC161" s="861"/>
      <c r="BD161" s="861"/>
      <c r="BE161" s="861"/>
      <c r="BF161" s="516"/>
      <c r="BG161" s="516"/>
      <c r="BH161" s="581"/>
      <c r="BI161" s="581"/>
      <c r="BJ161" s="581"/>
      <c r="BK161" s="581"/>
      <c r="BL161" s="581"/>
      <c r="BM161" s="516"/>
      <c r="BN161" s="516"/>
      <c r="BO161" s="719"/>
    </row>
    <row r="162" spans="1:67" ht="113.25">
      <c r="A162" s="805"/>
      <c r="B162" s="808"/>
      <c r="C162" s="868"/>
      <c r="D162" s="853"/>
      <c r="E162" s="853"/>
      <c r="F162" s="855"/>
      <c r="G162" s="861"/>
      <c r="H162" s="520"/>
      <c r="I162" s="795"/>
      <c r="J162" s="491"/>
      <c r="K162" s="795"/>
      <c r="L162" s="737"/>
      <c r="M162" s="485"/>
      <c r="N162" s="861"/>
      <c r="O162" s="861"/>
      <c r="P162" s="519"/>
      <c r="Q162" s="518"/>
      <c r="R162" s="849"/>
      <c r="S162" s="482"/>
      <c r="T162" s="849"/>
      <c r="U162" s="482"/>
      <c r="V162" s="849"/>
      <c r="W162" s="482"/>
      <c r="X162" s="485"/>
      <c r="Y162" s="482"/>
      <c r="Z162" s="482"/>
      <c r="AA162" s="492"/>
      <c r="AB162" s="151">
        <v>4</v>
      </c>
      <c r="AC162" s="302" t="s">
        <v>1690</v>
      </c>
      <c r="AD162" s="159">
        <v>2</v>
      </c>
      <c r="AE162" s="304" t="s">
        <v>1365</v>
      </c>
      <c r="AF162" s="153" t="str">
        <f t="shared" si="8"/>
        <v>Probabilidad</v>
      </c>
      <c r="AG162" s="300" t="s">
        <v>96</v>
      </c>
      <c r="AH162" s="155">
        <f t="shared" si="9"/>
        <v>0.25</v>
      </c>
      <c r="AI162" s="300" t="s">
        <v>97</v>
      </c>
      <c r="AJ162" s="155">
        <f t="shared" si="10"/>
        <v>0.15</v>
      </c>
      <c r="AK162" s="156">
        <f t="shared" si="11"/>
        <v>0.4</v>
      </c>
      <c r="AL162" s="157">
        <f>IFERROR(IF(AND(AF161="Probabilidad",AF162="Probabilidad"),(AL161-(+AL161*AK162)),IF(AND(AF161="Impacto",AF162="Probabilidad"),(AL160-(+AL160*AK162)),IF(AF162="Impacto",AL161,""))),"")</f>
        <v>5.8799999999999998E-2</v>
      </c>
      <c r="AM162" s="157">
        <f>IFERROR(IF(AND(AF161="Impacto",AF162="Impacto"),(AM161-(+AM161*AK162)),IF(AND(AF161="Probabilidad",AF162="Impacto"),(AM160-(+AM160*AK162)),IF(AF162="Probabilidad",AM161,""))),"")</f>
        <v>0.4</v>
      </c>
      <c r="AN162" s="301" t="s">
        <v>98</v>
      </c>
      <c r="AO162" s="301" t="s">
        <v>99</v>
      </c>
      <c r="AP162" s="301" t="s">
        <v>100</v>
      </c>
      <c r="AQ162" s="520"/>
      <c r="AR162" s="491"/>
      <c r="AS162" s="491"/>
      <c r="AT162" s="492"/>
      <c r="AU162" s="491"/>
      <c r="AV162" s="491"/>
      <c r="AW162" s="492"/>
      <c r="AX162" s="492"/>
      <c r="AY162" s="492"/>
      <c r="AZ162" s="795"/>
      <c r="BA162" s="861"/>
      <c r="BB162" s="861"/>
      <c r="BC162" s="861"/>
      <c r="BD162" s="861"/>
      <c r="BE162" s="861"/>
      <c r="BF162" s="516"/>
      <c r="BG162" s="516"/>
      <c r="BH162" s="581"/>
      <c r="BI162" s="581"/>
      <c r="BJ162" s="581"/>
      <c r="BK162" s="581"/>
      <c r="BL162" s="581"/>
      <c r="BM162" s="516"/>
      <c r="BN162" s="516"/>
      <c r="BO162" s="719"/>
    </row>
    <row r="163" spans="1:67" ht="113.25">
      <c r="A163" s="805"/>
      <c r="B163" s="808"/>
      <c r="C163" s="868"/>
      <c r="D163" s="853"/>
      <c r="E163" s="853"/>
      <c r="F163" s="855"/>
      <c r="G163" s="861"/>
      <c r="H163" s="520"/>
      <c r="I163" s="795"/>
      <c r="J163" s="491"/>
      <c r="K163" s="795"/>
      <c r="L163" s="737"/>
      <c r="M163" s="485"/>
      <c r="N163" s="861"/>
      <c r="O163" s="861"/>
      <c r="P163" s="519"/>
      <c r="Q163" s="518"/>
      <c r="R163" s="849"/>
      <c r="S163" s="482"/>
      <c r="T163" s="849"/>
      <c r="U163" s="482"/>
      <c r="V163" s="849"/>
      <c r="W163" s="482"/>
      <c r="X163" s="485"/>
      <c r="Y163" s="482"/>
      <c r="Z163" s="482"/>
      <c r="AA163" s="492"/>
      <c r="AB163" s="151">
        <v>5</v>
      </c>
      <c r="AC163" s="302" t="s">
        <v>1690</v>
      </c>
      <c r="AD163" s="159">
        <v>2</v>
      </c>
      <c r="AE163" s="304" t="s">
        <v>1365</v>
      </c>
      <c r="AF163" s="153" t="str">
        <f t="shared" si="8"/>
        <v>Impacto</v>
      </c>
      <c r="AG163" s="300" t="s">
        <v>270</v>
      </c>
      <c r="AH163" s="155">
        <f t="shared" si="9"/>
        <v>0.1</v>
      </c>
      <c r="AI163" s="300" t="s">
        <v>97</v>
      </c>
      <c r="AJ163" s="155">
        <f t="shared" si="10"/>
        <v>0.15</v>
      </c>
      <c r="AK163" s="156">
        <f t="shared" si="11"/>
        <v>0.25</v>
      </c>
      <c r="AL163" s="157">
        <f>IFERROR(IF(AND(AF162="Probabilidad",AF163="Probabilidad"),(AL162-(+AL162*AK163)),IF(AND(AF162="Impacto",AF163="Probabilidad"),(AL161-(+AL161*AK163)),IF(AF163="Impacto",AL162,""))),"")</f>
        <v>5.8799999999999998E-2</v>
      </c>
      <c r="AM163" s="157">
        <f>IFERROR(IF(AND(AF162="Impacto",AF163="Impacto"),(AM162-(+AM162*AK163)),IF(AND(AF162="Probabilidad",AF163="Impacto"),(AM161-(+AM161*AK163)),IF(AF163="Probabilidad",AM162,""))),"")</f>
        <v>0.30000000000000004</v>
      </c>
      <c r="AN163" s="301" t="s">
        <v>98</v>
      </c>
      <c r="AO163" s="301" t="s">
        <v>99</v>
      </c>
      <c r="AP163" s="301" t="s">
        <v>100</v>
      </c>
      <c r="AQ163" s="520"/>
      <c r="AR163" s="491"/>
      <c r="AS163" s="491"/>
      <c r="AT163" s="492"/>
      <c r="AU163" s="491"/>
      <c r="AV163" s="491"/>
      <c r="AW163" s="492"/>
      <c r="AX163" s="492"/>
      <c r="AY163" s="492"/>
      <c r="AZ163" s="795"/>
      <c r="BA163" s="861"/>
      <c r="BB163" s="861"/>
      <c r="BC163" s="861"/>
      <c r="BD163" s="861"/>
      <c r="BE163" s="861"/>
      <c r="BF163" s="516"/>
      <c r="BG163" s="516"/>
      <c r="BH163" s="581"/>
      <c r="BI163" s="581"/>
      <c r="BJ163" s="581"/>
      <c r="BK163" s="581"/>
      <c r="BL163" s="581"/>
      <c r="BM163" s="516"/>
      <c r="BN163" s="516"/>
      <c r="BO163" s="719"/>
    </row>
    <row r="164" spans="1:67" ht="113.25">
      <c r="A164" s="805"/>
      <c r="B164" s="808"/>
      <c r="C164" s="868"/>
      <c r="D164" s="853" t="s">
        <v>1299</v>
      </c>
      <c r="E164" s="853" t="s">
        <v>545</v>
      </c>
      <c r="F164" s="855">
        <v>5</v>
      </c>
      <c r="G164" s="861" t="s">
        <v>1691</v>
      </c>
      <c r="H164" s="520" t="s">
        <v>1680</v>
      </c>
      <c r="I164" s="795" t="s">
        <v>1302</v>
      </c>
      <c r="J164" s="491" t="s">
        <v>1692</v>
      </c>
      <c r="K164" s="795" t="s">
        <v>180</v>
      </c>
      <c r="L164" s="737" t="s">
        <v>365</v>
      </c>
      <c r="M164" s="492" t="s">
        <v>1304</v>
      </c>
      <c r="N164" s="861" t="s">
        <v>1693</v>
      </c>
      <c r="O164" s="861" t="s">
        <v>1694</v>
      </c>
      <c r="P164" s="517" t="s">
        <v>188</v>
      </c>
      <c r="Q164" s="518" t="s">
        <v>188</v>
      </c>
      <c r="R164" s="849" t="s">
        <v>102</v>
      </c>
      <c r="S164" s="482">
        <f>IF(R164="Muy Alta",100%,IF(R164="Alta",80%,IF(R164="Media",60%,IF(R164="Baja",40%,IF(R164="Muy Baja",20%,"")))))</f>
        <v>0.2</v>
      </c>
      <c r="T164" s="849"/>
      <c r="U164" s="482" t="str">
        <f>IF(T164="Catastrófico",100%,IF(T164="Mayor",80%,IF(T164="Moderado",60%,IF(T164="Menor",40%,IF(T164="Leve",20%,"")))))</f>
        <v/>
      </c>
      <c r="V164" s="849" t="s">
        <v>183</v>
      </c>
      <c r="W164" s="482">
        <f>IF(V164="Catastrófico",100%,IF(V164="Mayor",80%,IF(V164="Moderado",60%,IF(V164="Menor",40%,IF(V164="Leve",20%,"")))))</f>
        <v>0.4</v>
      </c>
      <c r="X164" s="485" t="str">
        <f>IF(Y164=100%,"Catastrófico",IF(Y164=80%,"Mayor",IF(Y164=60%,"Moderado",IF(Y164=40%,"Menor",IF(Y164=20%,"Leve","")))))</f>
        <v>Menor</v>
      </c>
      <c r="Y164" s="482">
        <f>IF(AND(U164="",W164=""),"",MAX(U164,W164))</f>
        <v>0.4</v>
      </c>
      <c r="Z164" s="482" t="str">
        <f>CONCATENATE(R164,X164)</f>
        <v>Muy BajaMenor</v>
      </c>
      <c r="AA164" s="492" t="str">
        <f>IF(Z164="Muy AltaLeve","Alto",IF(Z164="Muy AltaMenor","Alto",IF(Z164="Muy AltaModerado","Alto",IF(Z164="Muy AltaMayor","Alto",IF(Z164="Muy AltaCatastrófico","Extremo",IF(Z164="AltaLeve","Moderado",IF(Z164="AltaMenor","Moderado",IF(Z164="AltaModerado","Alto",IF(Z164="AltaMayor","Alto",IF(Z164="AltaCatastrófico","Extremo",IF(Z164="MediaLeve","Moderado",IF(Z164="MediaMenor","Moderado",IF(Z164="MediaModerado","Moderado",IF(Z164="MediaMayor","Alto",IF(Z164="MediaCatastrófico","Extremo",IF(Z164="BajaLeve","Bajo",IF(Z164="BajaMenor","Moderado",IF(Z164="BajaModerado","Moderado",IF(Z164="BajaMayor","Alto",IF(Z164="BajaCatastrófico","Extremo",IF(Z164="Muy BajaLeve","Bajo",IF(Z164="Muy BajaMenor","Bajo",IF(Z164="Muy BajaModerado","Moderado",IF(Z164="Muy BajaMayor","Alto",IF(Z164="Muy BajaCatastrófico","Extremo","")))))))))))))))))))))))))</f>
        <v>Bajo</v>
      </c>
      <c r="AB164" s="151">
        <v>1</v>
      </c>
      <c r="AC164" s="303" t="s">
        <v>1695</v>
      </c>
      <c r="AD164" s="159">
        <v>2</v>
      </c>
      <c r="AE164" s="306" t="s">
        <v>1467</v>
      </c>
      <c r="AF164" s="153" t="str">
        <f t="shared" si="8"/>
        <v>Probabilidad</v>
      </c>
      <c r="AG164" s="300" t="s">
        <v>96</v>
      </c>
      <c r="AH164" s="155">
        <f t="shared" si="9"/>
        <v>0.25</v>
      </c>
      <c r="AI164" s="300" t="s">
        <v>97</v>
      </c>
      <c r="AJ164" s="155">
        <f t="shared" si="10"/>
        <v>0.15</v>
      </c>
      <c r="AK164" s="156">
        <f t="shared" si="11"/>
        <v>0.4</v>
      </c>
      <c r="AL164" s="157">
        <f>IFERROR(IF(AF164="Probabilidad",(S164-(+S164*AK164)),IF(AF164="Impacto",S164,"")),"")</f>
        <v>0.12</v>
      </c>
      <c r="AM164" s="157">
        <f>IFERROR(IF(AF164="Impacto",(Y164-(+Y164*AK164)),IF(AF164="Probabilidad",Y164,"")),"")</f>
        <v>0.4</v>
      </c>
      <c r="AN164" s="301" t="s">
        <v>98</v>
      </c>
      <c r="AO164" s="301" t="s">
        <v>99</v>
      </c>
      <c r="AP164" s="301" t="s">
        <v>100</v>
      </c>
      <c r="AQ164" s="520" t="s">
        <v>1664</v>
      </c>
      <c r="AR164" s="490">
        <f>S164</f>
        <v>0.2</v>
      </c>
      <c r="AS164" s="490">
        <f>IF(AL164="","",MIN(AL164:AL168))</f>
        <v>1.5119999999999998E-2</v>
      </c>
      <c r="AT164" s="492" t="str">
        <f>IFERROR(IF(AS164="","",IF(AS164&lt;=0.2,"Muy Baja",IF(AS164&lt;=0.4,"Baja",IF(AS164&lt;=0.6,"Media",IF(AS164&lt;=0.8,"Alta","Muy Alta"))))),"")</f>
        <v>Muy Baja</v>
      </c>
      <c r="AU164" s="490">
        <f>Y164</f>
        <v>0.4</v>
      </c>
      <c r="AV164" s="490">
        <f>IF(AM164="","",MIN(AM164:AM168))</f>
        <v>0.4</v>
      </c>
      <c r="AW164" s="492" t="str">
        <f>IFERROR(IF(AV164="","",IF(AV164&lt;=0.2,"Leve",IF(AV164&lt;=0.4,"Menor",IF(AV164&lt;=0.6,"Moderado",IF(AV164&lt;=0.8,"Mayor","Catastrófico"))))),"")</f>
        <v>Menor</v>
      </c>
      <c r="AX164" s="492" t="str">
        <f>AA164</f>
        <v>Bajo</v>
      </c>
      <c r="AY164" s="492" t="str">
        <f>IFERROR(IF(OR(AND(AT164="Muy Baja",AW164="Leve"),AND(AT164="Muy Baja",AW164="Menor"),AND(AT164="Baja",AW164="Leve")),"Bajo",IF(OR(AND(AT164="Muy baja",AW164="Moderado"),AND(AT164="Baja",AW164="Menor"),AND(AT164="Baja",AW164="Moderado"),AND(AT164="Media",AW164="Leve"),AND(AT164="Media",AW164="Menor"),AND(AT164="Media",AW164="Moderado"),AND(AT164="Alta",AW164="Leve"),AND(AT164="Alta",AW164="Menor")),"Moderado",IF(OR(AND(AT164="Muy Baja",AW164="Mayor"),AND(AT164="Baja",AW164="Mayor"),AND(AT164="Media",AW164="Mayor"),AND(AT164="Alta",AW164="Moderado"),AND(AT164="Alta",AW164="Mayor"),AND(AT164="Muy Alta",AW164="Leve"),AND(AT164="Muy Alta",AW164="Menor"),AND(AT164="Muy Alta",AW164="Moderado"),AND(AT164="Muy Alta",AW164="Mayor")),"Alto",IF(OR(AND(AT164="Muy Baja",AW164="Catastrófico"),AND(AT164="Baja",AW164="Catastrófico"),AND(AT164="Media",AW164="Catastrófico"),AND(AT164="Alta",AW164="Catastrófico"),AND(AT164="Muy Alta",AW164="Catastrófico")),"Extremo","")))),"")</f>
        <v>Bajo</v>
      </c>
      <c r="AZ164" s="795" t="s">
        <v>127</v>
      </c>
      <c r="BA164" s="861" t="s">
        <v>188</v>
      </c>
      <c r="BB164" s="861" t="s">
        <v>188</v>
      </c>
      <c r="BC164" s="861" t="s">
        <v>188</v>
      </c>
      <c r="BD164" s="861" t="s">
        <v>188</v>
      </c>
      <c r="BE164" s="861" t="s">
        <v>188</v>
      </c>
      <c r="BF164" s="516"/>
      <c r="BG164" s="516"/>
      <c r="BH164" s="581"/>
      <c r="BI164" s="581"/>
      <c r="BJ164" s="581"/>
      <c r="BK164" s="581"/>
      <c r="BL164" s="581"/>
      <c r="BM164" s="516"/>
      <c r="BN164" s="516"/>
      <c r="BO164" s="719"/>
    </row>
    <row r="165" spans="1:67" ht="96.75">
      <c r="A165" s="805"/>
      <c r="B165" s="808"/>
      <c r="C165" s="868"/>
      <c r="D165" s="853"/>
      <c r="E165" s="853"/>
      <c r="F165" s="855"/>
      <c r="G165" s="861"/>
      <c r="H165" s="520"/>
      <c r="I165" s="795"/>
      <c r="J165" s="491"/>
      <c r="K165" s="795"/>
      <c r="L165" s="737"/>
      <c r="M165" s="492"/>
      <c r="N165" s="861"/>
      <c r="O165" s="861"/>
      <c r="P165" s="517"/>
      <c r="Q165" s="518"/>
      <c r="R165" s="849"/>
      <c r="S165" s="482"/>
      <c r="T165" s="849"/>
      <c r="U165" s="482"/>
      <c r="V165" s="849"/>
      <c r="W165" s="482"/>
      <c r="X165" s="485"/>
      <c r="Y165" s="482"/>
      <c r="Z165" s="482"/>
      <c r="AA165" s="492"/>
      <c r="AB165" s="151">
        <v>2</v>
      </c>
      <c r="AC165" s="302" t="s">
        <v>1475</v>
      </c>
      <c r="AD165" s="159">
        <v>2</v>
      </c>
      <c r="AE165" s="304" t="s">
        <v>1476</v>
      </c>
      <c r="AF165" s="153" t="str">
        <f t="shared" si="8"/>
        <v>Probabilidad</v>
      </c>
      <c r="AG165" s="300" t="s">
        <v>231</v>
      </c>
      <c r="AH165" s="155">
        <f t="shared" si="9"/>
        <v>0.15</v>
      </c>
      <c r="AI165" s="300" t="s">
        <v>97</v>
      </c>
      <c r="AJ165" s="155">
        <f t="shared" si="10"/>
        <v>0.15</v>
      </c>
      <c r="AK165" s="156">
        <f t="shared" si="11"/>
        <v>0.3</v>
      </c>
      <c r="AL165" s="157">
        <f>IFERROR(IF(AND(AF164="Probabilidad",AF165="Probabilidad"),(AL164-(+AL164*AK165)),IF(AF165="Probabilidad",(S164-(+S164*AK165)),IF(AF165="Impacto",AL164,""))),"")</f>
        <v>8.3999999999999991E-2</v>
      </c>
      <c r="AM165" s="157">
        <f>IFERROR(IF(AND(AF164="Impacto",AF165="Impacto"),(AM164-(+AM164*AK165)),IF(AF165="Impacto",(Y164-(+Y164*AK165)),IF(AF165="Probabilidad",AM164,""))),"")</f>
        <v>0.4</v>
      </c>
      <c r="AN165" s="301" t="s">
        <v>98</v>
      </c>
      <c r="AO165" s="301" t="s">
        <v>99</v>
      </c>
      <c r="AP165" s="301" t="s">
        <v>100</v>
      </c>
      <c r="AQ165" s="520"/>
      <c r="AR165" s="491"/>
      <c r="AS165" s="491"/>
      <c r="AT165" s="492"/>
      <c r="AU165" s="491"/>
      <c r="AV165" s="491"/>
      <c r="AW165" s="492"/>
      <c r="AX165" s="492"/>
      <c r="AY165" s="492"/>
      <c r="AZ165" s="795"/>
      <c r="BA165" s="861"/>
      <c r="BB165" s="861"/>
      <c r="BC165" s="861"/>
      <c r="BD165" s="861"/>
      <c r="BE165" s="861"/>
      <c r="BF165" s="516"/>
      <c r="BG165" s="516"/>
      <c r="BH165" s="581"/>
      <c r="BI165" s="581"/>
      <c r="BJ165" s="581"/>
      <c r="BK165" s="581"/>
      <c r="BL165" s="581"/>
      <c r="BM165" s="516"/>
      <c r="BN165" s="516"/>
      <c r="BO165" s="719"/>
    </row>
    <row r="166" spans="1:67" ht="129">
      <c r="A166" s="805"/>
      <c r="B166" s="808"/>
      <c r="C166" s="868"/>
      <c r="D166" s="853"/>
      <c r="E166" s="853"/>
      <c r="F166" s="855"/>
      <c r="G166" s="861"/>
      <c r="H166" s="520"/>
      <c r="I166" s="795"/>
      <c r="J166" s="491"/>
      <c r="K166" s="795"/>
      <c r="L166" s="737"/>
      <c r="M166" s="492"/>
      <c r="N166" s="861"/>
      <c r="O166" s="861"/>
      <c r="P166" s="517"/>
      <c r="Q166" s="518"/>
      <c r="R166" s="849"/>
      <c r="S166" s="482"/>
      <c r="T166" s="849"/>
      <c r="U166" s="482"/>
      <c r="V166" s="849"/>
      <c r="W166" s="482"/>
      <c r="X166" s="485"/>
      <c r="Y166" s="482"/>
      <c r="Z166" s="482"/>
      <c r="AA166" s="492"/>
      <c r="AB166" s="151">
        <v>3</v>
      </c>
      <c r="AC166" s="305" t="s">
        <v>1602</v>
      </c>
      <c r="AD166" s="159">
        <v>2</v>
      </c>
      <c r="AE166" s="304" t="s">
        <v>1315</v>
      </c>
      <c r="AF166" s="153" t="str">
        <f t="shared" si="8"/>
        <v>Probabilidad</v>
      </c>
      <c r="AG166" s="300" t="s">
        <v>96</v>
      </c>
      <c r="AH166" s="155">
        <f t="shared" si="9"/>
        <v>0.25</v>
      </c>
      <c r="AI166" s="300" t="s">
        <v>97</v>
      </c>
      <c r="AJ166" s="155">
        <f t="shared" si="10"/>
        <v>0.15</v>
      </c>
      <c r="AK166" s="156">
        <f t="shared" si="11"/>
        <v>0.4</v>
      </c>
      <c r="AL166" s="157">
        <f>IFERROR(IF(AND(AF165="Probabilidad",AF166="Probabilidad"),(AL165-(+AL165*AK166)),IF(AND(AF165="Impacto",AF166="Probabilidad"),(AL164-(+AL164*AK166)),IF(AF166="Impacto",AL165,""))),"")</f>
        <v>5.0399999999999993E-2</v>
      </c>
      <c r="AM166" s="157">
        <f>IFERROR(IF(AND(AF165="Impacto",AF166="Impacto"),(AM165-(+AM165*AK166)),IF(AND(AF165="Probabilidad",AF166="Impacto"),(AM164-(+AM164*AK166)),IF(AF166="Probabilidad",AM165,""))),"")</f>
        <v>0.4</v>
      </c>
      <c r="AN166" s="301" t="s">
        <v>98</v>
      </c>
      <c r="AO166" s="301" t="s">
        <v>99</v>
      </c>
      <c r="AP166" s="301" t="s">
        <v>100</v>
      </c>
      <c r="AQ166" s="520"/>
      <c r="AR166" s="491"/>
      <c r="AS166" s="491"/>
      <c r="AT166" s="492"/>
      <c r="AU166" s="491"/>
      <c r="AV166" s="491"/>
      <c r="AW166" s="492"/>
      <c r="AX166" s="492"/>
      <c r="AY166" s="492"/>
      <c r="AZ166" s="795"/>
      <c r="BA166" s="861"/>
      <c r="BB166" s="861"/>
      <c r="BC166" s="861"/>
      <c r="BD166" s="861"/>
      <c r="BE166" s="861"/>
      <c r="BF166" s="516"/>
      <c r="BG166" s="516"/>
      <c r="BH166" s="581"/>
      <c r="BI166" s="581"/>
      <c r="BJ166" s="581"/>
      <c r="BK166" s="581"/>
      <c r="BL166" s="581"/>
      <c r="BM166" s="516"/>
      <c r="BN166" s="516"/>
      <c r="BO166" s="719"/>
    </row>
    <row r="167" spans="1:67" ht="104.25" customHeight="1">
      <c r="A167" s="805"/>
      <c r="B167" s="808"/>
      <c r="C167" s="868"/>
      <c r="D167" s="853"/>
      <c r="E167" s="853"/>
      <c r="F167" s="855"/>
      <c r="G167" s="861"/>
      <c r="H167" s="520"/>
      <c r="I167" s="795"/>
      <c r="J167" s="491"/>
      <c r="K167" s="795"/>
      <c r="L167" s="737"/>
      <c r="M167" s="492"/>
      <c r="N167" s="861"/>
      <c r="O167" s="861"/>
      <c r="P167" s="517"/>
      <c r="Q167" s="518"/>
      <c r="R167" s="849"/>
      <c r="S167" s="482"/>
      <c r="T167" s="849"/>
      <c r="U167" s="482"/>
      <c r="V167" s="849"/>
      <c r="W167" s="482"/>
      <c r="X167" s="485"/>
      <c r="Y167" s="482"/>
      <c r="Z167" s="482"/>
      <c r="AA167" s="492"/>
      <c r="AB167" s="151">
        <v>4</v>
      </c>
      <c r="AC167" s="298" t="s">
        <v>1553</v>
      </c>
      <c r="AD167" s="159">
        <v>2</v>
      </c>
      <c r="AE167" s="299" t="s">
        <v>1555</v>
      </c>
      <c r="AF167" s="153" t="str">
        <f t="shared" si="8"/>
        <v>Probabilidad</v>
      </c>
      <c r="AG167" s="300" t="s">
        <v>96</v>
      </c>
      <c r="AH167" s="155">
        <f t="shared" si="9"/>
        <v>0.25</v>
      </c>
      <c r="AI167" s="300" t="s">
        <v>635</v>
      </c>
      <c r="AJ167" s="155">
        <f t="shared" si="10"/>
        <v>0.25</v>
      </c>
      <c r="AK167" s="156">
        <f t="shared" si="11"/>
        <v>0.5</v>
      </c>
      <c r="AL167" s="157">
        <f>IFERROR(IF(AND(AF166="Probabilidad",AF167="Probabilidad"),(AL166-(+AL166*AK167)),IF(AND(AF166="Impacto",AF167="Probabilidad"),(AL165-(+AL165*AK167)),IF(AF167="Impacto",AL166,""))),"")</f>
        <v>2.5199999999999997E-2</v>
      </c>
      <c r="AM167" s="157">
        <f>IFERROR(IF(AND(AF166="Impacto",AF167="Impacto"),(AM166-(+AM166*AK167)),IF(AND(AF166="Probabilidad",AF167="Impacto"),(AM165-(+AM165*AK167)),IF(AF167="Probabilidad",AM166,""))),"")</f>
        <v>0.4</v>
      </c>
      <c r="AN167" s="301" t="s">
        <v>98</v>
      </c>
      <c r="AO167" s="301" t="s">
        <v>99</v>
      </c>
      <c r="AP167" s="301" t="s">
        <v>100</v>
      </c>
      <c r="AQ167" s="520"/>
      <c r="AR167" s="491"/>
      <c r="AS167" s="491"/>
      <c r="AT167" s="492"/>
      <c r="AU167" s="491"/>
      <c r="AV167" s="491"/>
      <c r="AW167" s="492"/>
      <c r="AX167" s="492"/>
      <c r="AY167" s="492"/>
      <c r="AZ167" s="795"/>
      <c r="BA167" s="861"/>
      <c r="BB167" s="861"/>
      <c r="BC167" s="861"/>
      <c r="BD167" s="861"/>
      <c r="BE167" s="861"/>
      <c r="BF167" s="516"/>
      <c r="BG167" s="516"/>
      <c r="BH167" s="581"/>
      <c r="BI167" s="581"/>
      <c r="BJ167" s="581"/>
      <c r="BK167" s="581"/>
      <c r="BL167" s="581"/>
      <c r="BM167" s="516"/>
      <c r="BN167" s="516"/>
      <c r="BO167" s="719"/>
    </row>
    <row r="168" spans="1:67" ht="104.25" customHeight="1">
      <c r="A168" s="805"/>
      <c r="B168" s="808"/>
      <c r="C168" s="868"/>
      <c r="D168" s="853"/>
      <c r="E168" s="853"/>
      <c r="F168" s="855"/>
      <c r="G168" s="861"/>
      <c r="H168" s="520"/>
      <c r="I168" s="795"/>
      <c r="J168" s="491"/>
      <c r="K168" s="795"/>
      <c r="L168" s="737"/>
      <c r="M168" s="492"/>
      <c r="N168" s="861"/>
      <c r="O168" s="861"/>
      <c r="P168" s="517"/>
      <c r="Q168" s="518"/>
      <c r="R168" s="849"/>
      <c r="S168" s="482"/>
      <c r="T168" s="849"/>
      <c r="U168" s="482"/>
      <c r="V168" s="849"/>
      <c r="W168" s="482"/>
      <c r="X168" s="485"/>
      <c r="Y168" s="482"/>
      <c r="Z168" s="482"/>
      <c r="AA168" s="492"/>
      <c r="AB168" s="151">
        <v>5</v>
      </c>
      <c r="AC168" s="298" t="s">
        <v>1556</v>
      </c>
      <c r="AD168" s="159">
        <v>2</v>
      </c>
      <c r="AE168" s="299" t="s">
        <v>1555</v>
      </c>
      <c r="AF168" s="153" t="str">
        <f t="shared" si="8"/>
        <v>Probabilidad</v>
      </c>
      <c r="AG168" s="300" t="s">
        <v>231</v>
      </c>
      <c r="AH168" s="155">
        <f t="shared" si="9"/>
        <v>0.15</v>
      </c>
      <c r="AI168" s="300" t="s">
        <v>635</v>
      </c>
      <c r="AJ168" s="155">
        <f t="shared" si="10"/>
        <v>0.25</v>
      </c>
      <c r="AK168" s="156">
        <f t="shared" si="11"/>
        <v>0.4</v>
      </c>
      <c r="AL168" s="157">
        <f>IFERROR(IF(AND(AF167="Probabilidad",AF168="Probabilidad"),(AL167-(+AL167*AK168)),IF(AND(AF167="Impacto",AF168="Probabilidad"),(AL166-(+AL166*AK168)),IF(AF168="Impacto",AL167,""))),"")</f>
        <v>1.5119999999999998E-2</v>
      </c>
      <c r="AM168" s="157">
        <f>IFERROR(IF(AND(AF167="Impacto",AF168="Impacto"),(AM167-(+AM167*AK168)),IF(AND(AF167="Probabilidad",AF168="Impacto"),(AM166-(+AM166*AK168)),IF(AF168="Probabilidad",AM167,""))),"")</f>
        <v>0.4</v>
      </c>
      <c r="AN168" s="301" t="s">
        <v>98</v>
      </c>
      <c r="AO168" s="301" t="s">
        <v>99</v>
      </c>
      <c r="AP168" s="301" t="s">
        <v>100</v>
      </c>
      <c r="AQ168" s="520"/>
      <c r="AR168" s="491"/>
      <c r="AS168" s="491"/>
      <c r="AT168" s="492"/>
      <c r="AU168" s="491"/>
      <c r="AV168" s="491"/>
      <c r="AW168" s="492"/>
      <c r="AX168" s="492"/>
      <c r="AY168" s="492"/>
      <c r="AZ168" s="795"/>
      <c r="BA168" s="861"/>
      <c r="BB168" s="861"/>
      <c r="BC168" s="861"/>
      <c r="BD168" s="861"/>
      <c r="BE168" s="861"/>
      <c r="BF168" s="516"/>
      <c r="BG168" s="516"/>
      <c r="BH168" s="581"/>
      <c r="BI168" s="581"/>
      <c r="BJ168" s="581"/>
      <c r="BK168" s="581"/>
      <c r="BL168" s="581"/>
      <c r="BM168" s="516"/>
      <c r="BN168" s="516"/>
      <c r="BO168" s="719"/>
    </row>
    <row r="169" spans="1:67" ht="81">
      <c r="A169" s="805"/>
      <c r="B169" s="808"/>
      <c r="C169" s="868"/>
      <c r="D169" s="853" t="s">
        <v>1299</v>
      </c>
      <c r="E169" s="853" t="s">
        <v>545</v>
      </c>
      <c r="F169" s="855">
        <v>6</v>
      </c>
      <c r="G169" s="861" t="s">
        <v>1691</v>
      </c>
      <c r="H169" s="520" t="s">
        <v>1680</v>
      </c>
      <c r="I169" s="795" t="s">
        <v>1316</v>
      </c>
      <c r="J169" s="491" t="s">
        <v>1696</v>
      </c>
      <c r="K169" s="795" t="s">
        <v>180</v>
      </c>
      <c r="L169" s="737" t="s">
        <v>365</v>
      </c>
      <c r="M169" s="492" t="s">
        <v>1304</v>
      </c>
      <c r="N169" s="861" t="s">
        <v>1697</v>
      </c>
      <c r="O169" s="861" t="s">
        <v>1698</v>
      </c>
      <c r="P169" s="519" t="s">
        <v>188</v>
      </c>
      <c r="Q169" s="514" t="s">
        <v>188</v>
      </c>
      <c r="R169" s="849" t="s">
        <v>102</v>
      </c>
      <c r="S169" s="482">
        <f>IF(R169="Muy Alta",100%,IF(R169="Alta",80%,IF(R169="Media",60%,IF(R169="Baja",40%,IF(R169="Muy Baja",20%,"")))))</f>
        <v>0.2</v>
      </c>
      <c r="T169" s="849"/>
      <c r="U169" s="482" t="str">
        <f>IF(T169="Catastrófico",100%,IF(T169="Mayor",80%,IF(T169="Moderado",60%,IF(T169="Menor",40%,IF(T169="Leve",20%,"")))))</f>
        <v/>
      </c>
      <c r="V169" s="849" t="s">
        <v>183</v>
      </c>
      <c r="W169" s="482">
        <f>IF(V169="Catastrófico",100%,IF(V169="Mayor",80%,IF(V169="Moderado",60%,IF(V169="Menor",40%,IF(V169="Leve",20%,"")))))</f>
        <v>0.4</v>
      </c>
      <c r="X169" s="485" t="str">
        <f>IF(Y169=100%,"Catastrófico",IF(Y169=80%,"Mayor",IF(Y169=60%,"Moderado",IF(Y169=40%,"Menor",IF(Y169=20%,"Leve","")))))</f>
        <v>Menor</v>
      </c>
      <c r="Y169" s="482">
        <f>IF(AND(U169="",W169=""),"",MAX(U169,W169))</f>
        <v>0.4</v>
      </c>
      <c r="Z169" s="482" t="str">
        <f>CONCATENATE(R169,X169)</f>
        <v>Muy BajaMenor</v>
      </c>
      <c r="AA169" s="492" t="str">
        <f>IF(Z169="Muy AltaLeve","Alto",IF(Z169="Muy AltaMenor","Alto",IF(Z169="Muy AltaModerado","Alto",IF(Z169="Muy AltaMayor","Alto",IF(Z169="Muy AltaCatastrófico","Extremo",IF(Z169="AltaLeve","Moderado",IF(Z169="AltaMenor","Moderado",IF(Z169="AltaModerado","Alto",IF(Z169="AltaMayor","Alto",IF(Z169="AltaCatastrófico","Extremo",IF(Z169="MediaLeve","Moderado",IF(Z169="MediaMenor","Moderado",IF(Z169="MediaModerado","Moderado",IF(Z169="MediaMayor","Alto",IF(Z169="MediaCatastrófico","Extremo",IF(Z169="BajaLeve","Bajo",IF(Z169="BajaMenor","Moderado",IF(Z169="BajaModerado","Moderado",IF(Z169="BajaMayor","Alto",IF(Z169="BajaCatastrófico","Extremo",IF(Z169="Muy BajaLeve","Bajo",IF(Z169="Muy BajaMenor","Bajo",IF(Z169="Muy BajaModerado","Moderado",IF(Z169="Muy BajaMayor","Alto",IF(Z169="Muy BajaCatastrófico","Extremo","")))))))))))))))))))))))))</f>
        <v>Bajo</v>
      </c>
      <c r="AB169" s="151">
        <v>1</v>
      </c>
      <c r="AC169" s="302" t="s">
        <v>1688</v>
      </c>
      <c r="AD169" s="159">
        <v>2</v>
      </c>
      <c r="AE169" s="304" t="s">
        <v>1324</v>
      </c>
      <c r="AF169" s="153" t="str">
        <f t="shared" si="8"/>
        <v>Probabilidad</v>
      </c>
      <c r="AG169" s="300" t="s">
        <v>231</v>
      </c>
      <c r="AH169" s="155">
        <f t="shared" si="9"/>
        <v>0.15</v>
      </c>
      <c r="AI169" s="300" t="s">
        <v>97</v>
      </c>
      <c r="AJ169" s="155">
        <f t="shared" si="10"/>
        <v>0.15</v>
      </c>
      <c r="AK169" s="156">
        <f t="shared" si="11"/>
        <v>0.3</v>
      </c>
      <c r="AL169" s="157">
        <f>IFERROR(IF(AF169="Probabilidad",(S169-(+S169*AK169)),IF(AF169="Impacto",S169,"")),"")</f>
        <v>0.14000000000000001</v>
      </c>
      <c r="AM169" s="157">
        <f>IFERROR(IF(AF169="Impacto",(Y169-(+Y169*AK169)),IF(AF169="Probabilidad",Y169,"")),"")</f>
        <v>0.4</v>
      </c>
      <c r="AN169" s="301" t="s">
        <v>98</v>
      </c>
      <c r="AO169" s="301" t="s">
        <v>686</v>
      </c>
      <c r="AP169" s="301" t="s">
        <v>100</v>
      </c>
      <c r="AQ169" s="520" t="s">
        <v>1664</v>
      </c>
      <c r="AR169" s="490">
        <f>S169</f>
        <v>0.2</v>
      </c>
      <c r="AS169" s="490">
        <f>IF(AL169="","",MIN(AL169:AL171))</f>
        <v>5.04E-2</v>
      </c>
      <c r="AT169" s="492" t="str">
        <f>IFERROR(IF(AS169="","",IF(AS169&lt;=0.2,"Muy Baja",IF(AS169&lt;=0.4,"Baja",IF(AS169&lt;=0.6,"Media",IF(AS169&lt;=0.8,"Alta","Muy Alta"))))),"")</f>
        <v>Muy Baja</v>
      </c>
      <c r="AU169" s="490">
        <f>Y169</f>
        <v>0.4</v>
      </c>
      <c r="AV169" s="490">
        <f>IF(AM169="","",MIN(AM169:AM171))</f>
        <v>0.4</v>
      </c>
      <c r="AW169" s="492" t="str">
        <f>IFERROR(IF(AV169="","",IF(AV169&lt;=0.2,"Leve",IF(AV169&lt;=0.4,"Menor",IF(AV169&lt;=0.6,"Moderado",IF(AV169&lt;=0.8,"Mayor","Catastrófico"))))),"")</f>
        <v>Menor</v>
      </c>
      <c r="AX169" s="492" t="str">
        <f>AA169</f>
        <v>Bajo</v>
      </c>
      <c r="AY169" s="492" t="str">
        <f>IFERROR(IF(OR(AND(AT169="Muy Baja",AW169="Leve"),AND(AT169="Muy Baja",AW169="Menor"),AND(AT169="Baja",AW169="Leve")),"Bajo",IF(OR(AND(AT169="Muy baja",AW169="Moderado"),AND(AT169="Baja",AW169="Menor"),AND(AT169="Baja",AW169="Moderado"),AND(AT169="Media",AW169="Leve"),AND(AT169="Media",AW169="Menor"),AND(AT169="Media",AW169="Moderado"),AND(AT169="Alta",AW169="Leve"),AND(AT169="Alta",AW169="Menor")),"Moderado",IF(OR(AND(AT169="Muy Baja",AW169="Mayor"),AND(AT169="Baja",AW169="Mayor"),AND(AT169="Media",AW169="Mayor"),AND(AT169="Alta",AW169="Moderado"),AND(AT169="Alta",AW169="Mayor"),AND(AT169="Muy Alta",AW169="Leve"),AND(AT169="Muy Alta",AW169="Menor"),AND(AT169="Muy Alta",AW169="Moderado"),AND(AT169="Muy Alta",AW169="Mayor")),"Alto",IF(OR(AND(AT169="Muy Baja",AW169="Catastrófico"),AND(AT169="Baja",AW169="Catastrófico"),AND(AT169="Media",AW169="Catastrófico"),AND(AT169="Alta",AW169="Catastrófico"),AND(AT169="Muy Alta",AW169="Catastrófico")),"Extremo","")))),"")</f>
        <v>Bajo</v>
      </c>
      <c r="AZ169" s="795" t="s">
        <v>127</v>
      </c>
      <c r="BA169" s="861" t="s">
        <v>188</v>
      </c>
      <c r="BB169" s="861" t="s">
        <v>188</v>
      </c>
      <c r="BC169" s="861" t="s">
        <v>188</v>
      </c>
      <c r="BD169" s="861" t="s">
        <v>188</v>
      </c>
      <c r="BE169" s="861" t="s">
        <v>188</v>
      </c>
      <c r="BF169" s="516"/>
      <c r="BG169" s="516"/>
      <c r="BH169" s="581"/>
      <c r="BI169" s="581"/>
      <c r="BJ169" s="581"/>
      <c r="BK169" s="581"/>
      <c r="BL169" s="581"/>
      <c r="BM169" s="516"/>
      <c r="BN169" s="516"/>
      <c r="BO169" s="719"/>
    </row>
    <row r="170" spans="1:67" ht="129">
      <c r="A170" s="805"/>
      <c r="B170" s="808"/>
      <c r="C170" s="868"/>
      <c r="D170" s="853"/>
      <c r="E170" s="853"/>
      <c r="F170" s="855"/>
      <c r="G170" s="861"/>
      <c r="H170" s="520"/>
      <c r="I170" s="795"/>
      <c r="J170" s="491"/>
      <c r="K170" s="795"/>
      <c r="L170" s="737"/>
      <c r="M170" s="492"/>
      <c r="N170" s="861"/>
      <c r="O170" s="861"/>
      <c r="P170" s="519"/>
      <c r="Q170" s="514"/>
      <c r="R170" s="849"/>
      <c r="S170" s="482"/>
      <c r="T170" s="849"/>
      <c r="U170" s="482"/>
      <c r="V170" s="849"/>
      <c r="W170" s="482"/>
      <c r="X170" s="485"/>
      <c r="Y170" s="482"/>
      <c r="Z170" s="482"/>
      <c r="AA170" s="492"/>
      <c r="AB170" s="151">
        <v>2</v>
      </c>
      <c r="AC170" s="305" t="s">
        <v>1602</v>
      </c>
      <c r="AD170" s="159">
        <v>2</v>
      </c>
      <c r="AE170" s="304" t="s">
        <v>1315</v>
      </c>
      <c r="AF170" s="153" t="str">
        <f t="shared" si="8"/>
        <v>Probabilidad</v>
      </c>
      <c r="AG170" s="300" t="s">
        <v>96</v>
      </c>
      <c r="AH170" s="155">
        <f t="shared" si="9"/>
        <v>0.25</v>
      </c>
      <c r="AI170" s="300" t="s">
        <v>97</v>
      </c>
      <c r="AJ170" s="155">
        <f t="shared" si="10"/>
        <v>0.15</v>
      </c>
      <c r="AK170" s="156">
        <f t="shared" si="11"/>
        <v>0.4</v>
      </c>
      <c r="AL170" s="157">
        <f>IFERROR(IF(AND(AF169="Probabilidad",AF170="Probabilidad"),(AL169-(+AL169*AK170)),IF(AF170="Probabilidad",(S169-(+S169*AK170)),IF(AF170="Impacto",AL169,""))),"")</f>
        <v>8.4000000000000005E-2</v>
      </c>
      <c r="AM170" s="157">
        <f>IFERROR(IF(AND(AF169="Impacto",AF170="Impacto"),(AM169-(+AM169*AK170)),IF(AF170="Impacto",(Y169-(+Y169*AK170)),IF(AF170="Probabilidad",AM169,""))),"")</f>
        <v>0.4</v>
      </c>
      <c r="AN170" s="301" t="s">
        <v>98</v>
      </c>
      <c r="AO170" s="301" t="s">
        <v>686</v>
      </c>
      <c r="AP170" s="301" t="s">
        <v>100</v>
      </c>
      <c r="AQ170" s="520"/>
      <c r="AR170" s="491"/>
      <c r="AS170" s="491"/>
      <c r="AT170" s="492"/>
      <c r="AU170" s="491"/>
      <c r="AV170" s="491"/>
      <c r="AW170" s="492"/>
      <c r="AX170" s="492"/>
      <c r="AY170" s="492"/>
      <c r="AZ170" s="795"/>
      <c r="BA170" s="861"/>
      <c r="BB170" s="861"/>
      <c r="BC170" s="861"/>
      <c r="BD170" s="861"/>
      <c r="BE170" s="861"/>
      <c r="BF170" s="516"/>
      <c r="BG170" s="516"/>
      <c r="BH170" s="581"/>
      <c r="BI170" s="581"/>
      <c r="BJ170" s="581"/>
      <c r="BK170" s="581"/>
      <c r="BL170" s="581"/>
      <c r="BM170" s="516"/>
      <c r="BN170" s="516"/>
      <c r="BO170" s="719"/>
    </row>
    <row r="171" spans="1:67" ht="72.75">
      <c r="A171" s="805"/>
      <c r="B171" s="808"/>
      <c r="C171" s="868"/>
      <c r="D171" s="853"/>
      <c r="E171" s="853"/>
      <c r="F171" s="855"/>
      <c r="G171" s="861"/>
      <c r="H171" s="520"/>
      <c r="I171" s="795"/>
      <c r="J171" s="491"/>
      <c r="K171" s="795"/>
      <c r="L171" s="737"/>
      <c r="M171" s="492"/>
      <c r="N171" s="861"/>
      <c r="O171" s="861"/>
      <c r="P171" s="519"/>
      <c r="Q171" s="514"/>
      <c r="R171" s="849"/>
      <c r="S171" s="482"/>
      <c r="T171" s="849"/>
      <c r="U171" s="482"/>
      <c r="V171" s="849"/>
      <c r="W171" s="482"/>
      <c r="X171" s="485"/>
      <c r="Y171" s="482"/>
      <c r="Z171" s="482"/>
      <c r="AA171" s="492"/>
      <c r="AB171" s="151">
        <v>3</v>
      </c>
      <c r="AC171" s="302" t="s">
        <v>1699</v>
      </c>
      <c r="AD171" s="159">
        <v>2</v>
      </c>
      <c r="AE171" s="307" t="s">
        <v>128</v>
      </c>
      <c r="AF171" s="153" t="str">
        <f t="shared" si="8"/>
        <v>Probabilidad</v>
      </c>
      <c r="AG171" s="300" t="s">
        <v>96</v>
      </c>
      <c r="AH171" s="155">
        <f t="shared" si="9"/>
        <v>0.25</v>
      </c>
      <c r="AI171" s="300" t="s">
        <v>97</v>
      </c>
      <c r="AJ171" s="155">
        <f t="shared" si="10"/>
        <v>0.15</v>
      </c>
      <c r="AK171" s="156">
        <f t="shared" si="11"/>
        <v>0.4</v>
      </c>
      <c r="AL171" s="157">
        <f>IFERROR(IF(AND(AF170="Probabilidad",AF171="Probabilidad"),(AL170-(+AL170*AK171)),IF(AND(AF170="Impacto",AF171="Probabilidad"),(AL169-(+AL169*AK171)),IF(AF171="Impacto",AL170,""))),"")</f>
        <v>5.04E-2</v>
      </c>
      <c r="AM171" s="157">
        <f>IFERROR(IF(AND(AF170="Impacto",AF171="Impacto"),(AM170-(+AM170*AK171)),IF(AND(AF170="Probabilidad",AF171="Impacto"),(AM169-(+AM169*AK171)),IF(AF171="Probabilidad",AM170,""))),"")</f>
        <v>0.4</v>
      </c>
      <c r="AN171" s="301" t="s">
        <v>98</v>
      </c>
      <c r="AO171" s="301" t="s">
        <v>99</v>
      </c>
      <c r="AP171" s="301" t="s">
        <v>100</v>
      </c>
      <c r="AQ171" s="520"/>
      <c r="AR171" s="491"/>
      <c r="AS171" s="491"/>
      <c r="AT171" s="492"/>
      <c r="AU171" s="491"/>
      <c r="AV171" s="491"/>
      <c r="AW171" s="492"/>
      <c r="AX171" s="492"/>
      <c r="AY171" s="492"/>
      <c r="AZ171" s="795"/>
      <c r="BA171" s="861"/>
      <c r="BB171" s="861"/>
      <c r="BC171" s="861"/>
      <c r="BD171" s="861"/>
      <c r="BE171" s="861"/>
      <c r="BF171" s="516"/>
      <c r="BG171" s="516"/>
      <c r="BH171" s="581"/>
      <c r="BI171" s="581"/>
      <c r="BJ171" s="581"/>
      <c r="BK171" s="581"/>
      <c r="BL171" s="581"/>
      <c r="BM171" s="516"/>
      <c r="BN171" s="516"/>
      <c r="BO171" s="719"/>
    </row>
    <row r="172" spans="1:67" ht="113.25">
      <c r="A172" s="805"/>
      <c r="B172" s="808"/>
      <c r="C172" s="868"/>
      <c r="D172" s="853" t="s">
        <v>1299</v>
      </c>
      <c r="E172" s="853" t="s">
        <v>545</v>
      </c>
      <c r="F172" s="855">
        <v>7</v>
      </c>
      <c r="G172" s="857" t="s">
        <v>1700</v>
      </c>
      <c r="H172" s="520" t="s">
        <v>1301</v>
      </c>
      <c r="I172" s="795" t="s">
        <v>1302</v>
      </c>
      <c r="J172" s="491" t="s">
        <v>1701</v>
      </c>
      <c r="K172" s="795" t="s">
        <v>180</v>
      </c>
      <c r="L172" s="737" t="s">
        <v>365</v>
      </c>
      <c r="M172" s="492" t="s">
        <v>1304</v>
      </c>
      <c r="N172" s="640" t="s">
        <v>1305</v>
      </c>
      <c r="O172" s="640" t="s">
        <v>1702</v>
      </c>
      <c r="P172" s="519" t="s">
        <v>188</v>
      </c>
      <c r="Q172" s="514" t="s">
        <v>188</v>
      </c>
      <c r="R172" s="849" t="s">
        <v>90</v>
      </c>
      <c r="S172" s="482">
        <f>IF(R172="Muy Alta",100%,IF(R172="Alta",80%,IF(R172="Media",60%,IF(R172="Baja",40%,IF(R172="Muy Baja",20%,"")))))</f>
        <v>0.6</v>
      </c>
      <c r="T172" s="849" t="s">
        <v>120</v>
      </c>
      <c r="U172" s="482">
        <f>IF(T172="Catastrófico",100%,IF(T172="Mayor",80%,IF(T172="Moderado",60%,IF(T172="Menor",40%,IF(T172="Leve",20%,"")))))</f>
        <v>0.2</v>
      </c>
      <c r="V172" s="849" t="s">
        <v>183</v>
      </c>
      <c r="W172" s="482">
        <f>IF(V172="Catastrófico",100%,IF(V172="Mayor",80%,IF(V172="Moderado",60%,IF(V172="Menor",40%,IF(V172="Leve",20%,"")))))</f>
        <v>0.4</v>
      </c>
      <c r="X172" s="485" t="str">
        <f>IF(Y172=100%,"Catastrófico",IF(Y172=80%,"Mayor",IF(Y172=60%,"Moderado",IF(Y172=40%,"Menor",IF(Y172=20%,"Leve","")))))</f>
        <v>Menor</v>
      </c>
      <c r="Y172" s="482">
        <f>IF(AND(U172="",W172=""),"",MAX(U172,W172))</f>
        <v>0.4</v>
      </c>
      <c r="Z172" s="482" t="str">
        <f>CONCATENATE(R172,X172)</f>
        <v>MediaMenor</v>
      </c>
      <c r="AA172" s="492" t="str">
        <f>IF(Z172="Muy AltaLeve","Alto",IF(Z172="Muy AltaMenor","Alto",IF(Z172="Muy AltaModerado","Alto",IF(Z172="Muy AltaMayor","Alto",IF(Z172="Muy AltaCatastrófico","Extremo",IF(Z172="AltaLeve","Moderado",IF(Z172="AltaMenor","Moderado",IF(Z172="AltaModerado","Alto",IF(Z172="AltaMayor","Alto",IF(Z172="AltaCatastrófico","Extremo",IF(Z172="MediaLeve","Moderado",IF(Z172="MediaMenor","Moderado",IF(Z172="MediaModerado","Moderado",IF(Z172="MediaMayor","Alto",IF(Z172="MediaCatastrófico","Extremo",IF(Z172="BajaLeve","Bajo",IF(Z172="BajaMenor","Moderado",IF(Z172="BajaModerado","Moderado",IF(Z172="BajaMayor","Alto",IF(Z172="BajaCatastrófico","Extremo",IF(Z172="Muy BajaLeve","Bajo",IF(Z172="Muy BajaMenor","Bajo",IF(Z172="Muy BajaModerado","Moderado",IF(Z172="Muy BajaMayor","Alto",IF(Z172="Muy BajaCatastrófico","Extremo","")))))))))))))))))))))))))</f>
        <v>Moderado</v>
      </c>
      <c r="AB172" s="151">
        <v>1</v>
      </c>
      <c r="AC172" s="308" t="s">
        <v>1308</v>
      </c>
      <c r="AD172" s="159">
        <v>3</v>
      </c>
      <c r="AE172" s="298" t="s">
        <v>1310</v>
      </c>
      <c r="AF172" s="153" t="str">
        <f t="shared" si="8"/>
        <v>Probabilidad</v>
      </c>
      <c r="AG172" s="301" t="s">
        <v>96</v>
      </c>
      <c r="AH172" s="155">
        <f t="shared" si="9"/>
        <v>0.25</v>
      </c>
      <c r="AI172" s="301" t="s">
        <v>97</v>
      </c>
      <c r="AJ172" s="155">
        <f t="shared" si="10"/>
        <v>0.15</v>
      </c>
      <c r="AK172" s="156">
        <f t="shared" si="11"/>
        <v>0.4</v>
      </c>
      <c r="AL172" s="157">
        <f>IFERROR(IF(AF172="Probabilidad",(S172-(+S172*AK172)),IF(AF172="Impacto",S172,"")),"")</f>
        <v>0.36</v>
      </c>
      <c r="AM172" s="157">
        <f>IFERROR(IF(AF172="Impacto",(Y172-(+Y172*AK172)),IF(AF172="Probabilidad",Y172,"")),"")</f>
        <v>0.4</v>
      </c>
      <c r="AN172" s="301" t="s">
        <v>98</v>
      </c>
      <c r="AO172" s="301" t="s">
        <v>99</v>
      </c>
      <c r="AP172" s="301" t="s">
        <v>100</v>
      </c>
      <c r="AQ172" s="520" t="s">
        <v>1703</v>
      </c>
      <c r="AR172" s="490">
        <f>S172</f>
        <v>0.6</v>
      </c>
      <c r="AS172" s="490">
        <f>IF(AL172="","",MIN(AL172:AL174))</f>
        <v>0.216</v>
      </c>
      <c r="AT172" s="492" t="str">
        <f>IFERROR(IF(AS172="","",IF(AS172&lt;=0.2,"Muy Baja",IF(AS172&lt;=0.4,"Baja",IF(AS172&lt;=0.6,"Media",IF(AS172&lt;=0.8,"Alta","Muy Alta"))))),"")</f>
        <v>Baja</v>
      </c>
      <c r="AU172" s="490">
        <f>Y172</f>
        <v>0.4</v>
      </c>
      <c r="AV172" s="490">
        <f>IF(AM172="","",MIN(AM172:AM174))</f>
        <v>0.30000000000000004</v>
      </c>
      <c r="AW172" s="492" t="str">
        <f>IFERROR(IF(AV172="","",IF(AV172&lt;=0.2,"Leve",IF(AV172&lt;=0.4,"Menor",IF(AV172&lt;=0.6,"Moderado",IF(AV172&lt;=0.8,"Mayor","Catastrófico"))))),"")</f>
        <v>Menor</v>
      </c>
      <c r="AX172" s="492" t="str">
        <f>AA172</f>
        <v>Moderado</v>
      </c>
      <c r="AY172" s="492" t="str">
        <f>IFERROR(IF(OR(AND(AT172="Muy Baja",AW172="Leve"),AND(AT172="Muy Baja",AW172="Menor"),AND(AT172="Baja",AW172="Leve")),"Bajo",IF(OR(AND(AT172="Muy baja",AW172="Moderado"),AND(AT172="Baja",AW172="Menor"),AND(AT172="Baja",AW172="Moderado"),AND(AT172="Media",AW172="Leve"),AND(AT172="Media",AW172="Menor"),AND(AT172="Media",AW172="Moderado"),AND(AT172="Alta",AW172="Leve"),AND(AT172="Alta",AW172="Menor")),"Moderado",IF(OR(AND(AT172="Muy Baja",AW172="Mayor"),AND(AT172="Baja",AW172="Mayor"),AND(AT172="Media",AW172="Mayor"),AND(AT172="Alta",AW172="Moderado"),AND(AT172="Alta",AW172="Mayor"),AND(AT172="Muy Alta",AW172="Leve"),AND(AT172="Muy Alta",AW172="Menor"),AND(AT172="Muy Alta",AW172="Moderado"),AND(AT172="Muy Alta",AW172="Mayor")),"Alto",IF(OR(AND(AT172="Muy Baja",AW172="Catastrófico"),AND(AT172="Baja",AW172="Catastrófico"),AND(AT172="Media",AW172="Catastrófico"),AND(AT172="Alta",AW172="Catastrófico"),AND(AT172="Muy Alta",AW172="Catastrófico")),"Extremo","")))),"")</f>
        <v>Moderado</v>
      </c>
      <c r="AZ172" s="520" t="s">
        <v>104</v>
      </c>
      <c r="BA172" s="859" t="s">
        <v>1704</v>
      </c>
      <c r="BB172" s="859" t="s">
        <v>1705</v>
      </c>
      <c r="BC172" s="859" t="s">
        <v>1706</v>
      </c>
      <c r="BD172" s="859" t="s">
        <v>1707</v>
      </c>
      <c r="BE172" s="860" t="s">
        <v>1708</v>
      </c>
      <c r="BF172" s="516"/>
      <c r="BG172" s="516"/>
      <c r="BH172" s="581"/>
      <c r="BI172" s="581"/>
      <c r="BJ172" s="581"/>
      <c r="BK172" s="581"/>
      <c r="BL172" s="581"/>
      <c r="BM172" s="516"/>
      <c r="BN172" s="516"/>
      <c r="BO172" s="719"/>
    </row>
    <row r="173" spans="1:67" ht="129.75" customHeight="1">
      <c r="A173" s="805"/>
      <c r="B173" s="808"/>
      <c r="C173" s="868"/>
      <c r="D173" s="853"/>
      <c r="E173" s="853"/>
      <c r="F173" s="855"/>
      <c r="G173" s="857"/>
      <c r="H173" s="520"/>
      <c r="I173" s="795"/>
      <c r="J173" s="491"/>
      <c r="K173" s="795"/>
      <c r="L173" s="737"/>
      <c r="M173" s="492"/>
      <c r="N173" s="640"/>
      <c r="O173" s="640"/>
      <c r="P173" s="519"/>
      <c r="Q173" s="514"/>
      <c r="R173" s="849" t="s">
        <v>90</v>
      </c>
      <c r="S173" s="482"/>
      <c r="T173" s="849"/>
      <c r="U173" s="482"/>
      <c r="V173" s="849"/>
      <c r="W173" s="482"/>
      <c r="X173" s="485"/>
      <c r="Y173" s="482"/>
      <c r="Z173" s="482"/>
      <c r="AA173" s="492"/>
      <c r="AB173" s="151">
        <v>2</v>
      </c>
      <c r="AC173" s="308" t="s">
        <v>1312</v>
      </c>
      <c r="AD173" s="159">
        <v>3</v>
      </c>
      <c r="AE173" s="298" t="s">
        <v>1313</v>
      </c>
      <c r="AF173" s="153" t="str">
        <f t="shared" si="8"/>
        <v>Impacto</v>
      </c>
      <c r="AG173" s="301" t="s">
        <v>270</v>
      </c>
      <c r="AH173" s="155">
        <f t="shared" si="9"/>
        <v>0.1</v>
      </c>
      <c r="AI173" s="301" t="s">
        <v>97</v>
      </c>
      <c r="AJ173" s="155">
        <f t="shared" si="10"/>
        <v>0.15</v>
      </c>
      <c r="AK173" s="156">
        <f t="shared" si="11"/>
        <v>0.25</v>
      </c>
      <c r="AL173" s="157">
        <f>IFERROR(IF(AND(AF172="Probabilidad",AF173="Probabilidad"),(AL172-(+AL172*AK173)),IF(AF173="Probabilidad",(S172-(+S172*AK173)),IF(AF173="Impacto",AL172,""))),"")</f>
        <v>0.36</v>
      </c>
      <c r="AM173" s="157">
        <f>IFERROR(IF(AND(AF172="Impacto",AF173="Impacto"),(AM172-(+AM172*AK173)),IF(AF173="Impacto",(Y172-(Y172*AK173)),IF(AF173="Probabilidad",AM172,""))),"")</f>
        <v>0.30000000000000004</v>
      </c>
      <c r="AN173" s="301" t="s">
        <v>98</v>
      </c>
      <c r="AO173" s="301" t="s">
        <v>99</v>
      </c>
      <c r="AP173" s="301" t="s">
        <v>100</v>
      </c>
      <c r="AQ173" s="520"/>
      <c r="AR173" s="491"/>
      <c r="AS173" s="491"/>
      <c r="AT173" s="492"/>
      <c r="AU173" s="491"/>
      <c r="AV173" s="491"/>
      <c r="AW173" s="492"/>
      <c r="AX173" s="492"/>
      <c r="AY173" s="492"/>
      <c r="AZ173" s="520"/>
      <c r="BA173" s="859"/>
      <c r="BB173" s="859"/>
      <c r="BC173" s="859"/>
      <c r="BD173" s="859"/>
      <c r="BE173" s="860"/>
      <c r="BF173" s="516"/>
      <c r="BG173" s="516"/>
      <c r="BH173" s="581"/>
      <c r="BI173" s="581"/>
      <c r="BJ173" s="581"/>
      <c r="BK173" s="581"/>
      <c r="BL173" s="581"/>
      <c r="BM173" s="516"/>
      <c r="BN173" s="516"/>
      <c r="BO173" s="719"/>
    </row>
    <row r="174" spans="1:67" ht="129">
      <c r="A174" s="805"/>
      <c r="B174" s="808"/>
      <c r="C174" s="868"/>
      <c r="D174" s="853"/>
      <c r="E174" s="853"/>
      <c r="F174" s="855"/>
      <c r="G174" s="857"/>
      <c r="H174" s="520"/>
      <c r="I174" s="795"/>
      <c r="J174" s="491"/>
      <c r="K174" s="795"/>
      <c r="L174" s="737"/>
      <c r="M174" s="492"/>
      <c r="N174" s="640"/>
      <c r="O174" s="640"/>
      <c r="P174" s="519"/>
      <c r="Q174" s="514"/>
      <c r="R174" s="849" t="s">
        <v>90</v>
      </c>
      <c r="S174" s="482"/>
      <c r="T174" s="849"/>
      <c r="U174" s="482"/>
      <c r="V174" s="849"/>
      <c r="W174" s="482"/>
      <c r="X174" s="485"/>
      <c r="Y174" s="482"/>
      <c r="Z174" s="482"/>
      <c r="AA174" s="492"/>
      <c r="AB174" s="151">
        <v>3</v>
      </c>
      <c r="AC174" s="308" t="s">
        <v>1314</v>
      </c>
      <c r="AD174" s="159">
        <v>3</v>
      </c>
      <c r="AE174" s="298" t="s">
        <v>1315</v>
      </c>
      <c r="AF174" s="153" t="str">
        <f t="shared" si="8"/>
        <v>Probabilidad</v>
      </c>
      <c r="AG174" s="301" t="s">
        <v>96</v>
      </c>
      <c r="AH174" s="155">
        <f t="shared" si="9"/>
        <v>0.25</v>
      </c>
      <c r="AI174" s="301" t="s">
        <v>97</v>
      </c>
      <c r="AJ174" s="155">
        <f t="shared" si="10"/>
        <v>0.15</v>
      </c>
      <c r="AK174" s="156">
        <f t="shared" si="11"/>
        <v>0.4</v>
      </c>
      <c r="AL174" s="157">
        <f>IFERROR(IF(AND(AF173="Probabilidad",AF174="Probabilidad"),(AL173-(+AL173*AK174)),IF(AND(AF173="Impacto",AF174="Probabilidad"),(AL172-(+AL172*AK174)),IF(AF174="Impacto",AL173,""))),"")</f>
        <v>0.216</v>
      </c>
      <c r="AM174" s="157">
        <f>IFERROR(IF(AND(AF173="Impacto",AF174="Impacto"),(AM173-(+AM173*AK174)),IF(AND(AF173="Probabilidad",AF174="Impacto"),(AM172-(+AM172*AK174)),IF(AF174="Probabilidad",AM173,""))),"")</f>
        <v>0.30000000000000004</v>
      </c>
      <c r="AN174" s="301" t="s">
        <v>98</v>
      </c>
      <c r="AO174" s="301" t="s">
        <v>99</v>
      </c>
      <c r="AP174" s="301" t="s">
        <v>100</v>
      </c>
      <c r="AQ174" s="520"/>
      <c r="AR174" s="491"/>
      <c r="AS174" s="491"/>
      <c r="AT174" s="492"/>
      <c r="AU174" s="491"/>
      <c r="AV174" s="491"/>
      <c r="AW174" s="492"/>
      <c r="AX174" s="492"/>
      <c r="AY174" s="492"/>
      <c r="AZ174" s="520"/>
      <c r="BA174" s="859"/>
      <c r="BB174" s="859"/>
      <c r="BC174" s="859"/>
      <c r="BD174" s="859"/>
      <c r="BE174" s="860"/>
      <c r="BF174" s="516"/>
      <c r="BG174" s="516"/>
      <c r="BH174" s="581"/>
      <c r="BI174" s="581"/>
      <c r="BJ174" s="581"/>
      <c r="BK174" s="581"/>
      <c r="BL174" s="581"/>
      <c r="BM174" s="516"/>
      <c r="BN174" s="516"/>
      <c r="BO174" s="719"/>
    </row>
    <row r="175" spans="1:67" ht="113.25">
      <c r="A175" s="805"/>
      <c r="B175" s="808"/>
      <c r="C175" s="868"/>
      <c r="D175" s="853" t="s">
        <v>1299</v>
      </c>
      <c r="E175" s="853" t="s">
        <v>545</v>
      </c>
      <c r="F175" s="855">
        <v>8</v>
      </c>
      <c r="G175" s="857" t="s">
        <v>1700</v>
      </c>
      <c r="H175" s="520" t="s">
        <v>1301</v>
      </c>
      <c r="I175" s="795" t="s">
        <v>1316</v>
      </c>
      <c r="J175" s="491" t="s">
        <v>1709</v>
      </c>
      <c r="K175" s="795" t="s">
        <v>180</v>
      </c>
      <c r="L175" s="737" t="s">
        <v>365</v>
      </c>
      <c r="M175" s="492" t="s">
        <v>1304</v>
      </c>
      <c r="N175" s="640" t="s">
        <v>1318</v>
      </c>
      <c r="O175" s="640" t="s">
        <v>1319</v>
      </c>
      <c r="P175" s="519" t="s">
        <v>188</v>
      </c>
      <c r="Q175" s="514" t="s">
        <v>188</v>
      </c>
      <c r="R175" s="849" t="s">
        <v>90</v>
      </c>
      <c r="S175" s="482">
        <f>IF(R175="Muy Alta",100%,IF(R175="Alta",80%,IF(R175="Media",60%,IF(R175="Baja",40%,IF(R175="Muy Baja",20%,"")))))</f>
        <v>0.6</v>
      </c>
      <c r="T175" s="849" t="s">
        <v>120</v>
      </c>
      <c r="U175" s="482">
        <f>IF(T175="Catastrófico",100%,IF(T175="Mayor",80%,IF(T175="Moderado",60%,IF(T175="Menor",40%,IF(T175="Leve",20%,"")))))</f>
        <v>0.2</v>
      </c>
      <c r="V175" s="849" t="s">
        <v>183</v>
      </c>
      <c r="W175" s="482">
        <f>IF(V175="Catastrófico",100%,IF(V175="Mayor",80%,IF(V175="Moderado",60%,IF(V175="Menor",40%,IF(V175="Leve",20%,"")))))</f>
        <v>0.4</v>
      </c>
      <c r="X175" s="485" t="str">
        <f>IF(Y175=100%,"Catastrófico",IF(Y175=80%,"Mayor",IF(Y175=60%,"Moderado",IF(Y175=40%,"Menor",IF(Y175=20%,"Leve","")))))</f>
        <v>Menor</v>
      </c>
      <c r="Y175" s="482">
        <f>IF(AND(U175="",W175=""),"",MAX(U175,W175))</f>
        <v>0.4</v>
      </c>
      <c r="Z175" s="482" t="str">
        <f>CONCATENATE(R175,X175)</f>
        <v>MediaMenor</v>
      </c>
      <c r="AA175" s="492" t="str">
        <f>IF(Z175="Muy AltaLeve","Alto",IF(Z175="Muy AltaMenor","Alto",IF(Z175="Muy AltaModerado","Alto",IF(Z175="Muy AltaMayor","Alto",IF(Z175="Muy AltaCatastrófico","Extremo",IF(Z175="AltaLeve","Moderado",IF(Z175="AltaMenor","Moderado",IF(Z175="AltaModerado","Alto",IF(Z175="AltaMayor","Alto",IF(Z175="AltaCatastrófico","Extremo",IF(Z175="MediaLeve","Moderado",IF(Z175="MediaMenor","Moderado",IF(Z175="MediaModerado","Moderado",IF(Z175="MediaMayor","Alto",IF(Z175="MediaCatastrófico","Extremo",IF(Z175="BajaLeve","Bajo",IF(Z175="BajaMenor","Moderado",IF(Z175="BajaModerado","Moderado",IF(Z175="BajaMayor","Alto",IF(Z175="BajaCatastrófico","Extremo",IF(Z175="Muy BajaLeve","Bajo",IF(Z175="Muy BajaMenor","Bajo",IF(Z175="Muy BajaModerado","Moderado",IF(Z175="Muy BajaMayor","Alto",IF(Z175="Muy BajaCatastrófico","Extremo","")))))))))))))))))))))))))</f>
        <v>Moderado</v>
      </c>
      <c r="AB175" s="151">
        <v>1</v>
      </c>
      <c r="AC175" s="309" t="s">
        <v>1320</v>
      </c>
      <c r="AD175" s="159">
        <v>1</v>
      </c>
      <c r="AE175" s="309" t="s">
        <v>1310</v>
      </c>
      <c r="AF175" s="153" t="str">
        <f t="shared" si="8"/>
        <v>Probabilidad</v>
      </c>
      <c r="AG175" s="301" t="s">
        <v>96</v>
      </c>
      <c r="AH175" s="155">
        <f t="shared" si="9"/>
        <v>0.25</v>
      </c>
      <c r="AI175" s="301" t="s">
        <v>97</v>
      </c>
      <c r="AJ175" s="155">
        <f t="shared" si="10"/>
        <v>0.15</v>
      </c>
      <c r="AK175" s="156">
        <f t="shared" si="11"/>
        <v>0.4</v>
      </c>
      <c r="AL175" s="157">
        <f>IFERROR(IF(AF175="Probabilidad",(S175-(+S175*AK175)),IF(AF175="Impacto",S175,"")),"")</f>
        <v>0.36</v>
      </c>
      <c r="AM175" s="157">
        <f>IFERROR(IF(AF175="Impacto",(Y175-(+Y175*AK175)),IF(AF175="Probabilidad",Y175,"")),"")</f>
        <v>0.4</v>
      </c>
      <c r="AN175" s="301" t="s">
        <v>98</v>
      </c>
      <c r="AO175" s="301" t="s">
        <v>99</v>
      </c>
      <c r="AP175" s="301" t="s">
        <v>100</v>
      </c>
      <c r="AQ175" s="520" t="s">
        <v>1703</v>
      </c>
      <c r="AR175" s="490">
        <f>S175</f>
        <v>0.6</v>
      </c>
      <c r="AS175" s="490">
        <f>IF(AL175="","",MIN(AL175:AL179))</f>
        <v>0.12959999999999999</v>
      </c>
      <c r="AT175" s="492" t="str">
        <f>IFERROR(IF(AS175="","",IF(AS175&lt;=0.2,"Muy Baja",IF(AS175&lt;=0.4,"Baja",IF(AS175&lt;=0.6,"Media",IF(AS175&lt;=0.8,"Alta","Muy Alta"))))),"")</f>
        <v>Muy Baja</v>
      </c>
      <c r="AU175" s="490">
        <f>Y175</f>
        <v>0.4</v>
      </c>
      <c r="AV175" s="490">
        <f>IF(AM175="","",MIN(AM175:AM179))</f>
        <v>0.22500000000000003</v>
      </c>
      <c r="AW175" s="492" t="str">
        <f>IFERROR(IF(AV175="","",IF(AV175&lt;=0.2,"Leve",IF(AV175&lt;=0.4,"Menor",IF(AV175&lt;=0.6,"Moderado",IF(AV175&lt;=0.8,"Mayor","Catastrófico"))))),"")</f>
        <v>Menor</v>
      </c>
      <c r="AX175" s="492" t="str">
        <f>AA175</f>
        <v>Moderado</v>
      </c>
      <c r="AY175" s="492" t="str">
        <f>IFERROR(IF(OR(AND(AT175="Muy Baja",AW175="Leve"),AND(AT175="Muy Baja",AW175="Menor"),AND(AT175="Baja",AW175="Leve")),"Bajo",IF(OR(AND(AT175="Muy baja",AW175="Moderado"),AND(AT175="Baja",AW175="Menor"),AND(AT175="Baja",AW175="Moderado"),AND(AT175="Media",AW175="Leve"),AND(AT175="Media",AW175="Menor"),AND(AT175="Media",AW175="Moderado"),AND(AT175="Alta",AW175="Leve"),AND(AT175="Alta",AW175="Menor")),"Moderado",IF(OR(AND(AT175="Muy Baja",AW175="Mayor"),AND(AT175="Baja",AW175="Mayor"),AND(AT175="Media",AW175="Mayor"),AND(AT175="Alta",AW175="Moderado"),AND(AT175="Alta",AW175="Mayor"),AND(AT175="Muy Alta",AW175="Leve"),AND(AT175="Muy Alta",AW175="Menor"),AND(AT175="Muy Alta",AW175="Moderado"),AND(AT175="Muy Alta",AW175="Mayor")),"Alto",IF(OR(AND(AT175="Muy Baja",AW175="Catastrófico"),AND(AT175="Baja",AW175="Catastrófico"),AND(AT175="Media",AW175="Catastrófico"),AND(AT175="Alta",AW175="Catastrófico"),AND(AT175="Muy Alta",AW175="Catastrófico")),"Extremo","")))),"")</f>
        <v>Bajo</v>
      </c>
      <c r="AZ175" s="520" t="s">
        <v>127</v>
      </c>
      <c r="BA175" s="641" t="s">
        <v>188</v>
      </c>
      <c r="BB175" s="641" t="s">
        <v>188</v>
      </c>
      <c r="BC175" s="641" t="s">
        <v>188</v>
      </c>
      <c r="BD175" s="641" t="s">
        <v>188</v>
      </c>
      <c r="BE175" s="641" t="s">
        <v>188</v>
      </c>
      <c r="BF175" s="516"/>
      <c r="BG175" s="516"/>
      <c r="BH175" s="581"/>
      <c r="BI175" s="581"/>
      <c r="BJ175" s="581"/>
      <c r="BK175" s="581"/>
      <c r="BL175" s="581"/>
      <c r="BM175" s="516"/>
      <c r="BN175" s="516"/>
      <c r="BO175" s="719"/>
    </row>
    <row r="176" spans="1:67" ht="72.75">
      <c r="A176" s="805"/>
      <c r="B176" s="808"/>
      <c r="C176" s="868"/>
      <c r="D176" s="853"/>
      <c r="E176" s="853"/>
      <c r="F176" s="855"/>
      <c r="G176" s="857"/>
      <c r="H176" s="520"/>
      <c r="I176" s="795"/>
      <c r="J176" s="491"/>
      <c r="K176" s="795"/>
      <c r="L176" s="737"/>
      <c r="M176" s="492"/>
      <c r="N176" s="640"/>
      <c r="O176" s="640"/>
      <c r="P176" s="519"/>
      <c r="Q176" s="514"/>
      <c r="R176" s="849"/>
      <c r="S176" s="482"/>
      <c r="T176" s="849"/>
      <c r="U176" s="482"/>
      <c r="V176" s="849"/>
      <c r="W176" s="482"/>
      <c r="X176" s="485"/>
      <c r="Y176" s="482"/>
      <c r="Z176" s="482"/>
      <c r="AA176" s="492"/>
      <c r="AB176" s="151">
        <v>2</v>
      </c>
      <c r="AC176" s="298" t="s">
        <v>1312</v>
      </c>
      <c r="AD176" s="159">
        <v>1</v>
      </c>
      <c r="AE176" s="298" t="s">
        <v>1322</v>
      </c>
      <c r="AF176" s="153" t="str">
        <f t="shared" si="8"/>
        <v>Impacto</v>
      </c>
      <c r="AG176" s="301" t="s">
        <v>270</v>
      </c>
      <c r="AH176" s="155">
        <f t="shared" si="9"/>
        <v>0.1</v>
      </c>
      <c r="AI176" s="301" t="s">
        <v>97</v>
      </c>
      <c r="AJ176" s="155">
        <f t="shared" si="10"/>
        <v>0.15</v>
      </c>
      <c r="AK176" s="156">
        <f t="shared" si="11"/>
        <v>0.25</v>
      </c>
      <c r="AL176" s="157">
        <f>IFERROR(IF(AND(AF175="Probabilidad",AF176="Probabilidad"),(AL175-(+AL175*AK176)),IF(AF176="Probabilidad",(S175-(+S175*AK176)),IF(AF176="Impacto",AL175,""))),"")</f>
        <v>0.36</v>
      </c>
      <c r="AM176" s="157">
        <f>IFERROR(IF(AND(AF175="Impacto",AF176="Impacto"),(AM175-(+AM175*AK176)),IF(AF176="Impacto",(Y175-(Y175*AK176)),IF(AF176="Probabilidad",AM175,""))),"")</f>
        <v>0.30000000000000004</v>
      </c>
      <c r="AN176" s="301" t="s">
        <v>98</v>
      </c>
      <c r="AO176" s="301" t="s">
        <v>99</v>
      </c>
      <c r="AP176" s="301" t="s">
        <v>100</v>
      </c>
      <c r="AQ176" s="520"/>
      <c r="AR176" s="491"/>
      <c r="AS176" s="491"/>
      <c r="AT176" s="492"/>
      <c r="AU176" s="491"/>
      <c r="AV176" s="491"/>
      <c r="AW176" s="492"/>
      <c r="AX176" s="492"/>
      <c r="AY176" s="492"/>
      <c r="AZ176" s="520"/>
      <c r="BA176" s="641"/>
      <c r="BB176" s="641"/>
      <c r="BC176" s="641"/>
      <c r="BD176" s="641"/>
      <c r="BE176" s="641"/>
      <c r="BF176" s="516"/>
      <c r="BG176" s="516"/>
      <c r="BH176" s="581"/>
      <c r="BI176" s="581"/>
      <c r="BJ176" s="581"/>
      <c r="BK176" s="581"/>
      <c r="BL176" s="581"/>
      <c r="BM176" s="516"/>
      <c r="BN176" s="516"/>
      <c r="BO176" s="719"/>
    </row>
    <row r="177" spans="1:67" ht="81">
      <c r="A177" s="805"/>
      <c r="B177" s="808"/>
      <c r="C177" s="868"/>
      <c r="D177" s="853"/>
      <c r="E177" s="853"/>
      <c r="F177" s="855"/>
      <c r="G177" s="857"/>
      <c r="H177" s="520"/>
      <c r="I177" s="795"/>
      <c r="J177" s="491"/>
      <c r="K177" s="795"/>
      <c r="L177" s="737"/>
      <c r="M177" s="492"/>
      <c r="N177" s="640"/>
      <c r="O177" s="640"/>
      <c r="P177" s="519"/>
      <c r="Q177" s="514"/>
      <c r="R177" s="849"/>
      <c r="S177" s="482"/>
      <c r="T177" s="849"/>
      <c r="U177" s="482"/>
      <c r="V177" s="849"/>
      <c r="W177" s="482"/>
      <c r="X177" s="485"/>
      <c r="Y177" s="482"/>
      <c r="Z177" s="482"/>
      <c r="AA177" s="492"/>
      <c r="AB177" s="151">
        <v>3</v>
      </c>
      <c r="AC177" s="298" t="s">
        <v>1710</v>
      </c>
      <c r="AD177" s="159">
        <v>1</v>
      </c>
      <c r="AE177" s="298" t="s">
        <v>1324</v>
      </c>
      <c r="AF177" s="153" t="str">
        <f t="shared" si="8"/>
        <v>Impacto</v>
      </c>
      <c r="AG177" s="301" t="s">
        <v>270</v>
      </c>
      <c r="AH177" s="155">
        <f t="shared" si="9"/>
        <v>0.1</v>
      </c>
      <c r="AI177" s="301" t="s">
        <v>97</v>
      </c>
      <c r="AJ177" s="155">
        <f t="shared" si="10"/>
        <v>0.15</v>
      </c>
      <c r="AK177" s="156">
        <f t="shared" si="11"/>
        <v>0.25</v>
      </c>
      <c r="AL177" s="157">
        <f>IFERROR(IF(AND(AF176="Probabilidad",AF177="Probabilidad"),(AL176-(+AL176*AK177)),IF(AND(AF176="Impacto",AF177="Probabilidad"),(AL175-(+AL175*AK177)),IF(AF177="Impacto",AL176,""))),"")</f>
        <v>0.36</v>
      </c>
      <c r="AM177" s="157">
        <f>IFERROR(IF(AND(AF176="Impacto",AF177="Impacto"),(AM176-(+AM176*AK177)),IF(AND(AF176="Probabilidad",AF177="Impacto"),(AM175-(+AM175*AK177)),IF(AF177="Probabilidad",AM176,""))),"")</f>
        <v>0.22500000000000003</v>
      </c>
      <c r="AN177" s="301" t="s">
        <v>98</v>
      </c>
      <c r="AO177" s="301" t="s">
        <v>99</v>
      </c>
      <c r="AP177" s="301" t="s">
        <v>100</v>
      </c>
      <c r="AQ177" s="520"/>
      <c r="AR177" s="491"/>
      <c r="AS177" s="491"/>
      <c r="AT177" s="492"/>
      <c r="AU177" s="491"/>
      <c r="AV177" s="491"/>
      <c r="AW177" s="492"/>
      <c r="AX177" s="492"/>
      <c r="AY177" s="492"/>
      <c r="AZ177" s="520"/>
      <c r="BA177" s="641"/>
      <c r="BB177" s="641"/>
      <c r="BC177" s="641"/>
      <c r="BD177" s="641"/>
      <c r="BE177" s="641"/>
      <c r="BF177" s="516"/>
      <c r="BG177" s="516"/>
      <c r="BH177" s="581"/>
      <c r="BI177" s="581"/>
      <c r="BJ177" s="581"/>
      <c r="BK177" s="581"/>
      <c r="BL177" s="581"/>
      <c r="BM177" s="516"/>
      <c r="BN177" s="516"/>
      <c r="BO177" s="719"/>
    </row>
    <row r="178" spans="1:67" ht="72.75">
      <c r="A178" s="805"/>
      <c r="B178" s="808"/>
      <c r="C178" s="868"/>
      <c r="D178" s="853"/>
      <c r="E178" s="853"/>
      <c r="F178" s="855"/>
      <c r="G178" s="857"/>
      <c r="H178" s="520"/>
      <c r="I178" s="795"/>
      <c r="J178" s="491"/>
      <c r="K178" s="795"/>
      <c r="L178" s="737"/>
      <c r="M178" s="492"/>
      <c r="N178" s="640"/>
      <c r="O178" s="640"/>
      <c r="P178" s="519"/>
      <c r="Q178" s="514"/>
      <c r="R178" s="849"/>
      <c r="S178" s="482"/>
      <c r="T178" s="849"/>
      <c r="U178" s="482"/>
      <c r="V178" s="849"/>
      <c r="W178" s="482"/>
      <c r="X178" s="485"/>
      <c r="Y178" s="482"/>
      <c r="Z178" s="482"/>
      <c r="AA178" s="492"/>
      <c r="AB178" s="151">
        <v>4</v>
      </c>
      <c r="AC178" s="309" t="s">
        <v>1325</v>
      </c>
      <c r="AD178" s="159">
        <v>1</v>
      </c>
      <c r="AE178" s="309" t="s">
        <v>1326</v>
      </c>
      <c r="AF178" s="153" t="str">
        <f t="shared" si="8"/>
        <v>Probabilidad</v>
      </c>
      <c r="AG178" s="301" t="s">
        <v>96</v>
      </c>
      <c r="AH178" s="155">
        <f t="shared" si="9"/>
        <v>0.25</v>
      </c>
      <c r="AI178" s="301" t="s">
        <v>97</v>
      </c>
      <c r="AJ178" s="155">
        <f t="shared" si="10"/>
        <v>0.15</v>
      </c>
      <c r="AK178" s="156">
        <f t="shared" si="11"/>
        <v>0.4</v>
      </c>
      <c r="AL178" s="157">
        <f>IFERROR(IF(AND(AF177="Probabilidad",AF178="Probabilidad"),(AL177-(+AL177*AK178)),IF(AND(AF177="Impacto",AF178="Probabilidad"),(AL176-(+AL176*AK178)),IF(AF178="Impacto",AL177,""))),"")</f>
        <v>0.216</v>
      </c>
      <c r="AM178" s="161">
        <f>IFERROR(IF(AND(AF177="Impacto",AF178="Impacto"),(AM177-(+AM177*AK178)),IF(AND(AF177="Probabilidad",AF178="Impacto"),(AM176-(+AM176*AK178)),IF(AF178="Probabilidad",AM177,""))),"")</f>
        <v>0.22500000000000003</v>
      </c>
      <c r="AN178" s="301" t="s">
        <v>98</v>
      </c>
      <c r="AO178" s="301" t="s">
        <v>99</v>
      </c>
      <c r="AP178" s="301" t="s">
        <v>100</v>
      </c>
      <c r="AQ178" s="520"/>
      <c r="AR178" s="491"/>
      <c r="AS178" s="491"/>
      <c r="AT178" s="492"/>
      <c r="AU178" s="491"/>
      <c r="AV178" s="491"/>
      <c r="AW178" s="492"/>
      <c r="AX178" s="492"/>
      <c r="AY178" s="492"/>
      <c r="AZ178" s="520"/>
      <c r="BA178" s="641"/>
      <c r="BB178" s="641"/>
      <c r="BC178" s="641"/>
      <c r="BD178" s="641"/>
      <c r="BE178" s="641"/>
      <c r="BF178" s="516"/>
      <c r="BG178" s="516"/>
      <c r="BH178" s="581"/>
      <c r="BI178" s="581"/>
      <c r="BJ178" s="581"/>
      <c r="BK178" s="581"/>
      <c r="BL178" s="581"/>
      <c r="BM178" s="516"/>
      <c r="BN178" s="516"/>
      <c r="BO178" s="719"/>
    </row>
    <row r="179" spans="1:67" ht="146.25">
      <c r="A179" s="822"/>
      <c r="B179" s="823"/>
      <c r="C179" s="869"/>
      <c r="D179" s="854"/>
      <c r="E179" s="854"/>
      <c r="F179" s="856"/>
      <c r="G179" s="858"/>
      <c r="H179" s="479"/>
      <c r="I179" s="814"/>
      <c r="J179" s="502"/>
      <c r="K179" s="814"/>
      <c r="L179" s="851"/>
      <c r="M179" s="813"/>
      <c r="N179" s="852"/>
      <c r="O179" s="852"/>
      <c r="P179" s="548"/>
      <c r="Q179" s="637"/>
      <c r="R179" s="850"/>
      <c r="S179" s="817"/>
      <c r="T179" s="850"/>
      <c r="U179" s="817"/>
      <c r="V179" s="850"/>
      <c r="W179" s="817"/>
      <c r="X179" s="547"/>
      <c r="Y179" s="817"/>
      <c r="Z179" s="817"/>
      <c r="AA179" s="813"/>
      <c r="AB179" s="262">
        <v>5</v>
      </c>
      <c r="AC179" s="310" t="s">
        <v>1327</v>
      </c>
      <c r="AD179" s="222">
        <v>1</v>
      </c>
      <c r="AE179" s="310" t="s">
        <v>1315</v>
      </c>
      <c r="AF179" s="235" t="str">
        <f t="shared" si="8"/>
        <v>Probabilidad</v>
      </c>
      <c r="AG179" s="311" t="s">
        <v>96</v>
      </c>
      <c r="AH179" s="265">
        <f t="shared" si="9"/>
        <v>0.25</v>
      </c>
      <c r="AI179" s="311" t="s">
        <v>97</v>
      </c>
      <c r="AJ179" s="265">
        <f t="shared" si="10"/>
        <v>0.15</v>
      </c>
      <c r="AK179" s="266">
        <f t="shared" si="11"/>
        <v>0.4</v>
      </c>
      <c r="AL179" s="267">
        <f>IFERROR(IF(AND(AF178="Probabilidad",AF179="Probabilidad"),(AL178-(+AL178*AK179)),IF(AND(AF178="Impacto",AF179="Probabilidad"),(AL177-(+AL177*AK179)),IF(AF179="Impacto",AL178,""))),"")</f>
        <v>0.12959999999999999</v>
      </c>
      <c r="AM179" s="267">
        <f>IFERROR(IF(AND(AF178="Impacto",AF179="Impacto"),(AM178-(+AM178*AK179)),IF(AND(AF178="Probabilidad",AF179="Impacto"),(AM177-(+AM177*AK179)),IF(AF179="Probabilidad",AM178,""))),"")</f>
        <v>0.22500000000000003</v>
      </c>
      <c r="AN179" s="311" t="s">
        <v>98</v>
      </c>
      <c r="AO179" s="311" t="s">
        <v>99</v>
      </c>
      <c r="AP179" s="311" t="s">
        <v>100</v>
      </c>
      <c r="AQ179" s="479"/>
      <c r="AR179" s="502"/>
      <c r="AS179" s="502"/>
      <c r="AT179" s="813"/>
      <c r="AU179" s="502"/>
      <c r="AV179" s="502"/>
      <c r="AW179" s="813"/>
      <c r="AX179" s="813"/>
      <c r="AY179" s="813"/>
      <c r="AZ179" s="479"/>
      <c r="BA179" s="848"/>
      <c r="BB179" s="848"/>
      <c r="BC179" s="848"/>
      <c r="BD179" s="848"/>
      <c r="BE179" s="848"/>
      <c r="BF179" s="496"/>
      <c r="BG179" s="496"/>
      <c r="BH179" s="589"/>
      <c r="BI179" s="589"/>
      <c r="BJ179" s="589"/>
      <c r="BK179" s="589"/>
      <c r="BL179" s="589"/>
      <c r="BM179" s="496"/>
      <c r="BN179" s="496"/>
      <c r="BO179" s="803"/>
    </row>
    <row r="180" spans="1:67" ht="122.25" customHeight="1">
      <c r="A180" s="804" t="s">
        <v>797</v>
      </c>
      <c r="B180" s="807" t="s">
        <v>798</v>
      </c>
      <c r="C180" s="810" t="s">
        <v>1711</v>
      </c>
      <c r="D180" s="824" t="s">
        <v>1299</v>
      </c>
      <c r="E180" s="824" t="s">
        <v>800</v>
      </c>
      <c r="F180" s="716">
        <v>1</v>
      </c>
      <c r="G180" s="701" t="s">
        <v>1712</v>
      </c>
      <c r="H180" s="691" t="s">
        <v>1680</v>
      </c>
      <c r="I180" s="819" t="s">
        <v>1302</v>
      </c>
      <c r="J180" s="705" t="s">
        <v>1713</v>
      </c>
      <c r="K180" s="819" t="s">
        <v>180</v>
      </c>
      <c r="L180" s="683" t="s">
        <v>312</v>
      </c>
      <c r="M180" s="699" t="s">
        <v>1304</v>
      </c>
      <c r="N180" s="683" t="s">
        <v>1714</v>
      </c>
      <c r="O180" s="683" t="s">
        <v>1715</v>
      </c>
      <c r="P180" s="701" t="s">
        <v>188</v>
      </c>
      <c r="Q180" s="743" t="s">
        <v>188</v>
      </c>
      <c r="R180" s="691" t="s">
        <v>90</v>
      </c>
      <c r="S180" s="697">
        <f>IF(R180="Muy Alta",100%,IF(R180="Alta",80%,IF(R180="Media",60%,IF(R180="Baja",40%,IF(R180="Muy Baja",20%,"")))))</f>
        <v>0.6</v>
      </c>
      <c r="T180" s="691" t="s">
        <v>183</v>
      </c>
      <c r="U180" s="697">
        <f>IF(T180="Catastrófico",100%,IF(T180="Mayor",80%,IF(T180="Moderado",60%,IF(T180="Menor",40%,IF(T180="Leve",20%,"")))))</f>
        <v>0.4</v>
      </c>
      <c r="V180" s="691" t="s">
        <v>120</v>
      </c>
      <c r="W180" s="697">
        <f>IF(V180="Catastrófico",100%,IF(V180="Mayor",80%,IF(V180="Moderado",60%,IF(V180="Menor",40%,IF(V180="Leve",20%,"")))))</f>
        <v>0.2</v>
      </c>
      <c r="X180" s="699" t="str">
        <f>IF(Y180=100%,"Catastrófico",IF(Y180=80%,"Mayor",IF(Y180=60%,"Moderado",IF(Y180=40%,"Menor",IF(Y180=20%,"Leve","")))))</f>
        <v>Menor</v>
      </c>
      <c r="Y180" s="697">
        <f>IF(AND(U180="",W180=""),"",MAX(U180,W180))</f>
        <v>0.4</v>
      </c>
      <c r="Z180" s="697" t="str">
        <f>CONCATENATE(R180,X180)</f>
        <v>MediaMenor</v>
      </c>
      <c r="AA180" s="689" t="str">
        <f>IF(Z180="Muy AltaLeve","Alto",IF(Z180="Muy AltaMenor","Alto",IF(Z180="Muy AltaModerado","Alto",IF(Z180="Muy AltaMayor","Alto",IF(Z180="Muy AltaCatastrófico","Extremo",IF(Z180="AltaLeve","Moderado",IF(Z180="AltaMenor","Moderado",IF(Z180="AltaModerado","Alto",IF(Z180="AltaMayor","Alto",IF(Z180="AltaCatastrófico","Extremo",IF(Z180="MediaLeve","Moderado",IF(Z180="MediaMenor","Moderado",IF(Z180="MediaModerado","Moderado",IF(Z180="MediaMayor","Alto",IF(Z180="MediaCatastrófico","Extremo",IF(Z180="BajaLeve","Bajo",IF(Z180="BajaMenor","Moderado",IF(Z180="BajaModerado","Moderado",IF(Z180="BajaMayor","Alto",IF(Z180="BajaCatastrófico","Extremo",IF(Z180="Muy BajaLeve","Bajo",IF(Z180="Muy BajaMenor","Bajo",IF(Z180="Muy BajaModerado","Moderado",IF(Z180="Muy BajaMayor","Alto",IF(Z180="Muy BajaCatastrófico","Extremo","")))))))))))))))))))))))))</f>
        <v>Moderado</v>
      </c>
      <c r="AB180" s="26">
        <v>1</v>
      </c>
      <c r="AC180" s="109" t="s">
        <v>1716</v>
      </c>
      <c r="AD180" s="74" t="s">
        <v>1321</v>
      </c>
      <c r="AE180" s="73" t="s">
        <v>1315</v>
      </c>
      <c r="AF180" s="30" t="str">
        <f t="shared" si="8"/>
        <v>Probabilidad</v>
      </c>
      <c r="AG180" s="27" t="s">
        <v>231</v>
      </c>
      <c r="AH180" s="78">
        <f t="shared" si="9"/>
        <v>0.15</v>
      </c>
      <c r="AI180" s="27" t="s">
        <v>97</v>
      </c>
      <c r="AJ180" s="78">
        <f t="shared" si="10"/>
        <v>0.15</v>
      </c>
      <c r="AK180" s="80">
        <f t="shared" si="11"/>
        <v>0.3</v>
      </c>
      <c r="AL180" s="28">
        <f>IFERROR(IF(AF180="Probabilidad",(S180-(+S180*AK180)),IF(AF180="Impacto",S180,"")),"")</f>
        <v>0.42</v>
      </c>
      <c r="AM180" s="28">
        <f>IFERROR(IF(AF180="Impacto",(Y180-(+Y180*AK180)),IF(AF180="Probabilidad",Y180,"")),"")</f>
        <v>0.4</v>
      </c>
      <c r="AN180" s="29" t="s">
        <v>98</v>
      </c>
      <c r="AO180" s="29" t="s">
        <v>99</v>
      </c>
      <c r="AP180" s="29" t="s">
        <v>100</v>
      </c>
      <c r="AQ180" s="691" t="s">
        <v>1717</v>
      </c>
      <c r="AR180" s="687">
        <f>S180</f>
        <v>0.6</v>
      </c>
      <c r="AS180" s="687">
        <f>IF(AL180="","",MIN(AL180:AL181))</f>
        <v>0.29399999999999998</v>
      </c>
      <c r="AT180" s="689" t="str">
        <f>IFERROR(IF(AS180="","",IF(AS180&lt;=0.2,"Muy Baja",IF(AS180&lt;=0.4,"Baja",IF(AS180&lt;=0.6,"Media",IF(AS180&lt;=0.8,"Alta","Muy Alta"))))),"")</f>
        <v>Baja</v>
      </c>
      <c r="AU180" s="687">
        <f>Y180</f>
        <v>0.4</v>
      </c>
      <c r="AV180" s="687">
        <f>IF(AM180="","",MIN(AM180:AM181))</f>
        <v>0.4</v>
      </c>
      <c r="AW180" s="689" t="str">
        <f>IFERROR(IF(AV180="","",IF(AV180&lt;=0.2,"Leve",IF(AV180&lt;=0.4,"Menor",IF(AV180&lt;=0.6,"Moderado",IF(AV180&lt;=0.8,"Mayor","Catastrófico"))))),"")</f>
        <v>Menor</v>
      </c>
      <c r="AX180" s="689" t="str">
        <f>AA180</f>
        <v>Moderado</v>
      </c>
      <c r="AY180" s="689" t="str">
        <f>IFERROR(IF(OR(AND(AT180="Muy Baja",AW180="Leve"),AND(AT180="Muy Baja",AW180="Menor"),AND(AT180="Baja",AW180="Leve")),"Bajo",IF(OR(AND(AT180="Muy baja",AW180="Moderado"),AND(AT180="Baja",AW180="Menor"),AND(AT180="Baja",AW180="Moderado"),AND(AT180="Media",AW180="Leve"),AND(AT180="Media",AW180="Menor"),AND(AT180="Media",AW180="Moderado"),AND(AT180="Alta",AW180="Leve"),AND(AT180="Alta",AW180="Menor")),"Moderado",IF(OR(AND(AT180="Muy Baja",AW180="Mayor"),AND(AT180="Baja",AW180="Mayor"),AND(AT180="Media",AW180="Mayor"),AND(AT180="Alta",AW180="Moderado"),AND(AT180="Alta",AW180="Mayor"),AND(AT180="Muy Alta",AW180="Leve"),AND(AT180="Muy Alta",AW180="Menor"),AND(AT180="Muy Alta",AW180="Moderado"),AND(AT180="Muy Alta",AW180="Mayor")),"Alto",IF(OR(AND(AT180="Muy Baja",AW180="Catastrófico"),AND(AT180="Baja",AW180="Catastrófico"),AND(AT180="Media",AW180="Catastrófico"),AND(AT180="Alta",AW180="Catastrófico"),AND(AT180="Muy Alta",AW180="Catastrófico")),"Extremo","")))),"")</f>
        <v>Moderado</v>
      </c>
      <c r="AZ180" s="819" t="s">
        <v>104</v>
      </c>
      <c r="BA180" s="683" t="s">
        <v>1718</v>
      </c>
      <c r="BB180" s="683" t="s">
        <v>1719</v>
      </c>
      <c r="BC180" s="683" t="s">
        <v>1135</v>
      </c>
      <c r="BD180" s="683" t="s">
        <v>1720</v>
      </c>
      <c r="BE180" s="693">
        <v>45657</v>
      </c>
      <c r="BF180" s="683"/>
      <c r="BG180" s="683"/>
      <c r="BH180" s="685"/>
      <c r="BI180" s="685"/>
      <c r="BJ180" s="683"/>
      <c r="BK180" s="683"/>
      <c r="BL180" s="743"/>
      <c r="BM180" s="701"/>
      <c r="BN180" s="701"/>
      <c r="BO180" s="739"/>
    </row>
    <row r="181" spans="1:67" ht="123.75" customHeight="1">
      <c r="A181" s="805"/>
      <c r="B181" s="808"/>
      <c r="C181" s="811"/>
      <c r="D181" s="728"/>
      <c r="E181" s="728"/>
      <c r="F181" s="515"/>
      <c r="G181" s="519"/>
      <c r="H181" s="520"/>
      <c r="I181" s="795"/>
      <c r="J181" s="491"/>
      <c r="K181" s="795"/>
      <c r="L181" s="516"/>
      <c r="M181" s="485"/>
      <c r="N181" s="516"/>
      <c r="O181" s="516"/>
      <c r="P181" s="519"/>
      <c r="Q181" s="514"/>
      <c r="R181" s="520"/>
      <c r="S181" s="482"/>
      <c r="T181" s="520"/>
      <c r="U181" s="482"/>
      <c r="V181" s="520"/>
      <c r="W181" s="482"/>
      <c r="X181" s="485"/>
      <c r="Y181" s="482"/>
      <c r="Z181" s="482"/>
      <c r="AA181" s="492"/>
      <c r="AB181" s="151">
        <v>2</v>
      </c>
      <c r="AC181" s="211" t="s">
        <v>1721</v>
      </c>
      <c r="AD181" s="159">
        <v>2</v>
      </c>
      <c r="AE181" s="152" t="s">
        <v>1722</v>
      </c>
      <c r="AF181" s="153" t="str">
        <f t="shared" si="8"/>
        <v>Probabilidad</v>
      </c>
      <c r="AG181" s="154" t="s">
        <v>231</v>
      </c>
      <c r="AH181" s="155">
        <f t="shared" si="9"/>
        <v>0.15</v>
      </c>
      <c r="AI181" s="154" t="s">
        <v>97</v>
      </c>
      <c r="AJ181" s="155">
        <f t="shared" si="10"/>
        <v>0.15</v>
      </c>
      <c r="AK181" s="156">
        <f t="shared" si="11"/>
        <v>0.3</v>
      </c>
      <c r="AL181" s="157">
        <f>IFERROR(IF(AND(AF180="Probabilidad",AF181="Probabilidad"),(AL180-(+AL180*AK181)),IF(AF181="Probabilidad",(S180-(+S180*AK181)),IF(AF181="Impacto",AL180,""))),"")</f>
        <v>0.29399999999999998</v>
      </c>
      <c r="AM181" s="157">
        <f>IFERROR(IF(AND(AF180="Impacto",AF181="Impacto"),(AM180-(+AM180*AK181)),IF(AF181="Impacto",(Y180-(+Y180*AK181)),IF(AF181="Probabilidad",AM180,""))),"")</f>
        <v>0.4</v>
      </c>
      <c r="AN181" s="158" t="s">
        <v>98</v>
      </c>
      <c r="AO181" s="158" t="s">
        <v>99</v>
      </c>
      <c r="AP181" s="158" t="s">
        <v>100</v>
      </c>
      <c r="AQ181" s="520"/>
      <c r="AR181" s="491"/>
      <c r="AS181" s="491"/>
      <c r="AT181" s="492"/>
      <c r="AU181" s="491"/>
      <c r="AV181" s="491"/>
      <c r="AW181" s="492"/>
      <c r="AX181" s="492"/>
      <c r="AY181" s="492"/>
      <c r="AZ181" s="795"/>
      <c r="BA181" s="516"/>
      <c r="BB181" s="516"/>
      <c r="BC181" s="516"/>
      <c r="BD181" s="516"/>
      <c r="BE181" s="694"/>
      <c r="BF181" s="516"/>
      <c r="BG181" s="516"/>
      <c r="BH181" s="516"/>
      <c r="BI181" s="516"/>
      <c r="BJ181" s="516"/>
      <c r="BK181" s="516"/>
      <c r="BL181" s="514"/>
      <c r="BM181" s="519"/>
      <c r="BN181" s="519"/>
      <c r="BO181" s="740"/>
    </row>
    <row r="182" spans="1:67" ht="106.5">
      <c r="A182" s="805"/>
      <c r="B182" s="808"/>
      <c r="C182" s="811"/>
      <c r="D182" s="728" t="s">
        <v>1299</v>
      </c>
      <c r="E182" s="728" t="s">
        <v>800</v>
      </c>
      <c r="F182" s="515">
        <v>2</v>
      </c>
      <c r="G182" s="519" t="s">
        <v>1723</v>
      </c>
      <c r="H182" s="520" t="s">
        <v>1680</v>
      </c>
      <c r="I182" s="795" t="s">
        <v>1316</v>
      </c>
      <c r="J182" s="491" t="s">
        <v>1724</v>
      </c>
      <c r="K182" s="795" t="s">
        <v>180</v>
      </c>
      <c r="L182" s="516" t="s">
        <v>312</v>
      </c>
      <c r="M182" s="485" t="s">
        <v>1304</v>
      </c>
      <c r="N182" s="516" t="s">
        <v>1725</v>
      </c>
      <c r="O182" s="516" t="s">
        <v>1726</v>
      </c>
      <c r="P182" s="519" t="s">
        <v>188</v>
      </c>
      <c r="Q182" s="514" t="s">
        <v>188</v>
      </c>
      <c r="R182" s="520" t="s">
        <v>90</v>
      </c>
      <c r="S182" s="482">
        <f>IF(R182="Muy Alta",100%,IF(R182="Alta",80%,IF(R182="Media",60%,IF(R182="Baja",40%,IF(R182="Muy Baja",20%,"")))))</f>
        <v>0.6</v>
      </c>
      <c r="T182" s="520" t="s">
        <v>183</v>
      </c>
      <c r="U182" s="482">
        <f>IF(T182="Catastrófico",100%,IF(T182="Mayor",80%,IF(T182="Moderado",60%,IF(T182="Menor",40%,IF(T182="Leve",20%,"")))))</f>
        <v>0.4</v>
      </c>
      <c r="V182" s="520" t="s">
        <v>120</v>
      </c>
      <c r="W182" s="482">
        <f>IF(V182="Catastrófico",100%,IF(V182="Mayor",80%,IF(V182="Moderado",60%,IF(V182="Menor",40%,IF(V182="Leve",20%,"")))))</f>
        <v>0.2</v>
      </c>
      <c r="X182" s="485" t="str">
        <f>IF(Y182=100%,"Catastrófico",IF(Y182=80%,"Mayor",IF(Y182=60%,"Moderado",IF(Y182=40%,"Menor",IF(Y182=20%,"Leve","")))))</f>
        <v>Menor</v>
      </c>
      <c r="Y182" s="482">
        <f>IF(AND(U182="",W182=""),"",MAX(U182,W182))</f>
        <v>0.4</v>
      </c>
      <c r="Z182" s="482" t="str">
        <f>CONCATENATE(R182,X182)</f>
        <v>MediaMenor</v>
      </c>
      <c r="AA182" s="492" t="str">
        <f>IF(Z182="Muy AltaLeve","Alto",IF(Z182="Muy AltaMenor","Alto",IF(Z182="Muy AltaModerado","Alto",IF(Z182="Muy AltaMayor","Alto",IF(Z182="Muy AltaCatastrófico","Extremo",IF(Z182="AltaLeve","Moderado",IF(Z182="AltaMenor","Moderado",IF(Z182="AltaModerado","Alto",IF(Z182="AltaMayor","Alto",IF(Z182="AltaCatastrófico","Extremo",IF(Z182="MediaLeve","Moderado",IF(Z182="MediaMenor","Moderado",IF(Z182="MediaModerado","Moderado",IF(Z182="MediaMayor","Alto",IF(Z182="MediaCatastrófico","Extremo",IF(Z182="BajaLeve","Bajo",IF(Z182="BajaMenor","Moderado",IF(Z182="BajaModerado","Moderado",IF(Z182="BajaMayor","Alto",IF(Z182="BajaCatastrófico","Extremo",IF(Z182="Muy BajaLeve","Bajo",IF(Z182="Muy BajaMenor","Bajo",IF(Z182="Muy BajaModerado","Moderado",IF(Z182="Muy BajaMayor","Alto",IF(Z182="Muy BajaCatastrófico","Extremo","")))))))))))))))))))))))))</f>
        <v>Moderado</v>
      </c>
      <c r="AB182" s="151">
        <v>1</v>
      </c>
      <c r="AC182" s="211" t="s">
        <v>1716</v>
      </c>
      <c r="AD182" s="159" t="s">
        <v>1529</v>
      </c>
      <c r="AE182" s="152" t="s">
        <v>1315</v>
      </c>
      <c r="AF182" s="153" t="str">
        <f t="shared" si="8"/>
        <v>Probabilidad</v>
      </c>
      <c r="AG182" s="154" t="s">
        <v>231</v>
      </c>
      <c r="AH182" s="155">
        <f t="shared" si="9"/>
        <v>0.15</v>
      </c>
      <c r="AI182" s="154" t="s">
        <v>97</v>
      </c>
      <c r="AJ182" s="155">
        <f t="shared" si="10"/>
        <v>0.15</v>
      </c>
      <c r="AK182" s="156">
        <f t="shared" si="11"/>
        <v>0.3</v>
      </c>
      <c r="AL182" s="157">
        <f>IFERROR(IF(AF182="Probabilidad",(S182-(+S182*AK182)),IF(AF182="Impacto",S182,"")),"")</f>
        <v>0.42</v>
      </c>
      <c r="AM182" s="157">
        <f>IFERROR(IF(AF182="Impacto",(Y182-(+Y182*AK182)),IF(AF182="Probabilidad",Y182,"")),"")</f>
        <v>0.4</v>
      </c>
      <c r="AN182" s="158" t="s">
        <v>98</v>
      </c>
      <c r="AO182" s="158" t="s">
        <v>99</v>
      </c>
      <c r="AP182" s="158" t="s">
        <v>100</v>
      </c>
      <c r="AQ182" s="520" t="s">
        <v>1727</v>
      </c>
      <c r="AR182" s="490">
        <f>S182</f>
        <v>0.6</v>
      </c>
      <c r="AS182" s="490">
        <f>IF(AL182="","",MIN(AL182:AL184))</f>
        <v>0.1764</v>
      </c>
      <c r="AT182" s="492" t="str">
        <f>IFERROR(IF(AS182="","",IF(AS182&lt;=0.2,"Muy Baja",IF(AS182&lt;=0.4,"Baja",IF(AS182&lt;=0.6,"Media",IF(AS182&lt;=0.8,"Alta","Muy Alta"))))),"")</f>
        <v>Muy Baja</v>
      </c>
      <c r="AU182" s="490">
        <f>Y182</f>
        <v>0.4</v>
      </c>
      <c r="AV182" s="490">
        <f>IF(AM182="","",MIN(AM182:AM184))</f>
        <v>0.4</v>
      </c>
      <c r="AW182" s="492" t="str">
        <f>IFERROR(IF(AV182="","",IF(AV182&lt;=0.2,"Leve",IF(AV182&lt;=0.4,"Menor",IF(AV182&lt;=0.6,"Moderado",IF(AV182&lt;=0.8,"Mayor","Catastrófico"))))),"")</f>
        <v>Menor</v>
      </c>
      <c r="AX182" s="492" t="str">
        <f>AA182</f>
        <v>Moderado</v>
      </c>
      <c r="AY182" s="847" t="str">
        <f>IFERROR(IF(OR(AND(AT182="Muy Baja",AW182="Leve"),AND(AT182="Muy Baja",AW182="Menor"),AND(AT182="Baja",AW182="Leve")),"Bajo",IF(OR(AND(AT182="Muy baja",AW182="Moderado"),AND(AT182="Baja",AW182="Menor"),AND(AT182="Baja",AW182="Moderado"),AND(AT182="Media",AW182="Leve"),AND(AT182="Media",AW182="Menor"),AND(AT182="Media",AW182="Moderado"),AND(AT182="Alta",AW182="Leve"),AND(AT182="Alta",AW182="Menor")),"Moderado",IF(OR(AND(AT182="Muy Baja",AW182="Mayor"),AND(AT182="Baja",AW182="Mayor"),AND(AT182="Media",AW182="Mayor"),AND(AT182="Alta",AW182="Moderado"),AND(AT182="Alta",AW182="Mayor"),AND(AT182="Muy Alta",AW182="Leve"),AND(AT182="Muy Alta",AW182="Menor"),AND(AT182="Muy Alta",AW182="Moderado"),AND(AT182="Muy Alta",AW182="Mayor")),"Alto",IF(OR(AND(AT182="Muy Baja",AW182="Catastrófico"),AND(AT182="Baja",AW182="Catastrófico"),AND(AT182="Media",AW182="Catastrófico"),AND(AT182="Alta",AW182="Catastrófico"),AND(AT182="Muy Alta",AW182="Catastrófico")),"Extremo","")))),"")</f>
        <v>Bajo</v>
      </c>
      <c r="AZ182" s="795" t="s">
        <v>127</v>
      </c>
      <c r="BA182" s="516" t="s">
        <v>188</v>
      </c>
      <c r="BB182" s="516" t="s">
        <v>188</v>
      </c>
      <c r="BC182" s="516" t="s">
        <v>188</v>
      </c>
      <c r="BD182" s="516" t="s">
        <v>188</v>
      </c>
      <c r="BE182" s="516" t="s">
        <v>188</v>
      </c>
      <c r="BF182" s="516"/>
      <c r="BG182" s="516"/>
      <c r="BH182" s="581"/>
      <c r="BI182" s="581"/>
      <c r="BJ182" s="581"/>
      <c r="BK182" s="581"/>
      <c r="BL182" s="581"/>
      <c r="BM182" s="516"/>
      <c r="BN182" s="516"/>
      <c r="BO182" s="719"/>
    </row>
    <row r="183" spans="1:67" ht="121.5">
      <c r="A183" s="805"/>
      <c r="B183" s="808"/>
      <c r="C183" s="811"/>
      <c r="D183" s="728"/>
      <c r="E183" s="728"/>
      <c r="F183" s="515"/>
      <c r="G183" s="519"/>
      <c r="H183" s="520"/>
      <c r="I183" s="795"/>
      <c r="J183" s="491"/>
      <c r="K183" s="795"/>
      <c r="L183" s="516"/>
      <c r="M183" s="485"/>
      <c r="N183" s="516"/>
      <c r="O183" s="516"/>
      <c r="P183" s="519"/>
      <c r="Q183" s="514"/>
      <c r="R183" s="520"/>
      <c r="S183" s="482"/>
      <c r="T183" s="520"/>
      <c r="U183" s="482"/>
      <c r="V183" s="520"/>
      <c r="W183" s="482"/>
      <c r="X183" s="485"/>
      <c r="Y183" s="482"/>
      <c r="Z183" s="482"/>
      <c r="AA183" s="492"/>
      <c r="AB183" s="151">
        <v>2</v>
      </c>
      <c r="AC183" s="211" t="s">
        <v>1728</v>
      </c>
      <c r="AD183" s="159">
        <v>1</v>
      </c>
      <c r="AE183" s="208" t="s">
        <v>1486</v>
      </c>
      <c r="AF183" s="160" t="str">
        <f>IF(OR(AG183="Preventivo",AG183="Detectivo"),"Probabilidad",IF(AG183="Correctivo","Impacto",""))</f>
        <v>Probabilidad</v>
      </c>
      <c r="AG183" s="158" t="s">
        <v>231</v>
      </c>
      <c r="AH183" s="155">
        <f t="shared" si="9"/>
        <v>0.15</v>
      </c>
      <c r="AI183" s="154" t="s">
        <v>97</v>
      </c>
      <c r="AJ183" s="155">
        <f t="shared" si="10"/>
        <v>0.15</v>
      </c>
      <c r="AK183" s="156">
        <f t="shared" si="11"/>
        <v>0.3</v>
      </c>
      <c r="AL183" s="161">
        <f>IFERROR(IF(AND(AF182="Probabilidad",AF183="Probabilidad"),(AL182-(+AL182*AK183)),IF(AF183="Probabilidad",(S182-(+S182*AK183)),IF(AF183="Impacto",AL182,""))),"")</f>
        <v>0.29399999999999998</v>
      </c>
      <c r="AM183" s="161">
        <f>IFERROR(IF(AND(AF182="Impacto",AF183="Impacto"),(AM182-(+AM182*AK183)),IF(AF183="Impacto",(Y182-(+Y182*AK183)),IF(AF183="Probabilidad",AM182,""))),"")</f>
        <v>0.4</v>
      </c>
      <c r="AN183" s="158" t="s">
        <v>98</v>
      </c>
      <c r="AO183" s="158" t="s">
        <v>99</v>
      </c>
      <c r="AP183" s="158" t="s">
        <v>100</v>
      </c>
      <c r="AQ183" s="520"/>
      <c r="AR183" s="491"/>
      <c r="AS183" s="491"/>
      <c r="AT183" s="492"/>
      <c r="AU183" s="491"/>
      <c r="AV183" s="491"/>
      <c r="AW183" s="492"/>
      <c r="AX183" s="492"/>
      <c r="AY183" s="847"/>
      <c r="AZ183" s="795"/>
      <c r="BA183" s="516"/>
      <c r="BB183" s="516"/>
      <c r="BC183" s="516"/>
      <c r="BD183" s="516"/>
      <c r="BE183" s="516"/>
      <c r="BF183" s="516"/>
      <c r="BG183" s="516"/>
      <c r="BH183" s="581"/>
      <c r="BI183" s="581"/>
      <c r="BJ183" s="581"/>
      <c r="BK183" s="581"/>
      <c r="BL183" s="581"/>
      <c r="BM183" s="516"/>
      <c r="BN183" s="516"/>
      <c r="BO183" s="719"/>
    </row>
    <row r="184" spans="1:67" ht="121.5">
      <c r="A184" s="805"/>
      <c r="B184" s="808"/>
      <c r="C184" s="811"/>
      <c r="D184" s="728"/>
      <c r="E184" s="728"/>
      <c r="F184" s="515"/>
      <c r="G184" s="519"/>
      <c r="H184" s="520"/>
      <c r="I184" s="795"/>
      <c r="J184" s="491"/>
      <c r="K184" s="795"/>
      <c r="L184" s="516"/>
      <c r="M184" s="485"/>
      <c r="N184" s="516"/>
      <c r="O184" s="516"/>
      <c r="P184" s="519"/>
      <c r="Q184" s="514"/>
      <c r="R184" s="520"/>
      <c r="S184" s="482"/>
      <c r="T184" s="520"/>
      <c r="U184" s="482"/>
      <c r="V184" s="520"/>
      <c r="W184" s="482"/>
      <c r="X184" s="485"/>
      <c r="Y184" s="482"/>
      <c r="Z184" s="482"/>
      <c r="AA184" s="492"/>
      <c r="AB184" s="151">
        <v>3</v>
      </c>
      <c r="AC184" s="211" t="s">
        <v>1729</v>
      </c>
      <c r="AD184" s="159">
        <v>1</v>
      </c>
      <c r="AE184" s="152" t="s">
        <v>1315</v>
      </c>
      <c r="AF184" s="153" t="str">
        <f>IF(OR(AG184="Preventivo",AG184="Detectivo"),"Probabilidad",IF(AG184="Correctivo","Impacto",""))</f>
        <v>Probabilidad</v>
      </c>
      <c r="AG184" s="154" t="s">
        <v>96</v>
      </c>
      <c r="AH184" s="155">
        <f t="shared" si="9"/>
        <v>0.25</v>
      </c>
      <c r="AI184" s="154" t="s">
        <v>97</v>
      </c>
      <c r="AJ184" s="155">
        <f t="shared" si="10"/>
        <v>0.15</v>
      </c>
      <c r="AK184" s="156">
        <f t="shared" si="11"/>
        <v>0.4</v>
      </c>
      <c r="AL184" s="157">
        <f>IFERROR(IF(AND(AF183="Probabilidad",AF184="Probabilidad"),(AL183-(+AL183*AK184)),IF(AND(AF183="Impacto",AF184="Probabilidad"),(AL182-(+AL182*AK184)),IF(AF184="Impacto",AL183,""))),"")</f>
        <v>0.1764</v>
      </c>
      <c r="AM184" s="157">
        <f>IFERROR(IF(AND(AF183="Impacto",AF184="Impacto"),(AM183-(+AM183*AK184)),IF(AND(AF183="Probabilidad",AF184="Impacto"),(AM182-(+AM182*AK184)),IF(AF184="Probabilidad",AM183,""))),"")</f>
        <v>0.4</v>
      </c>
      <c r="AN184" s="158" t="s">
        <v>98</v>
      </c>
      <c r="AO184" s="158" t="s">
        <v>99</v>
      </c>
      <c r="AP184" s="158" t="s">
        <v>100</v>
      </c>
      <c r="AQ184" s="520"/>
      <c r="AR184" s="491"/>
      <c r="AS184" s="491"/>
      <c r="AT184" s="492"/>
      <c r="AU184" s="491"/>
      <c r="AV184" s="491"/>
      <c r="AW184" s="492"/>
      <c r="AX184" s="492"/>
      <c r="AY184" s="847"/>
      <c r="AZ184" s="795"/>
      <c r="BA184" s="516"/>
      <c r="BB184" s="516"/>
      <c r="BC184" s="516"/>
      <c r="BD184" s="516"/>
      <c r="BE184" s="516"/>
      <c r="BF184" s="516"/>
      <c r="BG184" s="516"/>
      <c r="BH184" s="581"/>
      <c r="BI184" s="581"/>
      <c r="BJ184" s="581"/>
      <c r="BK184" s="581"/>
      <c r="BL184" s="581"/>
      <c r="BM184" s="516"/>
      <c r="BN184" s="516"/>
      <c r="BO184" s="719"/>
    </row>
    <row r="185" spans="1:67" ht="117" customHeight="1">
      <c r="A185" s="805"/>
      <c r="B185" s="808"/>
      <c r="C185" s="811"/>
      <c r="D185" s="728" t="s">
        <v>1299</v>
      </c>
      <c r="E185" s="728" t="s">
        <v>800</v>
      </c>
      <c r="F185" s="515">
        <v>3</v>
      </c>
      <c r="G185" s="519" t="s">
        <v>1730</v>
      </c>
      <c r="H185" s="520" t="s">
        <v>1566</v>
      </c>
      <c r="I185" s="795" t="s">
        <v>1302</v>
      </c>
      <c r="J185" s="491" t="s">
        <v>1731</v>
      </c>
      <c r="K185" s="795" t="s">
        <v>180</v>
      </c>
      <c r="L185" s="516" t="s">
        <v>302</v>
      </c>
      <c r="M185" s="485" t="s">
        <v>1304</v>
      </c>
      <c r="N185" s="516" t="s">
        <v>1732</v>
      </c>
      <c r="O185" s="516" t="s">
        <v>1733</v>
      </c>
      <c r="P185" s="519" t="s">
        <v>188</v>
      </c>
      <c r="Q185" s="514" t="s">
        <v>188</v>
      </c>
      <c r="R185" s="520" t="s">
        <v>124</v>
      </c>
      <c r="S185" s="482">
        <f>IF(R185="Muy Alta",100%,IF(R185="Alta",80%,IF(R185="Media",60%,IF(R185="Baja",40%,IF(R185="Muy Baja",20%,"")))))</f>
        <v>0.4</v>
      </c>
      <c r="T185" s="520" t="s">
        <v>183</v>
      </c>
      <c r="U185" s="482">
        <f>IF(T185="Catastrófico",100%,IF(T185="Mayor",80%,IF(T185="Moderado",60%,IF(T185="Menor",40%,IF(T185="Leve",20%,"")))))</f>
        <v>0.4</v>
      </c>
      <c r="V185" s="520" t="s">
        <v>120</v>
      </c>
      <c r="W185" s="482">
        <f>IF(V185="Catastrófico",100%,IF(V185="Mayor",80%,IF(V185="Moderado",60%,IF(V185="Menor",40%,IF(V185="Leve",20%,"")))))</f>
        <v>0.2</v>
      </c>
      <c r="X185" s="485" t="str">
        <f>IF(Y185=100%,"Catastrófico",IF(Y185=80%,"Mayor",IF(Y185=60%,"Moderado",IF(Y185=40%,"Menor",IF(Y185=20%,"Leve","")))))</f>
        <v>Menor</v>
      </c>
      <c r="Y185" s="482">
        <f>IF(AND(U185="",W185=""),"",MAX(U185,W185))</f>
        <v>0.4</v>
      </c>
      <c r="Z185" s="482" t="str">
        <f>CONCATENATE(R185,X185)</f>
        <v>BajaMenor</v>
      </c>
      <c r="AA185" s="492"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151">
        <v>1</v>
      </c>
      <c r="AC185" s="312" t="s">
        <v>1734</v>
      </c>
      <c r="AD185" s="162" t="s">
        <v>1735</v>
      </c>
      <c r="AE185" s="152" t="s">
        <v>1315</v>
      </c>
      <c r="AF185" s="153" t="str">
        <f t="shared" si="8"/>
        <v>Probabilidad</v>
      </c>
      <c r="AG185" s="154" t="s">
        <v>96</v>
      </c>
      <c r="AH185" s="155">
        <f t="shared" si="9"/>
        <v>0.25</v>
      </c>
      <c r="AI185" s="154" t="s">
        <v>635</v>
      </c>
      <c r="AJ185" s="155">
        <f t="shared" si="10"/>
        <v>0.25</v>
      </c>
      <c r="AK185" s="156">
        <f t="shared" si="11"/>
        <v>0.5</v>
      </c>
      <c r="AL185" s="157">
        <f>IFERROR(IF(AF185="Probabilidad",(S185-(+S185*AK185)),IF(AF185="Impacto",S185,"")),"")</f>
        <v>0.2</v>
      </c>
      <c r="AM185" s="157">
        <f>IFERROR(IF(AF185="Impacto",(Y185-(+Y185*AK185)),IF(AF185="Probabilidad",Y185,"")),"")</f>
        <v>0.4</v>
      </c>
      <c r="AN185" s="158" t="s">
        <v>98</v>
      </c>
      <c r="AO185" s="158" t="s">
        <v>99</v>
      </c>
      <c r="AP185" s="158" t="s">
        <v>100</v>
      </c>
      <c r="AQ185" s="520" t="s">
        <v>1736</v>
      </c>
      <c r="AR185" s="490">
        <f>S185</f>
        <v>0.4</v>
      </c>
      <c r="AS185" s="490">
        <f>IF(AL185="","",MIN(AL185:AL186))</f>
        <v>0.12</v>
      </c>
      <c r="AT185" s="492" t="str">
        <f>IFERROR(IF(AS185="","",IF(AS185&lt;=0.2,"Muy Baja",IF(AS185&lt;=0.4,"Baja",IF(AS185&lt;=0.6,"Media",IF(AS185&lt;=0.8,"Alta","Muy Alta"))))),"")</f>
        <v>Muy Baja</v>
      </c>
      <c r="AU185" s="490">
        <f>Y185</f>
        <v>0.4</v>
      </c>
      <c r="AV185" s="490">
        <f>IF(AM185="","",MIN(AM185:AM186))</f>
        <v>0.4</v>
      </c>
      <c r="AW185" s="492" t="str">
        <f>IFERROR(IF(AV185="","",IF(AV185&lt;=0.2,"Leve",IF(AV185&lt;=0.4,"Menor",IF(AV185&lt;=0.6,"Moderado",IF(AV185&lt;=0.8,"Mayor","Catastrófico"))))),"")</f>
        <v>Menor</v>
      </c>
      <c r="AX185" s="492" t="str">
        <f>AA185</f>
        <v>Moderado</v>
      </c>
      <c r="AY185" s="492"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795" t="s">
        <v>127</v>
      </c>
      <c r="BA185" s="519" t="s">
        <v>188</v>
      </c>
      <c r="BB185" s="519" t="s">
        <v>188</v>
      </c>
      <c r="BC185" s="519" t="s">
        <v>188</v>
      </c>
      <c r="BD185" s="519" t="s">
        <v>188</v>
      </c>
      <c r="BE185" s="519" t="s">
        <v>188</v>
      </c>
      <c r="BF185" s="516"/>
      <c r="BG185" s="516"/>
      <c r="BH185" s="581"/>
      <c r="BI185" s="581"/>
      <c r="BJ185" s="581"/>
      <c r="BK185" s="581"/>
      <c r="BL185" s="581"/>
      <c r="BM185" s="516"/>
      <c r="BN185" s="516"/>
      <c r="BO185" s="719"/>
    </row>
    <row r="186" spans="1:67" ht="117" customHeight="1">
      <c r="A186" s="805"/>
      <c r="B186" s="808"/>
      <c r="C186" s="811"/>
      <c r="D186" s="728"/>
      <c r="E186" s="728"/>
      <c r="F186" s="515"/>
      <c r="G186" s="519"/>
      <c r="H186" s="520"/>
      <c r="I186" s="795"/>
      <c r="J186" s="491"/>
      <c r="K186" s="795"/>
      <c r="L186" s="516"/>
      <c r="M186" s="485"/>
      <c r="N186" s="516"/>
      <c r="O186" s="516"/>
      <c r="P186" s="519"/>
      <c r="Q186" s="514"/>
      <c r="R186" s="520"/>
      <c r="S186" s="482"/>
      <c r="T186" s="520"/>
      <c r="U186" s="482"/>
      <c r="V186" s="520"/>
      <c r="W186" s="482"/>
      <c r="X186" s="485"/>
      <c r="Y186" s="482"/>
      <c r="Z186" s="482"/>
      <c r="AA186" s="492"/>
      <c r="AB186" s="151">
        <v>2</v>
      </c>
      <c r="AC186" s="312" t="s">
        <v>1716</v>
      </c>
      <c r="AD186" s="162" t="s">
        <v>1737</v>
      </c>
      <c r="AE186" s="152" t="s">
        <v>1315</v>
      </c>
      <c r="AF186" s="153" t="str">
        <f t="shared" si="8"/>
        <v>Probabilidad</v>
      </c>
      <c r="AG186" s="154" t="s">
        <v>96</v>
      </c>
      <c r="AH186" s="155">
        <f t="shared" si="9"/>
        <v>0.25</v>
      </c>
      <c r="AI186" s="154" t="s">
        <v>97</v>
      </c>
      <c r="AJ186" s="155">
        <f t="shared" si="10"/>
        <v>0.15</v>
      </c>
      <c r="AK186" s="156">
        <f t="shared" si="11"/>
        <v>0.4</v>
      </c>
      <c r="AL186" s="157">
        <f>IFERROR(IF(AND(AF185="Probabilidad",AF186="Probabilidad"),(AL185-(+AL185*AK186)),IF(AF186="Probabilidad",(S185-(+S185*AK186)),IF(AF186="Impacto",AL185,""))),"")</f>
        <v>0.12</v>
      </c>
      <c r="AM186" s="157">
        <f>IFERROR(IF(AND(AF185="Impacto",AF186="Impacto"),(AM185-(+AM185*AK186)),IF(AF186="Impacto",(Y185-(+Y185*AK186)),IF(AF186="Probabilidad",AM185,""))),"")</f>
        <v>0.4</v>
      </c>
      <c r="AN186" s="158" t="s">
        <v>98</v>
      </c>
      <c r="AO186" s="158" t="s">
        <v>99</v>
      </c>
      <c r="AP186" s="158" t="s">
        <v>100</v>
      </c>
      <c r="AQ186" s="520"/>
      <c r="AR186" s="491"/>
      <c r="AS186" s="491"/>
      <c r="AT186" s="492"/>
      <c r="AU186" s="491"/>
      <c r="AV186" s="491"/>
      <c r="AW186" s="492"/>
      <c r="AX186" s="492"/>
      <c r="AY186" s="492"/>
      <c r="AZ186" s="795"/>
      <c r="BA186" s="519"/>
      <c r="BB186" s="519"/>
      <c r="BC186" s="519"/>
      <c r="BD186" s="519"/>
      <c r="BE186" s="519"/>
      <c r="BF186" s="516"/>
      <c r="BG186" s="516"/>
      <c r="BH186" s="581"/>
      <c r="BI186" s="581"/>
      <c r="BJ186" s="581"/>
      <c r="BK186" s="581"/>
      <c r="BL186" s="581"/>
      <c r="BM186" s="516"/>
      <c r="BN186" s="516"/>
      <c r="BO186" s="719"/>
    </row>
    <row r="187" spans="1:67" ht="117" customHeight="1">
      <c r="A187" s="805"/>
      <c r="B187" s="808"/>
      <c r="C187" s="811"/>
      <c r="D187" s="728" t="s">
        <v>1299</v>
      </c>
      <c r="E187" s="728" t="s">
        <v>800</v>
      </c>
      <c r="F187" s="515">
        <v>4</v>
      </c>
      <c r="G187" s="519" t="s">
        <v>1730</v>
      </c>
      <c r="H187" s="520" t="s">
        <v>1566</v>
      </c>
      <c r="I187" s="795" t="s">
        <v>1316</v>
      </c>
      <c r="J187" s="491" t="s">
        <v>1738</v>
      </c>
      <c r="K187" s="795" t="s">
        <v>180</v>
      </c>
      <c r="L187" s="516" t="s">
        <v>302</v>
      </c>
      <c r="M187" s="485" t="s">
        <v>1304</v>
      </c>
      <c r="N187" s="516" t="s">
        <v>1739</v>
      </c>
      <c r="O187" s="516" t="s">
        <v>1740</v>
      </c>
      <c r="P187" s="519" t="s">
        <v>188</v>
      </c>
      <c r="Q187" s="518" t="s">
        <v>188</v>
      </c>
      <c r="R187" s="520" t="s">
        <v>124</v>
      </c>
      <c r="S187" s="482">
        <f>IF(R187="Muy Alta",100%,IF(R187="Alta",80%,IF(R187="Media",60%,IF(R187="Baja",40%,IF(R187="Muy Baja",20%,"")))))</f>
        <v>0.4</v>
      </c>
      <c r="T187" s="520" t="s">
        <v>183</v>
      </c>
      <c r="U187" s="482">
        <f>IF(T187="Catastrófico",100%,IF(T187="Mayor",80%,IF(T187="Moderado",60%,IF(T187="Menor",40%,IF(T187="Leve",20%,"")))))</f>
        <v>0.4</v>
      </c>
      <c r="V187" s="520" t="s">
        <v>120</v>
      </c>
      <c r="W187" s="482">
        <f>IF(V187="Catastrófico",100%,IF(V187="Mayor",80%,IF(V187="Moderado",60%,IF(V187="Menor",40%,IF(V187="Leve",20%,"")))))</f>
        <v>0.2</v>
      </c>
      <c r="X187" s="485" t="str">
        <f>IF(Y187=100%,"Catastrófico",IF(Y187=80%,"Mayor",IF(Y187=60%,"Moderado",IF(Y187=40%,"Menor",IF(Y187=20%,"Leve","")))))</f>
        <v>Menor</v>
      </c>
      <c r="Y187" s="482">
        <f>IF(AND(U187="",W187=""),"",MAX(U187,W187))</f>
        <v>0.4</v>
      </c>
      <c r="Z187" s="482" t="str">
        <f>CONCATENATE(R187,X187)</f>
        <v>BajaMenor</v>
      </c>
      <c r="AA187" s="492" t="str">
        <f>IF(Z187="Muy AltaLeve","Alto",IF(Z187="Muy AltaMenor","Alto",IF(Z187="Muy AltaModerado","Alto",IF(Z187="Muy AltaMayor","Alto",IF(Z187="Muy AltaCatastrófico","Extremo",IF(Z187="AltaLeve","Moderado",IF(Z187="AltaMenor","Moderado",IF(Z187="AltaModerado","Alto",IF(Z187="AltaMayor","Alto",IF(Z187="AltaCatastrófico","Extremo",IF(Z187="MediaLeve","Moderado",IF(Z187="MediaMenor","Moderado",IF(Z187="MediaModerado","Moderado",IF(Z187="MediaMayor","Alto",IF(Z187="MediaCatastrófico","Extremo",IF(Z187="BajaLeve","Bajo",IF(Z187="BajaMenor","Moderado",IF(Z187="BajaModerado","Moderado",IF(Z187="BajaMayor","Alto",IF(Z187="BajaCatastrófico","Extremo",IF(Z187="Muy BajaLeve","Bajo",IF(Z187="Muy BajaMenor","Bajo",IF(Z187="Muy BajaModerado","Moderado",IF(Z187="Muy BajaMayor","Alto",IF(Z187="Muy BajaCatastrófico","Extremo","")))))))))))))))))))))))))</f>
        <v>Moderado</v>
      </c>
      <c r="AB187" s="151">
        <v>1</v>
      </c>
      <c r="AC187" s="312" t="s">
        <v>1734</v>
      </c>
      <c r="AD187" s="159" t="s">
        <v>1741</v>
      </c>
      <c r="AE187" s="152" t="s">
        <v>1315</v>
      </c>
      <c r="AF187" s="153" t="str">
        <f t="shared" si="8"/>
        <v>Probabilidad</v>
      </c>
      <c r="AG187" s="154" t="s">
        <v>96</v>
      </c>
      <c r="AH187" s="155">
        <f t="shared" si="9"/>
        <v>0.25</v>
      </c>
      <c r="AI187" s="154" t="s">
        <v>635</v>
      </c>
      <c r="AJ187" s="155">
        <f t="shared" si="10"/>
        <v>0.25</v>
      </c>
      <c r="AK187" s="156">
        <f t="shared" si="11"/>
        <v>0.5</v>
      </c>
      <c r="AL187" s="157">
        <f>IFERROR(IF(AF187="Probabilidad",(S187-(+S187*AK187)),IF(AF187="Impacto",S187,"")),"")</f>
        <v>0.2</v>
      </c>
      <c r="AM187" s="157">
        <f>IFERROR(IF(AF187="Impacto",(Y187-(+Y187*AK187)),IF(AF187="Probabilidad",Y187,"")),"")</f>
        <v>0.4</v>
      </c>
      <c r="AN187" s="158" t="s">
        <v>98</v>
      </c>
      <c r="AO187" s="158" t="s">
        <v>99</v>
      </c>
      <c r="AP187" s="158" t="s">
        <v>100</v>
      </c>
      <c r="AQ187" s="520" t="s">
        <v>1736</v>
      </c>
      <c r="AR187" s="490">
        <f>S187</f>
        <v>0.4</v>
      </c>
      <c r="AS187" s="490">
        <f>IF(AL187="","",MIN(AL187:AL188))</f>
        <v>0.12</v>
      </c>
      <c r="AT187" s="492" t="str">
        <f>IFERROR(IF(AS187="","",IF(AS187&lt;=0.2,"Muy Baja",IF(AS187&lt;=0.4,"Baja",IF(AS187&lt;=0.6,"Media",IF(AS187&lt;=0.8,"Alta","Muy Alta"))))),"")</f>
        <v>Muy Baja</v>
      </c>
      <c r="AU187" s="490">
        <f>Y187</f>
        <v>0.4</v>
      </c>
      <c r="AV187" s="490">
        <f>IF(AM187="","",MIN(AM187:AM188))</f>
        <v>0.4</v>
      </c>
      <c r="AW187" s="492" t="str">
        <f>IFERROR(IF(AV187="","",IF(AV187&lt;=0.2,"Leve",IF(AV187&lt;=0.4,"Menor",IF(AV187&lt;=0.6,"Moderado",IF(AV187&lt;=0.8,"Mayor","Catastrófico"))))),"")</f>
        <v>Menor</v>
      </c>
      <c r="AX187" s="492" t="str">
        <f>AA187</f>
        <v>Moderado</v>
      </c>
      <c r="AY187" s="492" t="str">
        <f>IFERROR(IF(OR(AND(AT187="Muy Baja",AW187="Leve"),AND(AT187="Muy Baja",AW187="Menor"),AND(AT187="Baja",AW187="Leve")),"Bajo",IF(OR(AND(AT187="Muy baja",AW187="Moderado"),AND(AT187="Baja",AW187="Menor"),AND(AT187="Baja",AW187="Moderado"),AND(AT187="Media",AW187="Leve"),AND(AT187="Media",AW187="Menor"),AND(AT187="Media",AW187="Moderado"),AND(AT187="Alta",AW187="Leve"),AND(AT187="Alta",AW187="Menor")),"Moderado",IF(OR(AND(AT187="Muy Baja",AW187="Mayor"),AND(AT187="Baja",AW187="Mayor"),AND(AT187="Media",AW187="Mayor"),AND(AT187="Alta",AW187="Moderado"),AND(AT187="Alta",AW187="Mayor"),AND(AT187="Muy Alta",AW187="Leve"),AND(AT187="Muy Alta",AW187="Menor"),AND(AT187="Muy Alta",AW187="Moderado"),AND(AT187="Muy Alta",AW187="Mayor")),"Alto",IF(OR(AND(AT187="Muy Baja",AW187="Catastrófico"),AND(AT187="Baja",AW187="Catastrófico"),AND(AT187="Media",AW187="Catastrófico"),AND(AT187="Alta",AW187="Catastrófico"),AND(AT187="Muy Alta",AW187="Catastrófico")),"Extremo","")))),"")</f>
        <v>Bajo</v>
      </c>
      <c r="AZ187" s="795" t="s">
        <v>127</v>
      </c>
      <c r="BA187" s="516" t="s">
        <v>188</v>
      </c>
      <c r="BB187" s="516" t="s">
        <v>188</v>
      </c>
      <c r="BC187" s="516" t="s">
        <v>188</v>
      </c>
      <c r="BD187" s="516" t="s">
        <v>188</v>
      </c>
      <c r="BE187" s="516" t="s">
        <v>188</v>
      </c>
      <c r="BF187" s="516"/>
      <c r="BG187" s="516"/>
      <c r="BH187" s="581"/>
      <c r="BI187" s="581"/>
      <c r="BJ187" s="581"/>
      <c r="BK187" s="581"/>
      <c r="BL187" s="581"/>
      <c r="BM187" s="516"/>
      <c r="BN187" s="516"/>
      <c r="BO187" s="719"/>
    </row>
    <row r="188" spans="1:67" ht="117" customHeight="1">
      <c r="A188" s="805"/>
      <c r="B188" s="808"/>
      <c r="C188" s="811"/>
      <c r="D188" s="728"/>
      <c r="E188" s="728"/>
      <c r="F188" s="515"/>
      <c r="G188" s="519"/>
      <c r="H188" s="520"/>
      <c r="I188" s="795"/>
      <c r="J188" s="491"/>
      <c r="K188" s="795"/>
      <c r="L188" s="516"/>
      <c r="M188" s="485"/>
      <c r="N188" s="516"/>
      <c r="O188" s="516"/>
      <c r="P188" s="519"/>
      <c r="Q188" s="518"/>
      <c r="R188" s="520"/>
      <c r="S188" s="482"/>
      <c r="T188" s="520"/>
      <c r="U188" s="482"/>
      <c r="V188" s="520"/>
      <c r="W188" s="482"/>
      <c r="X188" s="485"/>
      <c r="Y188" s="482"/>
      <c r="Z188" s="482"/>
      <c r="AA188" s="492"/>
      <c r="AB188" s="151">
        <v>2</v>
      </c>
      <c r="AC188" s="312" t="s">
        <v>1716</v>
      </c>
      <c r="AD188" s="159" t="s">
        <v>1741</v>
      </c>
      <c r="AE188" s="152" t="s">
        <v>1315</v>
      </c>
      <c r="AF188" s="153" t="str">
        <f t="shared" si="8"/>
        <v>Probabilidad</v>
      </c>
      <c r="AG188" s="154" t="s">
        <v>96</v>
      </c>
      <c r="AH188" s="155">
        <f t="shared" si="9"/>
        <v>0.25</v>
      </c>
      <c r="AI188" s="154" t="s">
        <v>97</v>
      </c>
      <c r="AJ188" s="155">
        <f t="shared" si="10"/>
        <v>0.15</v>
      </c>
      <c r="AK188" s="156">
        <f t="shared" si="11"/>
        <v>0.4</v>
      </c>
      <c r="AL188" s="157">
        <f>IFERROR(IF(AND(AF187="Probabilidad",AF188="Probabilidad"),(AL187-(+AL187*AK188)),IF(AF188="Probabilidad",(S187-(+S187*AK188)),IF(AF188="Impacto",AL187,""))),"")</f>
        <v>0.12</v>
      </c>
      <c r="AM188" s="157">
        <f>IFERROR(IF(AND(AF187="Impacto",AF188="Impacto"),(AM187-(+AM187*AK188)),IF(AF188="Impacto",(Y187-(+Y187*AK188)),IF(AF188="Probabilidad",AM187,""))),"")</f>
        <v>0.4</v>
      </c>
      <c r="AN188" s="158" t="s">
        <v>98</v>
      </c>
      <c r="AO188" s="158" t="s">
        <v>99</v>
      </c>
      <c r="AP188" s="158" t="s">
        <v>100</v>
      </c>
      <c r="AQ188" s="520"/>
      <c r="AR188" s="491"/>
      <c r="AS188" s="491"/>
      <c r="AT188" s="492"/>
      <c r="AU188" s="491"/>
      <c r="AV188" s="491"/>
      <c r="AW188" s="492"/>
      <c r="AX188" s="492"/>
      <c r="AY188" s="492"/>
      <c r="AZ188" s="795"/>
      <c r="BA188" s="516"/>
      <c r="BB188" s="516"/>
      <c r="BC188" s="516"/>
      <c r="BD188" s="516"/>
      <c r="BE188" s="516"/>
      <c r="BF188" s="516"/>
      <c r="BG188" s="516"/>
      <c r="BH188" s="581"/>
      <c r="BI188" s="581"/>
      <c r="BJ188" s="581"/>
      <c r="BK188" s="581"/>
      <c r="BL188" s="581"/>
      <c r="BM188" s="516"/>
      <c r="BN188" s="516"/>
      <c r="BO188" s="719"/>
    </row>
    <row r="189" spans="1:67" ht="117.75" customHeight="1">
      <c r="A189" s="805"/>
      <c r="B189" s="808"/>
      <c r="C189" s="811"/>
      <c r="D189" s="728" t="s">
        <v>1299</v>
      </c>
      <c r="E189" s="728" t="s">
        <v>800</v>
      </c>
      <c r="F189" s="515">
        <v>5</v>
      </c>
      <c r="G189" s="516" t="s">
        <v>1742</v>
      </c>
      <c r="H189" s="520" t="s">
        <v>1301</v>
      </c>
      <c r="I189" s="795" t="s">
        <v>1302</v>
      </c>
      <c r="J189" s="491" t="s">
        <v>1743</v>
      </c>
      <c r="K189" s="795" t="s">
        <v>180</v>
      </c>
      <c r="L189" s="516" t="s">
        <v>365</v>
      </c>
      <c r="M189" s="492" t="s">
        <v>1304</v>
      </c>
      <c r="N189" s="516" t="s">
        <v>1305</v>
      </c>
      <c r="O189" s="516" t="s">
        <v>1702</v>
      </c>
      <c r="P189" s="517" t="s">
        <v>188</v>
      </c>
      <c r="Q189" s="518" t="s">
        <v>188</v>
      </c>
      <c r="R189" s="520" t="s">
        <v>90</v>
      </c>
      <c r="S189" s="482">
        <f>IF(R189="Muy Alta",100%,IF(R189="Alta",80%,IF(R189="Media",60%,IF(R189="Baja",40%,IF(R189="Muy Baja",20%,"")))))</f>
        <v>0.6</v>
      </c>
      <c r="T189" s="520" t="s">
        <v>120</v>
      </c>
      <c r="U189" s="482">
        <f>IF(T189="Catastrófico",100%,IF(T189="Mayor",80%,IF(T189="Moderado",60%,IF(T189="Menor",40%,IF(T189="Leve",20%,"")))))</f>
        <v>0.2</v>
      </c>
      <c r="V189" s="520" t="s">
        <v>183</v>
      </c>
      <c r="W189" s="482">
        <f>IF(V189="Catastrófico",100%,IF(V189="Mayor",80%,IF(V189="Moderado",60%,IF(V189="Menor",40%,IF(V189="Leve",20%,"")))))</f>
        <v>0.4</v>
      </c>
      <c r="X189" s="485" t="str">
        <f>IF(Y189=100%,"Catastrófico",IF(Y189=80%,"Mayor",IF(Y189=60%,"Moderado",IF(Y189=40%,"Menor",IF(Y189=20%,"Leve","")))))</f>
        <v>Menor</v>
      </c>
      <c r="Y189" s="482">
        <f>IF(AND(U189="",W189=""),"",MAX(U189,W189))</f>
        <v>0.4</v>
      </c>
      <c r="Z189" s="482" t="str">
        <f>CONCATENATE(R189,X189)</f>
        <v>MediaMenor</v>
      </c>
      <c r="AA189" s="492" t="str">
        <f>IF(Z189="Muy AltaLeve","Alto",IF(Z189="Muy AltaMenor","Alto",IF(Z189="Muy AltaModerado","Alto",IF(Z189="Muy AltaMayor","Alto",IF(Z189="Muy AltaCatastrófico","Extremo",IF(Z189="AltaLeve","Moderado",IF(Z189="AltaMenor","Moderado",IF(Z189="AltaModerado","Alto",IF(Z189="AltaMayor","Alto",IF(Z189="AltaCatastrófico","Extremo",IF(Z189="MediaLeve","Moderado",IF(Z189="MediaMenor","Moderado",IF(Z189="MediaModerado","Moderado",IF(Z189="MediaMayor","Alto",IF(Z189="MediaCatastrófico","Extremo",IF(Z189="BajaLeve","Bajo",IF(Z189="BajaMenor","Moderado",IF(Z189="BajaModerado","Moderado",IF(Z189="BajaMayor","Alto",IF(Z189="BajaCatastrófico","Extremo",IF(Z189="Muy BajaLeve","Bajo",IF(Z189="Muy BajaMenor","Bajo",IF(Z189="Muy BajaModerado","Moderado",IF(Z189="Muy BajaMayor","Alto",IF(Z189="Muy BajaCatastrófico","Extremo","")))))))))))))))))))))))))</f>
        <v>Moderado</v>
      </c>
      <c r="AB189" s="151">
        <v>1</v>
      </c>
      <c r="AC189" s="229" t="s">
        <v>1308</v>
      </c>
      <c r="AD189" s="159">
        <v>1</v>
      </c>
      <c r="AE189" s="207" t="s">
        <v>1310</v>
      </c>
      <c r="AF189" s="153" t="str">
        <f t="shared" si="8"/>
        <v>Probabilidad</v>
      </c>
      <c r="AG189" s="154" t="s">
        <v>96</v>
      </c>
      <c r="AH189" s="155">
        <f t="shared" si="9"/>
        <v>0.25</v>
      </c>
      <c r="AI189" s="154" t="s">
        <v>97</v>
      </c>
      <c r="AJ189" s="155">
        <f t="shared" si="10"/>
        <v>0.15</v>
      </c>
      <c r="AK189" s="156">
        <f t="shared" si="11"/>
        <v>0.4</v>
      </c>
      <c r="AL189" s="157">
        <f>IFERROR(IF(AF189="Probabilidad",(S189-(+S189*AK189)),IF(AF189="Impacto",S189,"")),"")</f>
        <v>0.36</v>
      </c>
      <c r="AM189" s="157">
        <f>IFERROR(IF(AF189="Impacto",(Y189-(+Y189*AK189)),IF(AF189="Probabilidad",Y189,"")),"")</f>
        <v>0.4</v>
      </c>
      <c r="AN189" s="158" t="s">
        <v>98</v>
      </c>
      <c r="AO189" s="158" t="s">
        <v>99</v>
      </c>
      <c r="AP189" s="158" t="s">
        <v>100</v>
      </c>
      <c r="AQ189" s="520" t="s">
        <v>1744</v>
      </c>
      <c r="AR189" s="490">
        <f>S189</f>
        <v>0.6</v>
      </c>
      <c r="AS189" s="490">
        <f>IF(AL189="","",MIN(AL189:AL192))</f>
        <v>0.12959999999999999</v>
      </c>
      <c r="AT189" s="492" t="str">
        <f>IFERROR(IF(AS189="","",IF(AS189&lt;=0.2,"Muy Baja",IF(AS189&lt;=0.4,"Baja",IF(AS189&lt;=0.6,"Media",IF(AS189&lt;=0.8,"Alta","Muy Alta"))))),"")</f>
        <v>Muy Baja</v>
      </c>
      <c r="AU189" s="490">
        <f>Y189</f>
        <v>0.4</v>
      </c>
      <c r="AV189" s="490">
        <f>IF(AM189="","",MIN(AM189:AM192))</f>
        <v>0.30000000000000004</v>
      </c>
      <c r="AW189" s="492" t="str">
        <f>IFERROR(IF(AV189="","",IF(AV189&lt;=0.2,"Leve",IF(AV189&lt;=0.4,"Menor",IF(AV189&lt;=0.6,"Moderado",IF(AV189&lt;=0.8,"Mayor","Catastrófico"))))),"")</f>
        <v>Menor</v>
      </c>
      <c r="AX189" s="492" t="str">
        <f>AA189</f>
        <v>Moderado</v>
      </c>
      <c r="AY189" s="492" t="str">
        <f>IFERROR(IF(OR(AND(AT189="Muy Baja",AW189="Leve"),AND(AT189="Muy Baja",AW189="Menor"),AND(AT189="Baja",AW189="Leve")),"Bajo",IF(OR(AND(AT189="Muy baja",AW189="Moderado"),AND(AT189="Baja",AW189="Menor"),AND(AT189="Baja",AW189="Moderado"),AND(AT189="Media",AW189="Leve"),AND(AT189="Media",AW189="Menor"),AND(AT189="Media",AW189="Moderado"),AND(AT189="Alta",AW189="Leve"),AND(AT189="Alta",AW189="Menor")),"Moderado",IF(OR(AND(AT189="Muy Baja",AW189="Mayor"),AND(AT189="Baja",AW189="Mayor"),AND(AT189="Media",AW189="Mayor"),AND(AT189="Alta",AW189="Moderado"),AND(AT189="Alta",AW189="Mayor"),AND(AT189="Muy Alta",AW189="Leve"),AND(AT189="Muy Alta",AW189="Menor"),AND(AT189="Muy Alta",AW189="Moderado"),AND(AT189="Muy Alta",AW189="Mayor")),"Alto",IF(OR(AND(AT189="Muy Baja",AW189="Catastrófico"),AND(AT189="Baja",AW189="Catastrófico"),AND(AT189="Media",AW189="Catastrófico"),AND(AT189="Alta",AW189="Catastrófico"),AND(AT189="Muy Alta",AW189="Catastrófico")),"Extremo","")))),"")</f>
        <v>Bajo</v>
      </c>
      <c r="AZ189" s="795" t="s">
        <v>127</v>
      </c>
      <c r="BA189" s="516" t="s">
        <v>188</v>
      </c>
      <c r="BB189" s="516" t="s">
        <v>188</v>
      </c>
      <c r="BC189" s="516" t="s">
        <v>188</v>
      </c>
      <c r="BD189" s="516" t="s">
        <v>188</v>
      </c>
      <c r="BE189" s="516" t="s">
        <v>188</v>
      </c>
      <c r="BF189" s="516"/>
      <c r="BG189" s="516"/>
      <c r="BH189" s="581"/>
      <c r="BI189" s="581"/>
      <c r="BJ189" s="581"/>
      <c r="BK189" s="581"/>
      <c r="BL189" s="581"/>
      <c r="BM189" s="516"/>
      <c r="BN189" s="516"/>
      <c r="BO189" s="719"/>
    </row>
    <row r="190" spans="1:67" ht="117.75" customHeight="1">
      <c r="A190" s="805"/>
      <c r="B190" s="808"/>
      <c r="C190" s="811"/>
      <c r="D190" s="728"/>
      <c r="E190" s="728"/>
      <c r="F190" s="515"/>
      <c r="G190" s="516"/>
      <c r="H190" s="520"/>
      <c r="I190" s="795"/>
      <c r="J190" s="491"/>
      <c r="K190" s="795"/>
      <c r="L190" s="516"/>
      <c r="M190" s="492"/>
      <c r="N190" s="516"/>
      <c r="O190" s="516"/>
      <c r="P190" s="517"/>
      <c r="Q190" s="518"/>
      <c r="R190" s="520"/>
      <c r="S190" s="482"/>
      <c r="T190" s="520"/>
      <c r="U190" s="482"/>
      <c r="V190" s="520"/>
      <c r="W190" s="482"/>
      <c r="X190" s="485"/>
      <c r="Y190" s="482"/>
      <c r="Z190" s="482"/>
      <c r="AA190" s="492"/>
      <c r="AB190" s="151">
        <v>2</v>
      </c>
      <c r="AC190" s="229" t="s">
        <v>1312</v>
      </c>
      <c r="AD190" s="159" t="s">
        <v>1745</v>
      </c>
      <c r="AE190" s="207" t="s">
        <v>1313</v>
      </c>
      <c r="AF190" s="153" t="str">
        <f t="shared" si="8"/>
        <v>Impacto</v>
      </c>
      <c r="AG190" s="154" t="s">
        <v>270</v>
      </c>
      <c r="AH190" s="155">
        <f t="shared" si="9"/>
        <v>0.1</v>
      </c>
      <c r="AI190" s="154" t="s">
        <v>97</v>
      </c>
      <c r="AJ190" s="155">
        <f t="shared" si="10"/>
        <v>0.15</v>
      </c>
      <c r="AK190" s="156">
        <f t="shared" si="11"/>
        <v>0.25</v>
      </c>
      <c r="AL190" s="157">
        <f>IFERROR(IF(AND(AF189="Probabilidad",AF190="Probabilidad"),(AL189-(+AL189*AK190)),IF(AF190="Probabilidad",(S189-(+S189*AK190)),IF(AF190="Impacto",AL189,""))),"")</f>
        <v>0.36</v>
      </c>
      <c r="AM190" s="157">
        <f>IFERROR(IF(AND(AF189="Impacto",AF190="Impacto"),(AM189-(+AM189*AK190)),IF(AF190="Impacto",(Y189-(+Y189*AK190)),IF(AF190="Probabilidad",AM189,""))),"")</f>
        <v>0.30000000000000004</v>
      </c>
      <c r="AN190" s="158" t="s">
        <v>98</v>
      </c>
      <c r="AO190" s="158" t="s">
        <v>99</v>
      </c>
      <c r="AP190" s="158" t="s">
        <v>100</v>
      </c>
      <c r="AQ190" s="520"/>
      <c r="AR190" s="491"/>
      <c r="AS190" s="491"/>
      <c r="AT190" s="492"/>
      <c r="AU190" s="491"/>
      <c r="AV190" s="491"/>
      <c r="AW190" s="492"/>
      <c r="AX190" s="492"/>
      <c r="AY190" s="492"/>
      <c r="AZ190" s="795"/>
      <c r="BA190" s="516"/>
      <c r="BB190" s="516"/>
      <c r="BC190" s="516"/>
      <c r="BD190" s="516"/>
      <c r="BE190" s="516"/>
      <c r="BF190" s="516"/>
      <c r="BG190" s="516"/>
      <c r="BH190" s="581"/>
      <c r="BI190" s="581"/>
      <c r="BJ190" s="581"/>
      <c r="BK190" s="581"/>
      <c r="BL190" s="581"/>
      <c r="BM190" s="516"/>
      <c r="BN190" s="516"/>
      <c r="BO190" s="719"/>
    </row>
    <row r="191" spans="1:67" ht="117.75" customHeight="1">
      <c r="A191" s="805"/>
      <c r="B191" s="808"/>
      <c r="C191" s="811"/>
      <c r="D191" s="728"/>
      <c r="E191" s="728"/>
      <c r="F191" s="515"/>
      <c r="G191" s="516"/>
      <c r="H191" s="520"/>
      <c r="I191" s="795"/>
      <c r="J191" s="491"/>
      <c r="K191" s="795"/>
      <c r="L191" s="516"/>
      <c r="M191" s="492"/>
      <c r="N191" s="516"/>
      <c r="O191" s="516"/>
      <c r="P191" s="517"/>
      <c r="Q191" s="518"/>
      <c r="R191" s="520"/>
      <c r="S191" s="482"/>
      <c r="T191" s="520"/>
      <c r="U191" s="482"/>
      <c r="V191" s="520"/>
      <c r="W191" s="482"/>
      <c r="X191" s="485"/>
      <c r="Y191" s="482"/>
      <c r="Z191" s="482"/>
      <c r="AA191" s="492"/>
      <c r="AB191" s="151">
        <v>3</v>
      </c>
      <c r="AC191" s="229" t="s">
        <v>1314</v>
      </c>
      <c r="AD191" s="159" t="s">
        <v>1741</v>
      </c>
      <c r="AE191" s="207" t="s">
        <v>1315</v>
      </c>
      <c r="AF191" s="153" t="str">
        <f t="shared" si="8"/>
        <v>Probabilidad</v>
      </c>
      <c r="AG191" s="154" t="s">
        <v>96</v>
      </c>
      <c r="AH191" s="155">
        <f t="shared" si="9"/>
        <v>0.25</v>
      </c>
      <c r="AI191" s="154" t="s">
        <v>97</v>
      </c>
      <c r="AJ191" s="155">
        <f t="shared" si="10"/>
        <v>0.15</v>
      </c>
      <c r="AK191" s="156">
        <f t="shared" si="11"/>
        <v>0.4</v>
      </c>
      <c r="AL191" s="157">
        <f>IFERROR(IF(AND(AF190="Probabilidad",AF191="Probabilidad"),(AL190-(+AL190*AK191)),IF(AND(AF190="Impacto",AF191="Probabilidad"),(AL189-(+AL189*AK191)),IF(AF191="Impacto",AL190,""))),"")</f>
        <v>0.216</v>
      </c>
      <c r="AM191" s="157">
        <f>IFERROR(IF(AND(AF190="Impacto",AF191="Impacto"),(AM190-(+AM190*AK191)),IF(AND(AF190="Probabilidad",AF191="Impacto"),(AM189-(+AM189*AK191)),IF(AF191="Probabilidad",AM190,""))),"")</f>
        <v>0.30000000000000004</v>
      </c>
      <c r="AN191" s="158" t="s">
        <v>98</v>
      </c>
      <c r="AO191" s="158" t="s">
        <v>99</v>
      </c>
      <c r="AP191" s="158" t="s">
        <v>100</v>
      </c>
      <c r="AQ191" s="520"/>
      <c r="AR191" s="491"/>
      <c r="AS191" s="491"/>
      <c r="AT191" s="492"/>
      <c r="AU191" s="491"/>
      <c r="AV191" s="491"/>
      <c r="AW191" s="492"/>
      <c r="AX191" s="492"/>
      <c r="AY191" s="492"/>
      <c r="AZ191" s="795"/>
      <c r="BA191" s="516"/>
      <c r="BB191" s="516"/>
      <c r="BC191" s="516"/>
      <c r="BD191" s="516"/>
      <c r="BE191" s="516"/>
      <c r="BF191" s="516"/>
      <c r="BG191" s="516"/>
      <c r="BH191" s="581"/>
      <c r="BI191" s="581"/>
      <c r="BJ191" s="581"/>
      <c r="BK191" s="581"/>
      <c r="BL191" s="581"/>
      <c r="BM191" s="516"/>
      <c r="BN191" s="516"/>
      <c r="BO191" s="719"/>
    </row>
    <row r="192" spans="1:67" ht="117.75" customHeight="1">
      <c r="A192" s="805"/>
      <c r="B192" s="808"/>
      <c r="C192" s="811"/>
      <c r="D192" s="728"/>
      <c r="E192" s="728"/>
      <c r="F192" s="515"/>
      <c r="G192" s="516"/>
      <c r="H192" s="520"/>
      <c r="I192" s="795"/>
      <c r="J192" s="491"/>
      <c r="K192" s="795"/>
      <c r="L192" s="516"/>
      <c r="M192" s="492"/>
      <c r="N192" s="516"/>
      <c r="O192" s="516"/>
      <c r="P192" s="517"/>
      <c r="Q192" s="518"/>
      <c r="R192" s="520"/>
      <c r="S192" s="482"/>
      <c r="T192" s="520"/>
      <c r="U192" s="482"/>
      <c r="V192" s="520"/>
      <c r="W192" s="482"/>
      <c r="X192" s="485"/>
      <c r="Y192" s="482"/>
      <c r="Z192" s="482"/>
      <c r="AA192" s="492"/>
      <c r="AB192" s="151">
        <v>4</v>
      </c>
      <c r="AC192" s="229" t="s">
        <v>1721</v>
      </c>
      <c r="AD192" s="159">
        <v>1</v>
      </c>
      <c r="AE192" s="152" t="s">
        <v>1722</v>
      </c>
      <c r="AF192" s="153" t="str">
        <f t="shared" si="8"/>
        <v>Probabilidad</v>
      </c>
      <c r="AG192" s="154" t="s">
        <v>96</v>
      </c>
      <c r="AH192" s="155">
        <f t="shared" si="9"/>
        <v>0.25</v>
      </c>
      <c r="AI192" s="154" t="s">
        <v>97</v>
      </c>
      <c r="AJ192" s="155">
        <f t="shared" si="10"/>
        <v>0.15</v>
      </c>
      <c r="AK192" s="156">
        <f t="shared" si="11"/>
        <v>0.4</v>
      </c>
      <c r="AL192" s="157">
        <f>IFERROR(IF(AND(AF191="Probabilidad",AF192="Probabilidad"),(AL191-(+AL191*AK192)),IF(AND(AF191="Impacto",AF192="Probabilidad"),(AL190-(+AL190*AK192)),IF(AF192="Impacto",AL191,""))),"")</f>
        <v>0.12959999999999999</v>
      </c>
      <c r="AM192" s="157">
        <f>IFERROR(IF(AND(AF191="Impacto",AF192="Impacto"),(AM191-(+AM191*AK192)),IF(AND(AF191="Probabilidad",AF192="Impacto"),(AM190-(+AM190*AK192)),IF(AF192="Probabilidad",AM191,""))),"")</f>
        <v>0.30000000000000004</v>
      </c>
      <c r="AN192" s="158" t="s">
        <v>98</v>
      </c>
      <c r="AO192" s="158" t="s">
        <v>99</v>
      </c>
      <c r="AP192" s="158" t="s">
        <v>100</v>
      </c>
      <c r="AQ192" s="520"/>
      <c r="AR192" s="491"/>
      <c r="AS192" s="491"/>
      <c r="AT192" s="492"/>
      <c r="AU192" s="491"/>
      <c r="AV192" s="491"/>
      <c r="AW192" s="492"/>
      <c r="AX192" s="492"/>
      <c r="AY192" s="492"/>
      <c r="AZ192" s="795"/>
      <c r="BA192" s="516"/>
      <c r="BB192" s="516"/>
      <c r="BC192" s="516"/>
      <c r="BD192" s="516"/>
      <c r="BE192" s="516"/>
      <c r="BF192" s="516"/>
      <c r="BG192" s="516"/>
      <c r="BH192" s="581"/>
      <c r="BI192" s="581"/>
      <c r="BJ192" s="581"/>
      <c r="BK192" s="581"/>
      <c r="BL192" s="581"/>
      <c r="BM192" s="516"/>
      <c r="BN192" s="516"/>
      <c r="BO192" s="719"/>
    </row>
    <row r="193" spans="1:67" ht="117.75" customHeight="1">
      <c r="A193" s="805"/>
      <c r="B193" s="808"/>
      <c r="C193" s="811"/>
      <c r="D193" s="728" t="s">
        <v>1299</v>
      </c>
      <c r="E193" s="728" t="s">
        <v>800</v>
      </c>
      <c r="F193" s="515">
        <v>6</v>
      </c>
      <c r="G193" s="516" t="s">
        <v>1742</v>
      </c>
      <c r="H193" s="520" t="s">
        <v>1301</v>
      </c>
      <c r="I193" s="795" t="s">
        <v>1316</v>
      </c>
      <c r="J193" s="491" t="s">
        <v>1746</v>
      </c>
      <c r="K193" s="795" t="s">
        <v>180</v>
      </c>
      <c r="L193" s="516" t="s">
        <v>365</v>
      </c>
      <c r="M193" s="492" t="s">
        <v>1304</v>
      </c>
      <c r="N193" s="516" t="s">
        <v>1318</v>
      </c>
      <c r="O193" s="833" t="s">
        <v>1747</v>
      </c>
      <c r="P193" s="519" t="s">
        <v>188</v>
      </c>
      <c r="Q193" s="514" t="s">
        <v>188</v>
      </c>
      <c r="R193" s="520" t="s">
        <v>90</v>
      </c>
      <c r="S193" s="482">
        <f>IF(R193="Muy Alta",100%,IF(R193="Alta",80%,IF(R193="Media",60%,IF(R193="Baja",40%,IF(R193="Muy Baja",20%,"")))))</f>
        <v>0.6</v>
      </c>
      <c r="T193" s="520" t="s">
        <v>120</v>
      </c>
      <c r="U193" s="482">
        <f>IF(T193="Catastrófico",100%,IF(T193="Mayor",80%,IF(T193="Moderado",60%,IF(T193="Menor",40%,IF(T193="Leve",20%,"")))))</f>
        <v>0.2</v>
      </c>
      <c r="V193" s="520" t="s">
        <v>183</v>
      </c>
      <c r="W193" s="482">
        <f>IF(V193="Catastrófico",100%,IF(V193="Mayor",80%,IF(V193="Moderado",60%,IF(V193="Menor",40%,IF(V193="Leve",20%,"")))))</f>
        <v>0.4</v>
      </c>
      <c r="X193" s="485" t="str">
        <f>IF(Y193=100%,"Catastrófico",IF(Y193=80%,"Mayor",IF(Y193=60%,"Moderado",IF(Y193=40%,"Menor",IF(Y193=20%,"Leve","")))))</f>
        <v>Menor</v>
      </c>
      <c r="Y193" s="482">
        <f>IF(AND(U193="",W193=""),"",MAX(U193,W193))</f>
        <v>0.4</v>
      </c>
      <c r="Z193" s="482" t="str">
        <f>CONCATENATE(R193,X193)</f>
        <v>MediaMenor</v>
      </c>
      <c r="AA193" s="492" t="str">
        <f>IF(Z193="Muy AltaLeve","Alto",IF(Z193="Muy AltaMenor","Alto",IF(Z193="Muy AltaModerado","Alto",IF(Z193="Muy AltaMayor","Alto",IF(Z193="Muy AltaCatastrófico","Extremo",IF(Z193="AltaLeve","Moderado",IF(Z193="AltaMenor","Moderado",IF(Z193="AltaModerado","Alto",IF(Z193="AltaMayor","Alto",IF(Z193="AltaCatastrófico","Extremo",IF(Z193="MediaLeve","Moderado",IF(Z193="MediaMenor","Moderado",IF(Z193="MediaModerado","Moderado",IF(Z193="MediaMayor","Alto",IF(Z193="MediaCatastrófico","Extremo",IF(Z193="BajaLeve","Bajo",IF(Z193="BajaMenor","Moderado",IF(Z193="BajaModerado","Moderado",IF(Z193="BajaMayor","Alto",IF(Z193="BajaCatastrófico","Extremo",IF(Z193="Muy BajaLeve","Bajo",IF(Z193="Muy BajaMenor","Bajo",IF(Z193="Muy BajaModerado","Moderado",IF(Z193="Muy BajaMayor","Alto",IF(Z193="Muy BajaCatastrófico","Extremo","")))))))))))))))))))))))))</f>
        <v>Moderado</v>
      </c>
      <c r="AB193" s="151">
        <v>1</v>
      </c>
      <c r="AC193" s="259" t="s">
        <v>1320</v>
      </c>
      <c r="AD193" s="159">
        <v>3</v>
      </c>
      <c r="AE193" s="207" t="s">
        <v>1310</v>
      </c>
      <c r="AF193" s="153" t="str">
        <f t="shared" si="8"/>
        <v>Probabilidad</v>
      </c>
      <c r="AG193" s="154" t="s">
        <v>96</v>
      </c>
      <c r="AH193" s="155">
        <f t="shared" si="9"/>
        <v>0.25</v>
      </c>
      <c r="AI193" s="154" t="s">
        <v>97</v>
      </c>
      <c r="AJ193" s="155">
        <f t="shared" si="10"/>
        <v>0.15</v>
      </c>
      <c r="AK193" s="156">
        <f t="shared" si="11"/>
        <v>0.4</v>
      </c>
      <c r="AL193" s="157">
        <f>IFERROR(IF(AF193="Probabilidad",(S193-(+S193*AK193)),IF(AF193="Impacto",S193,"")),"")</f>
        <v>0.36</v>
      </c>
      <c r="AM193" s="157">
        <f>IFERROR(IF(AF193="Impacto",(Y193-(+Y193*AK193)),IF(AF193="Probabilidad",Y193,"")),"")</f>
        <v>0.4</v>
      </c>
      <c r="AN193" s="158" t="s">
        <v>98</v>
      </c>
      <c r="AO193" s="158" t="s">
        <v>99</v>
      </c>
      <c r="AP193" s="158" t="s">
        <v>100</v>
      </c>
      <c r="AQ193" s="520" t="s">
        <v>1748</v>
      </c>
      <c r="AR193" s="490">
        <f>S193</f>
        <v>0.6</v>
      </c>
      <c r="AS193" s="490">
        <f>IF(AL193="","",MIN(AL193:AL197))</f>
        <v>9.0719999999999995E-2</v>
      </c>
      <c r="AT193" s="492" t="str">
        <f>IFERROR(IF(AS193="","",IF(AS193&lt;=0.2,"Muy Baja",IF(AS193&lt;=0.4,"Baja",IF(AS193&lt;=0.6,"Media",IF(AS193&lt;=0.8,"Alta","Muy Alta"))))),"")</f>
        <v>Muy Baja</v>
      </c>
      <c r="AU193" s="490">
        <f>Y193</f>
        <v>0.4</v>
      </c>
      <c r="AV193" s="490">
        <f>IF(AM193="","",MIN(AM193:AM197))</f>
        <v>0.30000000000000004</v>
      </c>
      <c r="AW193" s="492" t="str">
        <f>IFERROR(IF(AV193="","",IF(AV193&lt;=0.2,"Leve",IF(AV193&lt;=0.4,"Menor",IF(AV193&lt;=0.6,"Moderado",IF(AV193&lt;=0.8,"Mayor","Catastrófico"))))),"")</f>
        <v>Menor</v>
      </c>
      <c r="AX193" s="492" t="str">
        <f>AA193</f>
        <v>Moderado</v>
      </c>
      <c r="AY193" s="492" t="str">
        <f>IFERROR(IF(OR(AND(AT193="Muy Baja",AW193="Leve"),AND(AT193="Muy Baja",AW193="Menor"),AND(AT193="Baja",AW193="Leve")),"Bajo",IF(OR(AND(AT193="Muy baja",AW193="Moderado"),AND(AT193="Baja",AW193="Menor"),AND(AT193="Baja",AW193="Moderado"),AND(AT193="Media",AW193="Leve"),AND(AT193="Media",AW193="Menor"),AND(AT193="Media",AW193="Moderado"),AND(AT193="Alta",AW193="Leve"),AND(AT193="Alta",AW193="Menor")),"Moderado",IF(OR(AND(AT193="Muy Baja",AW193="Mayor"),AND(AT193="Baja",AW193="Mayor"),AND(AT193="Media",AW193="Mayor"),AND(AT193="Alta",AW193="Moderado"),AND(AT193="Alta",AW193="Mayor"),AND(AT193="Muy Alta",AW193="Leve"),AND(AT193="Muy Alta",AW193="Menor"),AND(AT193="Muy Alta",AW193="Moderado"),AND(AT193="Muy Alta",AW193="Mayor")),"Alto",IF(OR(AND(AT193="Muy Baja",AW193="Catastrófico"),AND(AT193="Baja",AW193="Catastrófico"),AND(AT193="Media",AW193="Catastrófico"),AND(AT193="Alta",AW193="Catastrófico"),AND(AT193="Muy Alta",AW193="Catastrófico")),"Extremo","")))),"")</f>
        <v>Bajo</v>
      </c>
      <c r="AZ193" s="795" t="s">
        <v>127</v>
      </c>
      <c r="BA193" s="516" t="s">
        <v>188</v>
      </c>
      <c r="BB193" s="516" t="s">
        <v>188</v>
      </c>
      <c r="BC193" s="516" t="s">
        <v>188</v>
      </c>
      <c r="BD193" s="516" t="s">
        <v>188</v>
      </c>
      <c r="BE193" s="516" t="s">
        <v>188</v>
      </c>
      <c r="BF193" s="516"/>
      <c r="BG193" s="516"/>
      <c r="BH193" s="581"/>
      <c r="BI193" s="581"/>
      <c r="BJ193" s="581"/>
      <c r="BK193" s="581"/>
      <c r="BL193" s="581"/>
      <c r="BM193" s="516"/>
      <c r="BN193" s="516"/>
      <c r="BO193" s="719"/>
    </row>
    <row r="194" spans="1:67" ht="117.75" customHeight="1">
      <c r="A194" s="805"/>
      <c r="B194" s="808"/>
      <c r="C194" s="811"/>
      <c r="D194" s="728"/>
      <c r="E194" s="728"/>
      <c r="F194" s="515"/>
      <c r="G194" s="516"/>
      <c r="H194" s="520"/>
      <c r="I194" s="795"/>
      <c r="J194" s="491"/>
      <c r="K194" s="795"/>
      <c r="L194" s="516"/>
      <c r="M194" s="492"/>
      <c r="N194" s="516"/>
      <c r="O194" s="833"/>
      <c r="P194" s="519"/>
      <c r="Q194" s="514"/>
      <c r="R194" s="520"/>
      <c r="S194" s="482"/>
      <c r="T194" s="520"/>
      <c r="U194" s="482"/>
      <c r="V194" s="520"/>
      <c r="W194" s="482"/>
      <c r="X194" s="485"/>
      <c r="Y194" s="482"/>
      <c r="Z194" s="482"/>
      <c r="AA194" s="492"/>
      <c r="AB194" s="151">
        <v>2</v>
      </c>
      <c r="AC194" s="259" t="s">
        <v>1312</v>
      </c>
      <c r="AD194" s="159">
        <v>2</v>
      </c>
      <c r="AE194" s="207" t="s">
        <v>1322</v>
      </c>
      <c r="AF194" s="153" t="str">
        <f t="shared" si="8"/>
        <v>Impacto</v>
      </c>
      <c r="AG194" s="154" t="s">
        <v>270</v>
      </c>
      <c r="AH194" s="155">
        <f t="shared" si="9"/>
        <v>0.1</v>
      </c>
      <c r="AI194" s="154" t="s">
        <v>97</v>
      </c>
      <c r="AJ194" s="155">
        <f t="shared" si="10"/>
        <v>0.15</v>
      </c>
      <c r="AK194" s="156">
        <f t="shared" si="11"/>
        <v>0.25</v>
      </c>
      <c r="AL194" s="157">
        <f>IFERROR(IF(AND(AF193="Probabilidad",AF194="Probabilidad"),(AL193-(+AL193*AK194)),IF(AF194="Probabilidad",(S193-(+S193*AK194)),IF(AF194="Impacto",AL193,""))),"")</f>
        <v>0.36</v>
      </c>
      <c r="AM194" s="157">
        <f>IFERROR(IF(AND(AF193="Impacto",AF194="Impacto"),(AM193-(+AM193*AK194)),IF(AF194="Impacto",(Y193-(+Y193*AK194)),IF(AF194="Probabilidad",AM193,""))),"")</f>
        <v>0.30000000000000004</v>
      </c>
      <c r="AN194" s="158" t="s">
        <v>98</v>
      </c>
      <c r="AO194" s="158" t="s">
        <v>99</v>
      </c>
      <c r="AP194" s="158" t="s">
        <v>100</v>
      </c>
      <c r="AQ194" s="520"/>
      <c r="AR194" s="491"/>
      <c r="AS194" s="491"/>
      <c r="AT194" s="492"/>
      <c r="AU194" s="491"/>
      <c r="AV194" s="491"/>
      <c r="AW194" s="492"/>
      <c r="AX194" s="492"/>
      <c r="AY194" s="492"/>
      <c r="AZ194" s="795"/>
      <c r="BA194" s="516"/>
      <c r="BB194" s="516"/>
      <c r="BC194" s="516"/>
      <c r="BD194" s="516"/>
      <c r="BE194" s="516"/>
      <c r="BF194" s="516"/>
      <c r="BG194" s="516"/>
      <c r="BH194" s="581"/>
      <c r="BI194" s="581"/>
      <c r="BJ194" s="581"/>
      <c r="BK194" s="581"/>
      <c r="BL194" s="581"/>
      <c r="BM194" s="516"/>
      <c r="BN194" s="516"/>
      <c r="BO194" s="719"/>
    </row>
    <row r="195" spans="1:67" ht="117.75" customHeight="1">
      <c r="A195" s="805"/>
      <c r="B195" s="808"/>
      <c r="C195" s="811"/>
      <c r="D195" s="728"/>
      <c r="E195" s="728"/>
      <c r="F195" s="515"/>
      <c r="G195" s="516"/>
      <c r="H195" s="520"/>
      <c r="I195" s="795"/>
      <c r="J195" s="491"/>
      <c r="K195" s="795"/>
      <c r="L195" s="516"/>
      <c r="M195" s="492"/>
      <c r="N195" s="516"/>
      <c r="O195" s="833"/>
      <c r="P195" s="519"/>
      <c r="Q195" s="514"/>
      <c r="R195" s="520"/>
      <c r="S195" s="482"/>
      <c r="T195" s="520"/>
      <c r="U195" s="482"/>
      <c r="V195" s="520"/>
      <c r="W195" s="482"/>
      <c r="X195" s="485"/>
      <c r="Y195" s="482"/>
      <c r="Z195" s="482"/>
      <c r="AA195" s="492"/>
      <c r="AB195" s="151">
        <v>3</v>
      </c>
      <c r="AC195" s="259" t="s">
        <v>1407</v>
      </c>
      <c r="AD195" s="159">
        <v>1</v>
      </c>
      <c r="AE195" s="207" t="s">
        <v>1324</v>
      </c>
      <c r="AF195" s="153" t="str">
        <f t="shared" si="8"/>
        <v>Probabilidad</v>
      </c>
      <c r="AG195" s="154" t="s">
        <v>231</v>
      </c>
      <c r="AH195" s="155">
        <f t="shared" si="9"/>
        <v>0.15</v>
      </c>
      <c r="AI195" s="154" t="s">
        <v>97</v>
      </c>
      <c r="AJ195" s="155">
        <f t="shared" si="10"/>
        <v>0.15</v>
      </c>
      <c r="AK195" s="156">
        <f t="shared" si="11"/>
        <v>0.3</v>
      </c>
      <c r="AL195" s="157">
        <f>IFERROR(IF(AND(AF194="Probabilidad",AF195="Probabilidad"),(AL194-(+AL194*AK195)),IF(AND(AF194="Impacto",AF195="Probabilidad"),(AL193-(+AL193*AK195)),IF(AF195="Impacto",AL194,""))),"")</f>
        <v>0.252</v>
      </c>
      <c r="AM195" s="157">
        <f>IFERROR(IF(AND(AF194="Impacto",AF195="Impacto"),(AM194-(+AM194*AK195)),IF(AND(AF194="Probabilidad",AF195="Impacto"),(AM193-(+AM193*AK195)),IF(AF195="Probabilidad",AM194,""))),"")</f>
        <v>0.30000000000000004</v>
      </c>
      <c r="AN195" s="158" t="s">
        <v>98</v>
      </c>
      <c r="AO195" s="158" t="s">
        <v>99</v>
      </c>
      <c r="AP195" s="158" t="s">
        <v>100</v>
      </c>
      <c r="AQ195" s="520"/>
      <c r="AR195" s="491"/>
      <c r="AS195" s="491"/>
      <c r="AT195" s="492"/>
      <c r="AU195" s="491"/>
      <c r="AV195" s="491"/>
      <c r="AW195" s="492"/>
      <c r="AX195" s="492"/>
      <c r="AY195" s="492"/>
      <c r="AZ195" s="795"/>
      <c r="BA195" s="516"/>
      <c r="BB195" s="516"/>
      <c r="BC195" s="516"/>
      <c r="BD195" s="516"/>
      <c r="BE195" s="516"/>
      <c r="BF195" s="516"/>
      <c r="BG195" s="516"/>
      <c r="BH195" s="581"/>
      <c r="BI195" s="581"/>
      <c r="BJ195" s="581"/>
      <c r="BK195" s="581"/>
      <c r="BL195" s="581"/>
      <c r="BM195" s="516"/>
      <c r="BN195" s="516"/>
      <c r="BO195" s="719"/>
    </row>
    <row r="196" spans="1:67" ht="117.75" customHeight="1">
      <c r="A196" s="805"/>
      <c r="B196" s="808"/>
      <c r="C196" s="811"/>
      <c r="D196" s="728"/>
      <c r="E196" s="728"/>
      <c r="F196" s="515"/>
      <c r="G196" s="516"/>
      <c r="H196" s="520"/>
      <c r="I196" s="795"/>
      <c r="J196" s="491"/>
      <c r="K196" s="795"/>
      <c r="L196" s="516"/>
      <c r="M196" s="492"/>
      <c r="N196" s="516"/>
      <c r="O196" s="833"/>
      <c r="P196" s="519"/>
      <c r="Q196" s="514"/>
      <c r="R196" s="520"/>
      <c r="S196" s="482"/>
      <c r="T196" s="520"/>
      <c r="U196" s="482"/>
      <c r="V196" s="520"/>
      <c r="W196" s="482"/>
      <c r="X196" s="485"/>
      <c r="Y196" s="482"/>
      <c r="Z196" s="482"/>
      <c r="AA196" s="492"/>
      <c r="AB196" s="151">
        <v>4</v>
      </c>
      <c r="AC196" s="260" t="s">
        <v>1325</v>
      </c>
      <c r="AD196" s="159">
        <v>1</v>
      </c>
      <c r="AE196" s="261" t="s">
        <v>1326</v>
      </c>
      <c r="AF196" s="153" t="str">
        <f t="shared" si="8"/>
        <v>Probabilidad</v>
      </c>
      <c r="AG196" s="154" t="s">
        <v>96</v>
      </c>
      <c r="AH196" s="155">
        <f t="shared" si="9"/>
        <v>0.25</v>
      </c>
      <c r="AI196" s="154" t="s">
        <v>97</v>
      </c>
      <c r="AJ196" s="155">
        <f t="shared" si="10"/>
        <v>0.15</v>
      </c>
      <c r="AK196" s="156">
        <f t="shared" si="11"/>
        <v>0.4</v>
      </c>
      <c r="AL196" s="157">
        <f>IFERROR(IF(AND(AF195="Probabilidad",AF196="Probabilidad"),(AL195-(+AL195*AK196)),IF(AND(AF195="Impacto",AF196="Probabilidad"),(AL194-(+AL194*AK196)),IF(AF196="Impacto",AL195,""))),"")</f>
        <v>0.1512</v>
      </c>
      <c r="AM196" s="157">
        <f>IFERROR(IF(AND(AF195="Impacto",AF196="Impacto"),(AM195-(+AM195*AK196)),IF(AND(AF195="Probabilidad",AF196="Impacto"),(AM194-(+AM194*AK196)),IF(AF196="Probabilidad",AM195,""))),"")</f>
        <v>0.30000000000000004</v>
      </c>
      <c r="AN196" s="158" t="s">
        <v>98</v>
      </c>
      <c r="AO196" s="158" t="s">
        <v>99</v>
      </c>
      <c r="AP196" s="158" t="s">
        <v>100</v>
      </c>
      <c r="AQ196" s="520"/>
      <c r="AR196" s="491"/>
      <c r="AS196" s="491"/>
      <c r="AT196" s="492"/>
      <c r="AU196" s="491"/>
      <c r="AV196" s="491"/>
      <c r="AW196" s="492"/>
      <c r="AX196" s="492"/>
      <c r="AY196" s="492"/>
      <c r="AZ196" s="795"/>
      <c r="BA196" s="516"/>
      <c r="BB196" s="516"/>
      <c r="BC196" s="516"/>
      <c r="BD196" s="516"/>
      <c r="BE196" s="516"/>
      <c r="BF196" s="516"/>
      <c r="BG196" s="516"/>
      <c r="BH196" s="581"/>
      <c r="BI196" s="581"/>
      <c r="BJ196" s="581"/>
      <c r="BK196" s="581"/>
      <c r="BL196" s="581"/>
      <c r="BM196" s="516"/>
      <c r="BN196" s="516"/>
      <c r="BO196" s="719"/>
    </row>
    <row r="197" spans="1:67" ht="117.75" customHeight="1">
      <c r="A197" s="805"/>
      <c r="B197" s="808"/>
      <c r="C197" s="811"/>
      <c r="D197" s="728"/>
      <c r="E197" s="728"/>
      <c r="F197" s="515"/>
      <c r="G197" s="516"/>
      <c r="H197" s="520"/>
      <c r="I197" s="795"/>
      <c r="J197" s="491"/>
      <c r="K197" s="795"/>
      <c r="L197" s="516"/>
      <c r="M197" s="492"/>
      <c r="N197" s="516"/>
      <c r="O197" s="833"/>
      <c r="P197" s="519"/>
      <c r="Q197" s="514"/>
      <c r="R197" s="520"/>
      <c r="S197" s="482"/>
      <c r="T197" s="520"/>
      <c r="U197" s="482"/>
      <c r="V197" s="520"/>
      <c r="W197" s="482"/>
      <c r="X197" s="485"/>
      <c r="Y197" s="482"/>
      <c r="Z197" s="482"/>
      <c r="AA197" s="492"/>
      <c r="AB197" s="151">
        <v>5</v>
      </c>
      <c r="AC197" s="259" t="s">
        <v>1602</v>
      </c>
      <c r="AD197" s="159">
        <v>2</v>
      </c>
      <c r="AE197" s="207" t="s">
        <v>1315</v>
      </c>
      <c r="AF197" s="153" t="str">
        <f t="shared" si="8"/>
        <v>Probabilidad</v>
      </c>
      <c r="AG197" s="154" t="s">
        <v>96</v>
      </c>
      <c r="AH197" s="155">
        <f t="shared" si="9"/>
        <v>0.25</v>
      </c>
      <c r="AI197" s="154" t="s">
        <v>97</v>
      </c>
      <c r="AJ197" s="155">
        <f t="shared" si="10"/>
        <v>0.15</v>
      </c>
      <c r="AK197" s="156">
        <f t="shared" si="11"/>
        <v>0.4</v>
      </c>
      <c r="AL197" s="157">
        <f>IFERROR(IF(AND(AF196="Probabilidad",AF197="Probabilidad"),(AL196-(+AL196*AK197)),IF(AND(AF196="Impacto",AF197="Probabilidad"),(AL195-(+AL195*AK197)),IF(AF197="Impacto",AL196,""))),"")</f>
        <v>9.0719999999999995E-2</v>
      </c>
      <c r="AM197" s="157">
        <f>IFERROR(IF(AND(AF196="Impacto",AF197="Impacto"),(AM196-(+AM196*AK197)),IF(AND(AF196="Probabilidad",AF197="Impacto"),(AM195-(+AM195*AK197)),IF(AF197="Probabilidad",AM196,""))),"")</f>
        <v>0.30000000000000004</v>
      </c>
      <c r="AN197" s="158" t="s">
        <v>98</v>
      </c>
      <c r="AO197" s="158" t="s">
        <v>99</v>
      </c>
      <c r="AP197" s="158" t="s">
        <v>100</v>
      </c>
      <c r="AQ197" s="520"/>
      <c r="AR197" s="491"/>
      <c r="AS197" s="491"/>
      <c r="AT197" s="492"/>
      <c r="AU197" s="491"/>
      <c r="AV197" s="491"/>
      <c r="AW197" s="492"/>
      <c r="AX197" s="492"/>
      <c r="AY197" s="492"/>
      <c r="AZ197" s="795"/>
      <c r="BA197" s="516"/>
      <c r="BB197" s="516"/>
      <c r="BC197" s="516"/>
      <c r="BD197" s="516"/>
      <c r="BE197" s="516"/>
      <c r="BF197" s="516"/>
      <c r="BG197" s="516"/>
      <c r="BH197" s="581"/>
      <c r="BI197" s="581"/>
      <c r="BJ197" s="581"/>
      <c r="BK197" s="581"/>
      <c r="BL197" s="581"/>
      <c r="BM197" s="516"/>
      <c r="BN197" s="516"/>
      <c r="BO197" s="719"/>
    </row>
    <row r="198" spans="1:67" ht="81">
      <c r="A198" s="805"/>
      <c r="B198" s="808"/>
      <c r="C198" s="811"/>
      <c r="D198" s="728" t="s">
        <v>1299</v>
      </c>
      <c r="E198" s="728" t="s">
        <v>800</v>
      </c>
      <c r="F198" s="515">
        <v>7</v>
      </c>
      <c r="G198" s="516" t="s">
        <v>1749</v>
      </c>
      <c r="H198" s="520" t="s">
        <v>1368</v>
      </c>
      <c r="I198" s="795" t="s">
        <v>1302</v>
      </c>
      <c r="J198" s="491" t="s">
        <v>1750</v>
      </c>
      <c r="K198" s="795" t="s">
        <v>180</v>
      </c>
      <c r="L198" s="516" t="s">
        <v>365</v>
      </c>
      <c r="M198" s="492" t="s">
        <v>1304</v>
      </c>
      <c r="N198" s="516" t="s">
        <v>1751</v>
      </c>
      <c r="O198" s="516" t="s">
        <v>1752</v>
      </c>
      <c r="P198" s="519" t="s">
        <v>188</v>
      </c>
      <c r="Q198" s="514" t="s">
        <v>188</v>
      </c>
      <c r="R198" s="520" t="s">
        <v>90</v>
      </c>
      <c r="S198" s="482">
        <f>IF(R198="Muy Alta",100%,IF(R198="Alta",80%,IF(R198="Media",60%,IF(R198="Baja",40%,IF(R198="Muy Baja",20%,"")))))</f>
        <v>0.6</v>
      </c>
      <c r="T198" s="520" t="s">
        <v>183</v>
      </c>
      <c r="U198" s="482">
        <f>IF(T198="Catastrófico",100%,IF(T198="Mayor",80%,IF(T198="Moderado",60%,IF(T198="Menor",40%,IF(T198="Leve",20%,"")))))</f>
        <v>0.4</v>
      </c>
      <c r="V198" s="520" t="s">
        <v>120</v>
      </c>
      <c r="W198" s="482">
        <f>IF(V198="Catastrófico",100%,IF(V198="Mayor",80%,IF(V198="Moderado",60%,IF(V198="Menor",40%,IF(V198="Leve",20%,"")))))</f>
        <v>0.2</v>
      </c>
      <c r="X198" s="485" t="str">
        <f>IF(Y198=100%,"Catastrófico",IF(Y198=80%,"Mayor",IF(Y198=60%,"Moderado",IF(Y198=40%,"Menor",IF(Y198=20%,"Leve","")))))</f>
        <v>Menor</v>
      </c>
      <c r="Y198" s="482">
        <f>IF(AND(U198="",W198=""),"",MAX(U198,W198))</f>
        <v>0.4</v>
      </c>
      <c r="Z198" s="482" t="str">
        <f>CONCATENATE(R198,X198)</f>
        <v>MediaMenor</v>
      </c>
      <c r="AA198" s="492" t="str">
        <f>IF(Z198="Muy AltaLeve","Alto",IF(Z198="Muy AltaMenor","Alto",IF(Z198="Muy AltaModerado","Alto",IF(Z198="Muy AltaMayor","Alto",IF(Z198="Muy AltaCatastrófico","Extremo",IF(Z198="AltaLeve","Moderado",IF(Z198="AltaMenor","Moderado",IF(Z198="AltaModerado","Alto",IF(Z198="AltaMayor","Alto",IF(Z198="AltaCatastrófico","Extremo",IF(Z198="MediaLeve","Moderado",IF(Z198="MediaMenor","Moderado",IF(Z198="MediaModerado","Moderado",IF(Z198="MediaMayor","Alto",IF(Z198="MediaCatastrófico","Extremo",IF(Z198="BajaLeve","Bajo",IF(Z198="BajaMenor","Moderado",IF(Z198="BajaModerado","Moderado",IF(Z198="BajaMayor","Alto",IF(Z198="BajaCatastrófico","Extremo",IF(Z198="Muy BajaLeve","Bajo",IF(Z198="Muy BajaMenor","Bajo",IF(Z198="Muy BajaModerado","Moderado",IF(Z198="Muy BajaMayor","Alto",IF(Z198="Muy BajaCatastrófico","Extremo","")))))))))))))))))))))))))</f>
        <v>Moderado</v>
      </c>
      <c r="AB198" s="151">
        <v>1</v>
      </c>
      <c r="AC198" s="312" t="s">
        <v>1716</v>
      </c>
      <c r="AD198" s="159" t="s">
        <v>1753</v>
      </c>
      <c r="AE198" s="152" t="s">
        <v>1315</v>
      </c>
      <c r="AF198" s="153" t="str">
        <f t="shared" si="8"/>
        <v>Probabilidad</v>
      </c>
      <c r="AG198" s="154" t="s">
        <v>231</v>
      </c>
      <c r="AH198" s="155">
        <f t="shared" si="9"/>
        <v>0.15</v>
      </c>
      <c r="AI198" s="154" t="s">
        <v>97</v>
      </c>
      <c r="AJ198" s="155">
        <f t="shared" si="10"/>
        <v>0.15</v>
      </c>
      <c r="AK198" s="156">
        <f t="shared" si="11"/>
        <v>0.3</v>
      </c>
      <c r="AL198" s="157">
        <f>IFERROR(IF(AF198="Probabilidad",(S198-(+S198*AK198)),IF(AF198="Impacto",S198,"")),"")</f>
        <v>0.42</v>
      </c>
      <c r="AM198" s="157">
        <f>IFERROR(IF(AF198="Impacto",(Y198-(+Y198*AK198)),IF(AF198="Probabilidad",Y198,"")),"")</f>
        <v>0.4</v>
      </c>
      <c r="AN198" s="158" t="s">
        <v>98</v>
      </c>
      <c r="AO198" s="158" t="s">
        <v>99</v>
      </c>
      <c r="AP198" s="158" t="s">
        <v>100</v>
      </c>
      <c r="AQ198" s="520" t="s">
        <v>1754</v>
      </c>
      <c r="AR198" s="490">
        <f>S198</f>
        <v>0.6</v>
      </c>
      <c r="AS198" s="490">
        <f>IF(AL198="","",MIN(AL198:AL200))</f>
        <v>0.29399999999999998</v>
      </c>
      <c r="AT198" s="492" t="str">
        <f>IFERROR(IF(AS198="","",IF(AS198&lt;=0.2,"Muy Baja",IF(AS198&lt;=0.4,"Baja",IF(AS198&lt;=0.6,"Media",IF(AS198&lt;=0.8,"Alta","Muy Alta"))))),"")</f>
        <v>Baja</v>
      </c>
      <c r="AU198" s="490">
        <f>Y198</f>
        <v>0.4</v>
      </c>
      <c r="AV198" s="490">
        <f>IF(AM198="","",MIN(AM198:AM200))</f>
        <v>0.30000000000000004</v>
      </c>
      <c r="AW198" s="492" t="str">
        <f>IFERROR(IF(AV198="","",IF(AV198&lt;=0.2,"Leve",IF(AV198&lt;=0.4,"Menor",IF(AV198&lt;=0.6,"Moderado",IF(AV198&lt;=0.8,"Mayor","Catastrófico"))))),"")</f>
        <v>Menor</v>
      </c>
      <c r="AX198" s="492" t="str">
        <f>AA198</f>
        <v>Moderado</v>
      </c>
      <c r="AY198" s="492" t="str">
        <f>IFERROR(IF(OR(AND(AT198="Muy Baja",AW198="Leve"),AND(AT198="Muy Baja",AW198="Menor"),AND(AT198="Baja",AW198="Leve")),"Bajo",IF(OR(AND(AT198="Muy baja",AW198="Moderado"),AND(AT198="Baja",AW198="Menor"),AND(AT198="Baja",AW198="Moderado"),AND(AT198="Media",AW198="Leve"),AND(AT198="Media",AW198="Menor"),AND(AT198="Media",AW198="Moderado"),AND(AT198="Alta",AW198="Leve"),AND(AT198="Alta",AW198="Menor")),"Moderado",IF(OR(AND(AT198="Muy Baja",AW198="Mayor"),AND(AT198="Baja",AW198="Mayor"),AND(AT198="Media",AW198="Mayor"),AND(AT198="Alta",AW198="Moderado"),AND(AT198="Alta",AW198="Mayor"),AND(AT198="Muy Alta",AW198="Leve"),AND(AT198="Muy Alta",AW198="Menor"),AND(AT198="Muy Alta",AW198="Moderado"),AND(AT198="Muy Alta",AW198="Mayor")),"Alto",IF(OR(AND(AT198="Muy Baja",AW198="Catastrófico"),AND(AT198="Baja",AW198="Catastrófico"),AND(AT198="Media",AW198="Catastrófico"),AND(AT198="Alta",AW198="Catastrófico"),AND(AT198="Muy Alta",AW198="Catastrófico")),"Extremo","")))),"")</f>
        <v>Moderado</v>
      </c>
      <c r="AZ198" s="520" t="s">
        <v>104</v>
      </c>
      <c r="BA198" s="519" t="s">
        <v>1755</v>
      </c>
      <c r="BB198" s="516" t="s">
        <v>1756</v>
      </c>
      <c r="BC198" s="516" t="s">
        <v>1135</v>
      </c>
      <c r="BD198" s="516" t="s">
        <v>1720</v>
      </c>
      <c r="BE198" s="694">
        <v>45657</v>
      </c>
      <c r="BF198" s="516"/>
      <c r="BG198" s="516"/>
      <c r="BH198" s="581"/>
      <c r="BI198" s="581"/>
      <c r="BJ198" s="581"/>
      <c r="BK198" s="581"/>
      <c r="BL198" s="581"/>
      <c r="BM198" s="516"/>
      <c r="BN198" s="516"/>
      <c r="BO198" s="719"/>
    </row>
    <row r="199" spans="1:67" ht="143.25" customHeight="1">
      <c r="A199" s="805"/>
      <c r="B199" s="808"/>
      <c r="C199" s="811"/>
      <c r="D199" s="728"/>
      <c r="E199" s="728"/>
      <c r="F199" s="515"/>
      <c r="G199" s="516"/>
      <c r="H199" s="520"/>
      <c r="I199" s="795"/>
      <c r="J199" s="491"/>
      <c r="K199" s="795"/>
      <c r="L199" s="516"/>
      <c r="M199" s="492"/>
      <c r="N199" s="516"/>
      <c r="O199" s="516"/>
      <c r="P199" s="519"/>
      <c r="Q199" s="514"/>
      <c r="R199" s="520"/>
      <c r="S199" s="482"/>
      <c r="T199" s="520"/>
      <c r="U199" s="482"/>
      <c r="V199" s="520"/>
      <c r="W199" s="482"/>
      <c r="X199" s="485"/>
      <c r="Y199" s="482"/>
      <c r="Z199" s="482"/>
      <c r="AA199" s="492"/>
      <c r="AB199" s="151">
        <v>2</v>
      </c>
      <c r="AC199" s="312" t="s">
        <v>1721</v>
      </c>
      <c r="AD199" s="159" t="s">
        <v>1757</v>
      </c>
      <c r="AE199" s="152" t="s">
        <v>1722</v>
      </c>
      <c r="AF199" s="153" t="str">
        <f t="shared" si="8"/>
        <v>Probabilidad</v>
      </c>
      <c r="AG199" s="154" t="s">
        <v>231</v>
      </c>
      <c r="AH199" s="155">
        <f t="shared" si="9"/>
        <v>0.15</v>
      </c>
      <c r="AI199" s="154" t="s">
        <v>97</v>
      </c>
      <c r="AJ199" s="155">
        <f t="shared" si="10"/>
        <v>0.15</v>
      </c>
      <c r="AK199" s="156">
        <f t="shared" si="11"/>
        <v>0.3</v>
      </c>
      <c r="AL199" s="157">
        <f>IFERROR(IF(AND(AF198="Probabilidad",AF199="Probabilidad"),(AL198-(+AL198*AK199)),IF(AF199="Probabilidad",(S198-(+S198*AK199)),IF(AF199="Impacto",AL198,""))),"")</f>
        <v>0.29399999999999998</v>
      </c>
      <c r="AM199" s="157">
        <f>IFERROR(IF(AND(AF198="Impacto",AF199="Impacto"),(AM198-(+AM198*AK199)),IF(AF199="Impacto",(Y198-(Y198*AK199)),IF(AF199="Probabilidad",AM198,""))),"")</f>
        <v>0.4</v>
      </c>
      <c r="AN199" s="158" t="s">
        <v>98</v>
      </c>
      <c r="AO199" s="158" t="s">
        <v>99</v>
      </c>
      <c r="AP199" s="158" t="s">
        <v>100</v>
      </c>
      <c r="AQ199" s="520"/>
      <c r="AR199" s="491"/>
      <c r="AS199" s="491"/>
      <c r="AT199" s="492"/>
      <c r="AU199" s="491"/>
      <c r="AV199" s="491"/>
      <c r="AW199" s="492"/>
      <c r="AX199" s="492"/>
      <c r="AY199" s="492"/>
      <c r="AZ199" s="520"/>
      <c r="BA199" s="519"/>
      <c r="BB199" s="516"/>
      <c r="BC199" s="516"/>
      <c r="BD199" s="516"/>
      <c r="BE199" s="694"/>
      <c r="BF199" s="516"/>
      <c r="BG199" s="516"/>
      <c r="BH199" s="581"/>
      <c r="BI199" s="581"/>
      <c r="BJ199" s="581"/>
      <c r="BK199" s="581"/>
      <c r="BL199" s="581"/>
      <c r="BM199" s="516"/>
      <c r="BN199" s="516"/>
      <c r="BO199" s="719"/>
    </row>
    <row r="200" spans="1:67" ht="69">
      <c r="A200" s="805"/>
      <c r="B200" s="808"/>
      <c r="C200" s="811"/>
      <c r="D200" s="728"/>
      <c r="E200" s="728"/>
      <c r="F200" s="515"/>
      <c r="G200" s="516"/>
      <c r="H200" s="520"/>
      <c r="I200" s="795"/>
      <c r="J200" s="491"/>
      <c r="K200" s="795"/>
      <c r="L200" s="516"/>
      <c r="M200" s="492"/>
      <c r="N200" s="516"/>
      <c r="O200" s="516"/>
      <c r="P200" s="519"/>
      <c r="Q200" s="514"/>
      <c r="R200" s="520"/>
      <c r="S200" s="482"/>
      <c r="T200" s="520"/>
      <c r="U200" s="482"/>
      <c r="V200" s="520"/>
      <c r="W200" s="482"/>
      <c r="X200" s="485"/>
      <c r="Y200" s="482"/>
      <c r="Z200" s="482"/>
      <c r="AA200" s="492"/>
      <c r="AB200" s="151">
        <v>3</v>
      </c>
      <c r="AC200" s="312" t="s">
        <v>1758</v>
      </c>
      <c r="AD200" s="159" t="s">
        <v>1757</v>
      </c>
      <c r="AE200" s="152" t="s">
        <v>1722</v>
      </c>
      <c r="AF200" s="153" t="str">
        <f t="shared" ref="AF200:AF263" si="12">IF(OR(AG200="Preventivo",AG200="Detectivo"),"Probabilidad",IF(AG200="Correctivo","Impacto",""))</f>
        <v>Impacto</v>
      </c>
      <c r="AG200" s="154" t="s">
        <v>270</v>
      </c>
      <c r="AH200" s="155">
        <f t="shared" ref="AH200:AH263" si="13">IF(AG200="","",IF(AG200="Preventivo",25%,IF(AG200="Detectivo",15%,IF(AG200="Correctivo",10%))))</f>
        <v>0.1</v>
      </c>
      <c r="AI200" s="154" t="s">
        <v>97</v>
      </c>
      <c r="AJ200" s="155">
        <f t="shared" ref="AJ200:AJ263" si="14">IF(AI200="Automático",25%,IF(AI200="Manual",15%,""))</f>
        <v>0.15</v>
      </c>
      <c r="AK200" s="156">
        <f t="shared" ref="AK200:AK263" si="15">IF(OR(AH200="",AJ200=""),"",AH200+AJ200)</f>
        <v>0.25</v>
      </c>
      <c r="AL200" s="157">
        <f>IFERROR(IF(AND(AF199="Probabilidad",AF200="Probabilidad"),(AL199-(+AL199*AK200)),IF(AND(AF199="Impacto",AF200="Probabilidad"),(AL198-(+AL198*AK200)),IF(AF200="Impacto",AL199,""))),"")</f>
        <v>0.29399999999999998</v>
      </c>
      <c r="AM200" s="157">
        <f>IFERROR(IF(AND(AF199="Impacto",AF200="Impacto"),(AM199-(+AM199*AK200)),IF(AND(AF199="Probabilidad",AF200="Impacto"),(AM198-(+AM198*AK200)),IF(AF200="Probabilidad",AM199,""))),"")</f>
        <v>0.30000000000000004</v>
      </c>
      <c r="AN200" s="158" t="s">
        <v>98</v>
      </c>
      <c r="AO200" s="158" t="s">
        <v>686</v>
      </c>
      <c r="AP200" s="158" t="s">
        <v>100</v>
      </c>
      <c r="AQ200" s="520"/>
      <c r="AR200" s="491"/>
      <c r="AS200" s="491"/>
      <c r="AT200" s="492"/>
      <c r="AU200" s="491"/>
      <c r="AV200" s="491"/>
      <c r="AW200" s="492"/>
      <c r="AX200" s="492"/>
      <c r="AY200" s="492"/>
      <c r="AZ200" s="520"/>
      <c r="BA200" s="519"/>
      <c r="BB200" s="516"/>
      <c r="BC200" s="516"/>
      <c r="BD200" s="516"/>
      <c r="BE200" s="694"/>
      <c r="BF200" s="516"/>
      <c r="BG200" s="516"/>
      <c r="BH200" s="581"/>
      <c r="BI200" s="581"/>
      <c r="BJ200" s="581"/>
      <c r="BK200" s="581"/>
      <c r="BL200" s="581"/>
      <c r="BM200" s="516"/>
      <c r="BN200" s="516"/>
      <c r="BO200" s="719"/>
    </row>
    <row r="201" spans="1:67" ht="113.25" customHeight="1">
      <c r="A201" s="805"/>
      <c r="B201" s="808"/>
      <c r="C201" s="811"/>
      <c r="D201" s="728" t="s">
        <v>1299</v>
      </c>
      <c r="E201" s="728" t="s">
        <v>800</v>
      </c>
      <c r="F201" s="515">
        <v>8</v>
      </c>
      <c r="G201" s="516" t="s">
        <v>1749</v>
      </c>
      <c r="H201" s="520" t="s">
        <v>1368</v>
      </c>
      <c r="I201" s="795" t="s">
        <v>1316</v>
      </c>
      <c r="J201" s="491" t="s">
        <v>1759</v>
      </c>
      <c r="K201" s="795" t="s">
        <v>180</v>
      </c>
      <c r="L201" s="516" t="s">
        <v>365</v>
      </c>
      <c r="M201" s="492" t="s">
        <v>1304</v>
      </c>
      <c r="N201" s="516" t="s">
        <v>1760</v>
      </c>
      <c r="O201" s="516" t="s">
        <v>1761</v>
      </c>
      <c r="P201" s="519" t="s">
        <v>188</v>
      </c>
      <c r="Q201" s="514" t="s">
        <v>188</v>
      </c>
      <c r="R201" s="520" t="s">
        <v>90</v>
      </c>
      <c r="S201" s="482">
        <f>IF(R201="Muy Alta",100%,IF(R201="Alta",80%,IF(R201="Media",60%,IF(R201="Baja",40%,IF(R201="Muy Baja",20%,"")))))</f>
        <v>0.6</v>
      </c>
      <c r="T201" s="520" t="s">
        <v>183</v>
      </c>
      <c r="U201" s="482">
        <f>IF(T201="Catastrófico",100%,IF(T201="Mayor",80%,IF(T201="Moderado",60%,IF(T201="Menor",40%,IF(T201="Leve",20%,"")))))</f>
        <v>0.4</v>
      </c>
      <c r="V201" s="520" t="s">
        <v>120</v>
      </c>
      <c r="W201" s="482">
        <f>IF(V201="Catastrófico",100%,IF(V201="Mayor",80%,IF(V201="Moderado",60%,IF(V201="Menor",40%,IF(V201="Leve",20%,"")))))</f>
        <v>0.2</v>
      </c>
      <c r="X201" s="485" t="str">
        <f>IF(Y201=100%,"Catastrófico",IF(Y201=80%,"Mayor",IF(Y201=60%,"Moderado",IF(Y201=40%,"Menor",IF(Y201=20%,"Leve","")))))</f>
        <v>Menor</v>
      </c>
      <c r="Y201" s="482">
        <f>IF(AND(U201="",W201=""),"",MAX(U201,W201))</f>
        <v>0.4</v>
      </c>
      <c r="Z201" s="482" t="str">
        <f>CONCATENATE(R201,X201)</f>
        <v>MediaMenor</v>
      </c>
      <c r="AA201" s="492" t="str">
        <f>IF(Z201="Muy AltaLeve","Alto",IF(Z201="Muy AltaMenor","Alto",IF(Z201="Muy AltaModerado","Alto",IF(Z201="Muy AltaMayor","Alto",IF(Z201="Muy AltaCatastrófico","Extremo",IF(Z201="AltaLeve","Moderado",IF(Z201="AltaMenor","Moderado",IF(Z201="AltaModerado","Alto",IF(Z201="AltaMayor","Alto",IF(Z201="AltaCatastrófico","Extremo",IF(Z201="MediaLeve","Moderado",IF(Z201="MediaMenor","Moderado",IF(Z201="MediaModerado","Moderado",IF(Z201="MediaMayor","Alto",IF(Z201="MediaCatastrófico","Extremo",IF(Z201="BajaLeve","Bajo",IF(Z201="BajaMenor","Moderado",IF(Z201="BajaModerado","Moderado",IF(Z201="BajaMayor","Alto",IF(Z201="BajaCatastrófico","Extremo",IF(Z201="Muy BajaLeve","Bajo",IF(Z201="Muy BajaMenor","Bajo",IF(Z201="Muy BajaModerado","Moderado",IF(Z201="Muy BajaMayor","Alto",IF(Z201="Muy BajaCatastrófico","Extremo","")))))))))))))))))))))))))</f>
        <v>Moderado</v>
      </c>
      <c r="AB201" s="151">
        <v>1</v>
      </c>
      <c r="AC201" s="312" t="s">
        <v>1716</v>
      </c>
      <c r="AD201" s="159" t="s">
        <v>1737</v>
      </c>
      <c r="AE201" s="152" t="s">
        <v>1315</v>
      </c>
      <c r="AF201" s="153" t="str">
        <f t="shared" si="12"/>
        <v>Probabilidad</v>
      </c>
      <c r="AG201" s="154" t="s">
        <v>231</v>
      </c>
      <c r="AH201" s="155">
        <f t="shared" si="13"/>
        <v>0.15</v>
      </c>
      <c r="AI201" s="154" t="s">
        <v>97</v>
      </c>
      <c r="AJ201" s="155">
        <f t="shared" si="14"/>
        <v>0.15</v>
      </c>
      <c r="AK201" s="156">
        <f t="shared" si="15"/>
        <v>0.3</v>
      </c>
      <c r="AL201" s="157">
        <f>IFERROR(IF(AF201="Probabilidad",(S201-(+S201*AK201)),IF(AF201="Impacto",S201,"")),"")</f>
        <v>0.42</v>
      </c>
      <c r="AM201" s="157">
        <f>IFERROR(IF(AF201="Impacto",(Y201-(+Y201*AK201)),IF(AF201="Probabilidad",Y201,"")),"")</f>
        <v>0.4</v>
      </c>
      <c r="AN201" s="158" t="s">
        <v>98</v>
      </c>
      <c r="AO201" s="158" t="s">
        <v>99</v>
      </c>
      <c r="AP201" s="158" t="s">
        <v>100</v>
      </c>
      <c r="AQ201" s="520" t="s">
        <v>1754</v>
      </c>
      <c r="AR201" s="490">
        <f>S201</f>
        <v>0.6</v>
      </c>
      <c r="AS201" s="490">
        <f>IF(AL201="","",MIN(AL201:AL203))</f>
        <v>0.1764</v>
      </c>
      <c r="AT201" s="492" t="str">
        <f>IFERROR(IF(AS201="","",IF(AS201&lt;=0.2,"Muy Baja",IF(AS201&lt;=0.4,"Baja",IF(AS201&lt;=0.6,"Media",IF(AS201&lt;=0.8,"Alta","Muy Alta"))))),"")</f>
        <v>Muy Baja</v>
      </c>
      <c r="AU201" s="490">
        <f>Y201</f>
        <v>0.4</v>
      </c>
      <c r="AV201" s="490">
        <f>IF(AM201="","",MIN(AM201:AM203))</f>
        <v>0.4</v>
      </c>
      <c r="AW201" s="492" t="str">
        <f>IFERROR(IF(AV201="","",IF(AV201&lt;=0.2,"Leve",IF(AV201&lt;=0.4,"Menor",IF(AV201&lt;=0.6,"Moderado",IF(AV201&lt;=0.8,"Mayor","Catastrófico"))))),"")</f>
        <v>Menor</v>
      </c>
      <c r="AX201" s="492" t="str">
        <f>AA201</f>
        <v>Moderado</v>
      </c>
      <c r="AY201" s="492" t="str">
        <f>IFERROR(IF(OR(AND(AT201="Muy Baja",AW201="Leve"),AND(AT201="Muy Baja",AW201="Menor"),AND(AT201="Baja",AW201="Leve")),"Bajo",IF(OR(AND(AT201="Muy baja",AW201="Moderado"),AND(AT201="Baja",AW201="Menor"),AND(AT201="Baja",AW201="Moderado"),AND(AT201="Media",AW201="Leve"),AND(AT201="Media",AW201="Menor"),AND(AT201="Media",AW201="Moderado"),AND(AT201="Alta",AW201="Leve"),AND(AT201="Alta",AW201="Menor")),"Moderado",IF(OR(AND(AT201="Muy Baja",AW201="Mayor"),AND(AT201="Baja",AW201="Mayor"),AND(AT201="Media",AW201="Mayor"),AND(AT201="Alta",AW201="Moderado"),AND(AT201="Alta",AW201="Mayor"),AND(AT201="Muy Alta",AW201="Leve"),AND(AT201="Muy Alta",AW201="Menor"),AND(AT201="Muy Alta",AW201="Moderado"),AND(AT201="Muy Alta",AW201="Mayor")),"Alto",IF(OR(AND(AT201="Muy Baja",AW201="Catastrófico"),AND(AT201="Baja",AW201="Catastrófico"),AND(AT201="Media",AW201="Catastrófico"),AND(AT201="Alta",AW201="Catastrófico"),AND(AT201="Muy Alta",AW201="Catastrófico")),"Extremo","")))),"")</f>
        <v>Bajo</v>
      </c>
      <c r="AZ201" s="520" t="s">
        <v>127</v>
      </c>
      <c r="BA201" s="516" t="s">
        <v>188</v>
      </c>
      <c r="BB201" s="516" t="s">
        <v>188</v>
      </c>
      <c r="BC201" s="516" t="s">
        <v>188</v>
      </c>
      <c r="BD201" s="516" t="s">
        <v>188</v>
      </c>
      <c r="BE201" s="516" t="s">
        <v>188</v>
      </c>
      <c r="BF201" s="516"/>
      <c r="BG201" s="516"/>
      <c r="BH201" s="581"/>
      <c r="BI201" s="581"/>
      <c r="BJ201" s="581"/>
      <c r="BK201" s="581"/>
      <c r="BL201" s="581"/>
      <c r="BM201" s="516"/>
      <c r="BN201" s="516"/>
      <c r="BO201" s="719"/>
    </row>
    <row r="202" spans="1:67" ht="123" customHeight="1">
      <c r="A202" s="805"/>
      <c r="B202" s="808"/>
      <c r="C202" s="811"/>
      <c r="D202" s="728"/>
      <c r="E202" s="728"/>
      <c r="F202" s="515"/>
      <c r="G202" s="516"/>
      <c r="H202" s="520"/>
      <c r="I202" s="795"/>
      <c r="J202" s="491"/>
      <c r="K202" s="795"/>
      <c r="L202" s="516"/>
      <c r="M202" s="492"/>
      <c r="N202" s="516"/>
      <c r="O202" s="516"/>
      <c r="P202" s="519"/>
      <c r="Q202" s="514"/>
      <c r="R202" s="520"/>
      <c r="S202" s="482"/>
      <c r="T202" s="520"/>
      <c r="U202" s="482"/>
      <c r="V202" s="520"/>
      <c r="W202" s="482"/>
      <c r="X202" s="485"/>
      <c r="Y202" s="482"/>
      <c r="Z202" s="482"/>
      <c r="AA202" s="492"/>
      <c r="AB202" s="151">
        <v>2</v>
      </c>
      <c r="AC202" s="312" t="s">
        <v>1507</v>
      </c>
      <c r="AD202" s="159">
        <v>3</v>
      </c>
      <c r="AE202" s="208" t="s">
        <v>1486</v>
      </c>
      <c r="AF202" s="153" t="str">
        <f t="shared" si="12"/>
        <v>Probabilidad</v>
      </c>
      <c r="AG202" s="154" t="s">
        <v>231</v>
      </c>
      <c r="AH202" s="155">
        <f t="shared" si="13"/>
        <v>0.15</v>
      </c>
      <c r="AI202" s="154" t="s">
        <v>97</v>
      </c>
      <c r="AJ202" s="155">
        <f t="shared" si="14"/>
        <v>0.15</v>
      </c>
      <c r="AK202" s="156">
        <f t="shared" si="15"/>
        <v>0.3</v>
      </c>
      <c r="AL202" s="157">
        <f>IFERROR(IF(AND(AF201="Probabilidad",AF202="Probabilidad"),(AL201-(+AL201*AK202)),IF(AF202="Probabilidad",(S201-(+S201*AK202)),IF(AF202="Impacto",AL201,""))),"")</f>
        <v>0.29399999999999998</v>
      </c>
      <c r="AM202" s="157">
        <f>IFERROR(IF(AND(AF201="Impacto",AF202="Impacto"),(AM201-(+AM201*AK202)),IF(AF202="Impacto",(Y201-(Y201*AK202)),IF(AF202="Probabilidad",AM201,""))),"")</f>
        <v>0.4</v>
      </c>
      <c r="AN202" s="158" t="s">
        <v>98</v>
      </c>
      <c r="AO202" s="158" t="s">
        <v>99</v>
      </c>
      <c r="AP202" s="158" t="s">
        <v>100</v>
      </c>
      <c r="AQ202" s="520"/>
      <c r="AR202" s="491"/>
      <c r="AS202" s="491"/>
      <c r="AT202" s="492"/>
      <c r="AU202" s="491"/>
      <c r="AV202" s="491"/>
      <c r="AW202" s="492"/>
      <c r="AX202" s="492"/>
      <c r="AY202" s="492"/>
      <c r="AZ202" s="520"/>
      <c r="BA202" s="516"/>
      <c r="BB202" s="516"/>
      <c r="BC202" s="516"/>
      <c r="BD202" s="516"/>
      <c r="BE202" s="516"/>
      <c r="BF202" s="516"/>
      <c r="BG202" s="516"/>
      <c r="BH202" s="581"/>
      <c r="BI202" s="581"/>
      <c r="BJ202" s="581"/>
      <c r="BK202" s="581"/>
      <c r="BL202" s="581"/>
      <c r="BM202" s="516"/>
      <c r="BN202" s="516"/>
      <c r="BO202" s="719"/>
    </row>
    <row r="203" spans="1:67" ht="94.5">
      <c r="A203" s="805"/>
      <c r="B203" s="808"/>
      <c r="C203" s="811"/>
      <c r="D203" s="728"/>
      <c r="E203" s="728"/>
      <c r="F203" s="515"/>
      <c r="G203" s="516"/>
      <c r="H203" s="520"/>
      <c r="I203" s="795"/>
      <c r="J203" s="491"/>
      <c r="K203" s="795"/>
      <c r="L203" s="516"/>
      <c r="M203" s="492"/>
      <c r="N203" s="516"/>
      <c r="O203" s="516"/>
      <c r="P203" s="519"/>
      <c r="Q203" s="514"/>
      <c r="R203" s="520"/>
      <c r="S203" s="482"/>
      <c r="T203" s="520"/>
      <c r="U203" s="482"/>
      <c r="V203" s="520"/>
      <c r="W203" s="482"/>
      <c r="X203" s="485"/>
      <c r="Y203" s="482"/>
      <c r="Z203" s="482"/>
      <c r="AA203" s="492"/>
      <c r="AB203" s="151">
        <v>3</v>
      </c>
      <c r="AC203" s="312" t="s">
        <v>1729</v>
      </c>
      <c r="AD203" s="159">
        <v>3</v>
      </c>
      <c r="AE203" s="152" t="s">
        <v>1324</v>
      </c>
      <c r="AF203" s="153" t="str">
        <f t="shared" si="12"/>
        <v>Probabilidad</v>
      </c>
      <c r="AG203" s="154" t="s">
        <v>96</v>
      </c>
      <c r="AH203" s="155">
        <f t="shared" si="13"/>
        <v>0.25</v>
      </c>
      <c r="AI203" s="154" t="s">
        <v>97</v>
      </c>
      <c r="AJ203" s="155">
        <f t="shared" si="14"/>
        <v>0.15</v>
      </c>
      <c r="AK203" s="156">
        <f t="shared" si="15"/>
        <v>0.4</v>
      </c>
      <c r="AL203" s="157">
        <f>IFERROR(IF(AND(AF202="Probabilidad",AF203="Probabilidad"),(AL202-(+AL202*AK203)),IF(AND(AF202="Impacto",AF203="Probabilidad"),(AL201-(+AL201*AK203)),IF(AF203="Impacto",AL202,""))),"")</f>
        <v>0.1764</v>
      </c>
      <c r="AM203" s="157">
        <f>IFERROR(IF(AND(AF202="Impacto",AF203="Impacto"),(AM202-(+AM202*AK203)),IF(AND(AF202="Probabilidad",AF203="Impacto"),(AM201-(+AM201*AK203)),IF(AF203="Probabilidad",AM202,""))),"")</f>
        <v>0.4</v>
      </c>
      <c r="AN203" s="158" t="s">
        <v>98</v>
      </c>
      <c r="AO203" s="158" t="s">
        <v>99</v>
      </c>
      <c r="AP203" s="158" t="s">
        <v>100</v>
      </c>
      <c r="AQ203" s="520"/>
      <c r="AR203" s="491"/>
      <c r="AS203" s="491"/>
      <c r="AT203" s="492"/>
      <c r="AU203" s="491"/>
      <c r="AV203" s="491"/>
      <c r="AW203" s="492"/>
      <c r="AX203" s="492"/>
      <c r="AY203" s="492"/>
      <c r="AZ203" s="520"/>
      <c r="BA203" s="516"/>
      <c r="BB203" s="516"/>
      <c r="BC203" s="516"/>
      <c r="BD203" s="516"/>
      <c r="BE203" s="516"/>
      <c r="BF203" s="516"/>
      <c r="BG203" s="516"/>
      <c r="BH203" s="581"/>
      <c r="BI203" s="581"/>
      <c r="BJ203" s="581"/>
      <c r="BK203" s="581"/>
      <c r="BL203" s="581"/>
      <c r="BM203" s="516"/>
      <c r="BN203" s="516"/>
      <c r="BO203" s="719"/>
    </row>
    <row r="204" spans="1:67" ht="69">
      <c r="A204" s="805"/>
      <c r="B204" s="808"/>
      <c r="C204" s="811"/>
      <c r="D204" s="728" t="s">
        <v>1299</v>
      </c>
      <c r="E204" s="728" t="s">
        <v>800</v>
      </c>
      <c r="F204" s="515">
        <v>9</v>
      </c>
      <c r="G204" s="516" t="s">
        <v>1762</v>
      </c>
      <c r="H204" s="520" t="s">
        <v>1330</v>
      </c>
      <c r="I204" s="795" t="s">
        <v>1302</v>
      </c>
      <c r="J204" s="491" t="s">
        <v>1763</v>
      </c>
      <c r="K204" s="795" t="s">
        <v>180</v>
      </c>
      <c r="L204" s="516" t="s">
        <v>365</v>
      </c>
      <c r="M204" s="492" t="s">
        <v>1304</v>
      </c>
      <c r="N204" s="516" t="s">
        <v>1764</v>
      </c>
      <c r="O204" s="516" t="s">
        <v>1765</v>
      </c>
      <c r="P204" s="519" t="s">
        <v>188</v>
      </c>
      <c r="Q204" s="514" t="s">
        <v>188</v>
      </c>
      <c r="R204" s="520" t="s">
        <v>218</v>
      </c>
      <c r="S204" s="482">
        <f>IF(R204="Muy Alta",100%,IF(R204="Alta",80%,IF(R204="Media",60%,IF(R204="Baja",40%,IF(R204="Muy Baja",20%,"")))))</f>
        <v>0.8</v>
      </c>
      <c r="T204" s="520" t="s">
        <v>125</v>
      </c>
      <c r="U204" s="482">
        <f>IF(T204="Catastrófico",100%,IF(T204="Mayor",80%,IF(T204="Moderado",60%,IF(T204="Menor",40%,IF(T204="Leve",20%,"")))))</f>
        <v>0.6</v>
      </c>
      <c r="V204" s="520" t="s">
        <v>120</v>
      </c>
      <c r="W204" s="482">
        <f>IF(V204="Catastrófico",100%,IF(V204="Mayor",80%,IF(V204="Moderado",60%,IF(V204="Menor",40%,IF(V204="Leve",20%,"")))))</f>
        <v>0.2</v>
      </c>
      <c r="X204" s="485" t="str">
        <f>IF(Y204=100%,"Catastrófico",IF(Y204=80%,"Mayor",IF(Y204=60%,"Moderado",IF(Y204=40%,"Menor",IF(Y204=20%,"Leve","")))))</f>
        <v>Moderado</v>
      </c>
      <c r="Y204" s="482">
        <f>IF(AND(U204="",W204=""),"",MAX(U204,W204))</f>
        <v>0.6</v>
      </c>
      <c r="Z204" s="482" t="str">
        <f>CONCATENATE(R204,X204)</f>
        <v>AltaModerado</v>
      </c>
      <c r="AA204" s="492" t="str">
        <f>IF(Z204="Muy AltaLeve","Alto",IF(Z204="Muy AltaMenor","Alto",IF(Z204="Muy AltaModerado","Alto",IF(Z204="Muy AltaMayor","Alto",IF(Z204="Muy AltaCatastrófico","Extremo",IF(Z204="AltaLeve","Moderado",IF(Z204="AltaMenor","Moderado",IF(Z204="AltaModerado","Alto",IF(Z204="AltaMayor","Alto",IF(Z204="AltaCatastrófico","Extremo",IF(Z204="MediaLeve","Moderado",IF(Z204="MediaMenor","Moderado",IF(Z204="MediaModerado","Moderado",IF(Z204="MediaMayor","Alto",IF(Z204="MediaCatastrófico","Extremo",IF(Z204="BajaLeve","Bajo",IF(Z204="BajaMenor","Moderado",IF(Z204="BajaModerado","Moderado",IF(Z204="BajaMayor","Alto",IF(Z204="BajaCatastrófico","Extremo",IF(Z204="Muy BajaLeve","Bajo",IF(Z204="Muy BajaMenor","Bajo",IF(Z204="Muy BajaModerado","Moderado",IF(Z204="Muy BajaMayor","Alto",IF(Z204="Muy BajaCatastrófico","Extremo","")))))))))))))))))))))))))</f>
        <v>Alto</v>
      </c>
      <c r="AB204" s="151">
        <v>1</v>
      </c>
      <c r="AC204" s="312" t="s">
        <v>1497</v>
      </c>
      <c r="AD204" s="159">
        <v>1</v>
      </c>
      <c r="AE204" s="152" t="s">
        <v>1501</v>
      </c>
      <c r="AF204" s="153" t="str">
        <f t="shared" si="12"/>
        <v>Probabilidad</v>
      </c>
      <c r="AG204" s="154" t="s">
        <v>231</v>
      </c>
      <c r="AH204" s="155">
        <f t="shared" si="13"/>
        <v>0.15</v>
      </c>
      <c r="AI204" s="154" t="s">
        <v>635</v>
      </c>
      <c r="AJ204" s="155">
        <f t="shared" si="14"/>
        <v>0.25</v>
      </c>
      <c r="AK204" s="156">
        <f t="shared" si="15"/>
        <v>0.4</v>
      </c>
      <c r="AL204" s="157">
        <f>IFERROR(IF(AF204="Probabilidad",(S204-(+S204*AK204)),IF(AF204="Impacto",S204,"")),"")</f>
        <v>0.48</v>
      </c>
      <c r="AM204" s="157">
        <f>IFERROR(IF(AF204="Impacto",(Y204-(+Y204*AK204)),IF(AF204="Probabilidad",Y204,"")),"")</f>
        <v>0.6</v>
      </c>
      <c r="AN204" s="158" t="s">
        <v>98</v>
      </c>
      <c r="AO204" s="158" t="s">
        <v>99</v>
      </c>
      <c r="AP204" s="158" t="s">
        <v>100</v>
      </c>
      <c r="AQ204" s="520" t="s">
        <v>1744</v>
      </c>
      <c r="AR204" s="490">
        <f>S204</f>
        <v>0.8</v>
      </c>
      <c r="AS204" s="490">
        <f>IF(AL204="","",MIN(AL204:AL207))</f>
        <v>0.20159999999999997</v>
      </c>
      <c r="AT204" s="492" t="str">
        <f>IFERROR(IF(AS204="","",IF(AS204&lt;=0.2,"Muy Baja",IF(AS204&lt;=0.4,"Baja",IF(AS204&lt;=0.6,"Media",IF(AS204&lt;=0.8,"Alta","Muy Alta"))))),"")</f>
        <v>Baja</v>
      </c>
      <c r="AU204" s="490">
        <f>Y204</f>
        <v>0.6</v>
      </c>
      <c r="AV204" s="490">
        <f>IF(AM204="","",MIN(AM204:AM207))</f>
        <v>0.44999999999999996</v>
      </c>
      <c r="AW204" s="492" t="str">
        <f>IFERROR(IF(AV204="","",IF(AV204&lt;=0.2,"Leve",IF(AV204&lt;=0.4,"Menor",IF(AV204&lt;=0.6,"Moderado",IF(AV204&lt;=0.8,"Mayor","Catastrófico"))))),"")</f>
        <v>Moderado</v>
      </c>
      <c r="AX204" s="492" t="str">
        <f>AA204</f>
        <v>Alto</v>
      </c>
      <c r="AY204" s="492" t="str">
        <f>IFERROR(IF(OR(AND(AT204="Muy Baja",AW204="Leve"),AND(AT204="Muy Baja",AW204="Menor"),AND(AT204="Baja",AW204="Leve")),"Bajo",IF(OR(AND(AT204="Muy baja",AW204="Moderado"),AND(AT204="Baja",AW204="Menor"),AND(AT204="Baja",AW204="Moderado"),AND(AT204="Media",AW204="Leve"),AND(AT204="Media",AW204="Menor"),AND(AT204="Media",AW204="Moderado"),AND(AT204="Alta",AW204="Leve"),AND(AT204="Alta",AW204="Menor")),"Moderado",IF(OR(AND(AT204="Muy Baja",AW204="Mayor"),AND(AT204="Baja",AW204="Mayor"),AND(AT204="Media",AW204="Mayor"),AND(AT204="Alta",AW204="Moderado"),AND(AT204="Alta",AW204="Mayor"),AND(AT204="Muy Alta",AW204="Leve"),AND(AT204="Muy Alta",AW204="Menor"),AND(AT204="Muy Alta",AW204="Moderado"),AND(AT204="Muy Alta",AW204="Mayor")),"Alto",IF(OR(AND(AT204="Muy Baja",AW204="Catastrófico"),AND(AT204="Baja",AW204="Catastrófico"),AND(AT204="Media",AW204="Catastrófico"),AND(AT204="Alta",AW204="Catastrófico"),AND(AT204="Muy Alta",AW204="Catastrófico")),"Extremo","")))),"")</f>
        <v>Moderado</v>
      </c>
      <c r="AZ204" s="520" t="s">
        <v>104</v>
      </c>
      <c r="BA204" s="516" t="s">
        <v>1766</v>
      </c>
      <c r="BB204" s="516" t="s">
        <v>1767</v>
      </c>
      <c r="BC204" s="516" t="s">
        <v>1135</v>
      </c>
      <c r="BD204" s="516" t="s">
        <v>1720</v>
      </c>
      <c r="BE204" s="694">
        <v>45657</v>
      </c>
      <c r="BF204" s="516"/>
      <c r="BG204" s="516"/>
      <c r="BH204" s="581"/>
      <c r="BI204" s="581"/>
      <c r="BJ204" s="581"/>
      <c r="BK204" s="581"/>
      <c r="BL204" s="581"/>
      <c r="BM204" s="516"/>
      <c r="BN204" s="516"/>
      <c r="BO204" s="719"/>
    </row>
    <row r="205" spans="1:67" ht="114" customHeight="1">
      <c r="A205" s="805"/>
      <c r="B205" s="808"/>
      <c r="C205" s="811"/>
      <c r="D205" s="728"/>
      <c r="E205" s="728"/>
      <c r="F205" s="515"/>
      <c r="G205" s="516"/>
      <c r="H205" s="520"/>
      <c r="I205" s="795"/>
      <c r="J205" s="491"/>
      <c r="K205" s="795"/>
      <c r="L205" s="516"/>
      <c r="M205" s="492"/>
      <c r="N205" s="516"/>
      <c r="O205" s="516"/>
      <c r="P205" s="519"/>
      <c r="Q205" s="514"/>
      <c r="R205" s="520"/>
      <c r="S205" s="482"/>
      <c r="T205" s="520"/>
      <c r="U205" s="482"/>
      <c r="V205" s="520"/>
      <c r="W205" s="482"/>
      <c r="X205" s="485"/>
      <c r="Y205" s="482"/>
      <c r="Z205" s="482"/>
      <c r="AA205" s="492"/>
      <c r="AB205" s="151">
        <v>2</v>
      </c>
      <c r="AC205" s="312" t="s">
        <v>1500</v>
      </c>
      <c r="AD205" s="159">
        <v>1</v>
      </c>
      <c r="AE205" s="152" t="s">
        <v>1501</v>
      </c>
      <c r="AF205" s="153" t="str">
        <f t="shared" si="12"/>
        <v>Probabilidad</v>
      </c>
      <c r="AG205" s="154" t="s">
        <v>231</v>
      </c>
      <c r="AH205" s="155">
        <f t="shared" si="13"/>
        <v>0.15</v>
      </c>
      <c r="AI205" s="154" t="s">
        <v>97</v>
      </c>
      <c r="AJ205" s="155">
        <f t="shared" si="14"/>
        <v>0.15</v>
      </c>
      <c r="AK205" s="156">
        <f t="shared" si="15"/>
        <v>0.3</v>
      </c>
      <c r="AL205" s="157">
        <f>IFERROR(IF(AND(AF204="Probabilidad",AF205="Probabilidad"),(AL204-(+AL204*AK205)),IF(AF205="Probabilidad",(S204-(+S204*AK205)),IF(AF205="Impacto",AL204,""))),"")</f>
        <v>0.33599999999999997</v>
      </c>
      <c r="AM205" s="157">
        <f>IFERROR(IF(AND(AF204="Impacto",AF205="Impacto"),(AM204-(+AM204*AK205)),IF(AF205="Impacto",(Y204-(Y204*AK205)),IF(AF205="Probabilidad",AM204,""))),"")</f>
        <v>0.6</v>
      </c>
      <c r="AN205" s="158" t="s">
        <v>98</v>
      </c>
      <c r="AO205" s="158" t="s">
        <v>99</v>
      </c>
      <c r="AP205" s="158" t="s">
        <v>100</v>
      </c>
      <c r="AQ205" s="520"/>
      <c r="AR205" s="491"/>
      <c r="AS205" s="491"/>
      <c r="AT205" s="492"/>
      <c r="AU205" s="491"/>
      <c r="AV205" s="491"/>
      <c r="AW205" s="492"/>
      <c r="AX205" s="492"/>
      <c r="AY205" s="492"/>
      <c r="AZ205" s="520"/>
      <c r="BA205" s="516"/>
      <c r="BB205" s="516"/>
      <c r="BC205" s="516"/>
      <c r="BD205" s="516"/>
      <c r="BE205" s="694"/>
      <c r="BF205" s="516"/>
      <c r="BG205" s="516"/>
      <c r="BH205" s="581"/>
      <c r="BI205" s="581"/>
      <c r="BJ205" s="581"/>
      <c r="BK205" s="581"/>
      <c r="BL205" s="581"/>
      <c r="BM205" s="516"/>
      <c r="BN205" s="516"/>
      <c r="BO205" s="719"/>
    </row>
    <row r="206" spans="1:67" ht="114" customHeight="1">
      <c r="A206" s="805"/>
      <c r="B206" s="808"/>
      <c r="C206" s="811"/>
      <c r="D206" s="728"/>
      <c r="E206" s="728"/>
      <c r="F206" s="515"/>
      <c r="G206" s="516"/>
      <c r="H206" s="520"/>
      <c r="I206" s="795"/>
      <c r="J206" s="491"/>
      <c r="K206" s="795"/>
      <c r="L206" s="516"/>
      <c r="M206" s="492"/>
      <c r="N206" s="516"/>
      <c r="O206" s="516"/>
      <c r="P206" s="519"/>
      <c r="Q206" s="514"/>
      <c r="R206" s="520"/>
      <c r="S206" s="482"/>
      <c r="T206" s="520"/>
      <c r="U206" s="482"/>
      <c r="V206" s="520"/>
      <c r="W206" s="482"/>
      <c r="X206" s="485"/>
      <c r="Y206" s="482"/>
      <c r="Z206" s="482"/>
      <c r="AA206" s="492"/>
      <c r="AB206" s="151">
        <v>3</v>
      </c>
      <c r="AC206" s="312" t="s">
        <v>1716</v>
      </c>
      <c r="AD206" s="159" t="s">
        <v>1737</v>
      </c>
      <c r="AE206" s="152" t="s">
        <v>1315</v>
      </c>
      <c r="AF206" s="153" t="str">
        <f t="shared" si="12"/>
        <v>Impacto</v>
      </c>
      <c r="AG206" s="154" t="s">
        <v>270</v>
      </c>
      <c r="AH206" s="155">
        <f t="shared" si="13"/>
        <v>0.1</v>
      </c>
      <c r="AI206" s="154" t="s">
        <v>97</v>
      </c>
      <c r="AJ206" s="155">
        <f t="shared" si="14"/>
        <v>0.15</v>
      </c>
      <c r="AK206" s="156">
        <f t="shared" si="15"/>
        <v>0.25</v>
      </c>
      <c r="AL206" s="157">
        <f>IFERROR(IF(AND(AF205="Probabilidad",AF206="Probabilidad"),(AL205-(+AL205*AK206)),IF(AND(AF205="Impacto",AF206="Probabilidad"),(AL204-(+AL204*AK206)),IF(AF206="Impacto",AL205,""))),"")</f>
        <v>0.33599999999999997</v>
      </c>
      <c r="AM206" s="157">
        <f>IFERROR(IF(AND(AF205="Impacto",AF206="Impacto"),(AM205-(+AM205*AK206)),IF(AND(AF205="Probabilidad",AF206="Impacto"),(AM204-(+AM204*AK206)),IF(AF206="Probabilidad",AM205,""))),"")</f>
        <v>0.44999999999999996</v>
      </c>
      <c r="AN206" s="158" t="s">
        <v>98</v>
      </c>
      <c r="AO206" s="158" t="s">
        <v>99</v>
      </c>
      <c r="AP206" s="158" t="s">
        <v>100</v>
      </c>
      <c r="AQ206" s="520"/>
      <c r="AR206" s="491"/>
      <c r="AS206" s="491"/>
      <c r="AT206" s="492"/>
      <c r="AU206" s="491"/>
      <c r="AV206" s="491"/>
      <c r="AW206" s="492"/>
      <c r="AX206" s="492"/>
      <c r="AY206" s="492"/>
      <c r="AZ206" s="520"/>
      <c r="BA206" s="516"/>
      <c r="BB206" s="516"/>
      <c r="BC206" s="516"/>
      <c r="BD206" s="516"/>
      <c r="BE206" s="694"/>
      <c r="BF206" s="516"/>
      <c r="BG206" s="516"/>
      <c r="BH206" s="581"/>
      <c r="BI206" s="581"/>
      <c r="BJ206" s="581"/>
      <c r="BK206" s="581"/>
      <c r="BL206" s="581"/>
      <c r="BM206" s="516"/>
      <c r="BN206" s="516"/>
      <c r="BO206" s="719"/>
    </row>
    <row r="207" spans="1:67" ht="94.5">
      <c r="A207" s="805"/>
      <c r="B207" s="808"/>
      <c r="C207" s="811"/>
      <c r="D207" s="728"/>
      <c r="E207" s="728"/>
      <c r="F207" s="515"/>
      <c r="G207" s="516"/>
      <c r="H207" s="520"/>
      <c r="I207" s="795"/>
      <c r="J207" s="491"/>
      <c r="K207" s="795"/>
      <c r="L207" s="516"/>
      <c r="M207" s="492"/>
      <c r="N207" s="516"/>
      <c r="O207" s="516"/>
      <c r="P207" s="519"/>
      <c r="Q207" s="514"/>
      <c r="R207" s="520"/>
      <c r="S207" s="482"/>
      <c r="T207" s="520"/>
      <c r="U207" s="482"/>
      <c r="V207" s="520"/>
      <c r="W207" s="482"/>
      <c r="X207" s="485"/>
      <c r="Y207" s="482"/>
      <c r="Z207" s="482"/>
      <c r="AA207" s="492"/>
      <c r="AB207" s="151">
        <v>4</v>
      </c>
      <c r="AC207" s="312" t="s">
        <v>1768</v>
      </c>
      <c r="AD207" s="159">
        <v>3</v>
      </c>
      <c r="AE207" s="152" t="s">
        <v>1324</v>
      </c>
      <c r="AF207" s="153" t="str">
        <f t="shared" si="12"/>
        <v>Probabilidad</v>
      </c>
      <c r="AG207" s="154" t="s">
        <v>96</v>
      </c>
      <c r="AH207" s="155">
        <f t="shared" si="13"/>
        <v>0.25</v>
      </c>
      <c r="AI207" s="154" t="s">
        <v>97</v>
      </c>
      <c r="AJ207" s="155">
        <f t="shared" si="14"/>
        <v>0.15</v>
      </c>
      <c r="AK207" s="156">
        <f t="shared" si="15"/>
        <v>0.4</v>
      </c>
      <c r="AL207" s="157">
        <f>IFERROR(IF(AND(AF206="Probabilidad",AF207="Probabilidad"),(AL206-(+AL206*AK207)),IF(AND(AF206="Impacto",AF207="Probabilidad"),(AL205-(+AL205*AK207)),IF(AF207="Impacto",AL206,""))),"")</f>
        <v>0.20159999999999997</v>
      </c>
      <c r="AM207" s="157">
        <f>IFERROR(IF(AND(AF206="Impacto",AF207="Impacto"),(AM206-(+AM206*AK207)),IF(AND(AF206="Probabilidad",AF207="Impacto"),(AM205-(+AM205*AK207)),IF(AF207="Probabilidad",AM206,""))),"")</f>
        <v>0.44999999999999996</v>
      </c>
      <c r="AN207" s="158" t="s">
        <v>98</v>
      </c>
      <c r="AO207" s="158" t="s">
        <v>99</v>
      </c>
      <c r="AP207" s="158" t="s">
        <v>100</v>
      </c>
      <c r="AQ207" s="520"/>
      <c r="AR207" s="491"/>
      <c r="AS207" s="491"/>
      <c r="AT207" s="492"/>
      <c r="AU207" s="491"/>
      <c r="AV207" s="491"/>
      <c r="AW207" s="492"/>
      <c r="AX207" s="492"/>
      <c r="AY207" s="492"/>
      <c r="AZ207" s="520"/>
      <c r="BA207" s="516"/>
      <c r="BB207" s="516"/>
      <c r="BC207" s="516"/>
      <c r="BD207" s="516"/>
      <c r="BE207" s="694"/>
      <c r="BF207" s="516"/>
      <c r="BG207" s="516"/>
      <c r="BH207" s="581"/>
      <c r="BI207" s="581"/>
      <c r="BJ207" s="581"/>
      <c r="BK207" s="581"/>
      <c r="BL207" s="581"/>
      <c r="BM207" s="516"/>
      <c r="BN207" s="516"/>
      <c r="BO207" s="719"/>
    </row>
    <row r="208" spans="1:67" ht="94.5">
      <c r="A208" s="805"/>
      <c r="B208" s="808"/>
      <c r="C208" s="811"/>
      <c r="D208" s="728" t="s">
        <v>1299</v>
      </c>
      <c r="E208" s="728" t="s">
        <v>800</v>
      </c>
      <c r="F208" s="515">
        <v>10</v>
      </c>
      <c r="G208" s="516" t="s">
        <v>1762</v>
      </c>
      <c r="H208" s="520" t="s">
        <v>1330</v>
      </c>
      <c r="I208" s="795" t="s">
        <v>1316</v>
      </c>
      <c r="J208" s="491" t="s">
        <v>1769</v>
      </c>
      <c r="K208" s="795" t="s">
        <v>180</v>
      </c>
      <c r="L208" s="516" t="s">
        <v>365</v>
      </c>
      <c r="M208" s="492" t="s">
        <v>1304</v>
      </c>
      <c r="N208" s="516" t="s">
        <v>1770</v>
      </c>
      <c r="O208" s="516" t="s">
        <v>1771</v>
      </c>
      <c r="P208" s="519" t="s">
        <v>188</v>
      </c>
      <c r="Q208" s="514" t="s">
        <v>188</v>
      </c>
      <c r="R208" s="520" t="s">
        <v>218</v>
      </c>
      <c r="S208" s="482">
        <f>IF(R208="Muy Alta",100%,IF(R208="Alta",80%,IF(R208="Media",60%,IF(R208="Baja",40%,IF(R208="Muy Baja",20%,"")))))</f>
        <v>0.8</v>
      </c>
      <c r="T208" s="520" t="s">
        <v>125</v>
      </c>
      <c r="U208" s="482">
        <f>IF(T208="Catastrófico",100%,IF(T208="Mayor",80%,IF(T208="Moderado",60%,IF(T208="Menor",40%,IF(T208="Leve",20%,"")))))</f>
        <v>0.6</v>
      </c>
      <c r="V208" s="520" t="s">
        <v>183</v>
      </c>
      <c r="W208" s="482">
        <f>IF(V208="Catastrófico",100%,IF(V208="Mayor",80%,IF(V208="Moderado",60%,IF(V208="Menor",40%,IF(V208="Leve",20%,"")))))</f>
        <v>0.4</v>
      </c>
      <c r="X208" s="485" t="str">
        <f>IF(Y208=100%,"Catastrófico",IF(Y208=80%,"Mayor",IF(Y208=60%,"Moderado",IF(Y208=40%,"Menor",IF(Y208=20%,"Leve","")))))</f>
        <v>Moderado</v>
      </c>
      <c r="Y208" s="482">
        <f>IF(AND(U208="",W208=""),"",MAX(U208,W208))</f>
        <v>0.6</v>
      </c>
      <c r="Z208" s="482" t="str">
        <f>CONCATENATE(R208,X208)</f>
        <v>AltaModerado</v>
      </c>
      <c r="AA208" s="492" t="str">
        <f>IF(Z208="Muy AltaLeve","Alto",IF(Z208="Muy AltaMenor","Alto",IF(Z208="Muy AltaModerado","Alto",IF(Z208="Muy AltaMayor","Alto",IF(Z208="Muy AltaCatastrófico","Extremo",IF(Z208="AltaLeve","Moderado",IF(Z208="AltaMenor","Moderado",IF(Z208="AltaModerado","Alto",IF(Z208="AltaMayor","Alto",IF(Z208="AltaCatastrófico","Extremo",IF(Z208="MediaLeve","Moderado",IF(Z208="MediaMenor","Moderado",IF(Z208="MediaModerado","Moderado",IF(Z208="MediaMayor","Alto",IF(Z208="MediaCatastrófico","Extremo",IF(Z208="BajaLeve","Bajo",IF(Z208="BajaMenor","Moderado",IF(Z208="BajaModerado","Moderado",IF(Z208="BajaMayor","Alto",IF(Z208="BajaCatastrófico","Extremo",IF(Z208="Muy BajaLeve","Bajo",IF(Z208="Muy BajaMenor","Bajo",IF(Z208="Muy BajaModerado","Moderado",IF(Z208="Muy BajaMayor","Alto",IF(Z208="Muy BajaCatastrófico","Extremo","")))))))))))))))))))))))))</f>
        <v>Alto</v>
      </c>
      <c r="AB208" s="151">
        <v>1</v>
      </c>
      <c r="AC208" s="312" t="s">
        <v>1602</v>
      </c>
      <c r="AD208" s="159">
        <v>3</v>
      </c>
      <c r="AE208" s="152" t="s">
        <v>1315</v>
      </c>
      <c r="AF208" s="153" t="str">
        <f t="shared" si="12"/>
        <v>Probabilidad</v>
      </c>
      <c r="AG208" s="154" t="s">
        <v>231</v>
      </c>
      <c r="AH208" s="155">
        <f t="shared" si="13"/>
        <v>0.15</v>
      </c>
      <c r="AI208" s="154" t="s">
        <v>97</v>
      </c>
      <c r="AJ208" s="155">
        <f t="shared" si="14"/>
        <v>0.15</v>
      </c>
      <c r="AK208" s="156">
        <f t="shared" si="15"/>
        <v>0.3</v>
      </c>
      <c r="AL208" s="157">
        <f>IFERROR(IF(AF208="Probabilidad",(S208-(+S208*AK208)),IF(AF208="Impacto",S208,"")),"")</f>
        <v>0.56000000000000005</v>
      </c>
      <c r="AM208" s="157">
        <f>IFERROR(IF(AF208="Impacto",(Y208-(+Y208*AK208)),IF(AF208="Probabilidad",Y208,"")),"")</f>
        <v>0.6</v>
      </c>
      <c r="AN208" s="158" t="s">
        <v>98</v>
      </c>
      <c r="AO208" s="158" t="s">
        <v>99</v>
      </c>
      <c r="AP208" s="158" t="s">
        <v>100</v>
      </c>
      <c r="AQ208" s="520" t="s">
        <v>1772</v>
      </c>
      <c r="AR208" s="490">
        <f>S208</f>
        <v>0.8</v>
      </c>
      <c r="AS208" s="490">
        <f>IF(AL208="","",MIN(AL208:AL211))</f>
        <v>0.14112000000000002</v>
      </c>
      <c r="AT208" s="492" t="str">
        <f>IFERROR(IF(AS208="","",IF(AS208&lt;=0.2,"Muy Baja",IF(AS208&lt;=0.4,"Baja",IF(AS208&lt;=0.6,"Media",IF(AS208&lt;=0.8,"Alta","Muy Alta"))))),"")</f>
        <v>Muy Baja</v>
      </c>
      <c r="AU208" s="490">
        <f>Y208</f>
        <v>0.6</v>
      </c>
      <c r="AV208" s="490">
        <f>IF(AM208="","",MIN(AM208:AM211))</f>
        <v>0.6</v>
      </c>
      <c r="AW208" s="492" t="str">
        <f>IFERROR(IF(AV208="","",IF(AV208&lt;=0.2,"Leve",IF(AV208&lt;=0.4,"Menor",IF(AV208&lt;=0.6,"Moderado",IF(AV208&lt;=0.8,"Mayor","Catastrófico"))))),"")</f>
        <v>Moderado</v>
      </c>
      <c r="AX208" s="492" t="str">
        <f>AA208</f>
        <v>Alto</v>
      </c>
      <c r="AY208" s="492" t="str">
        <f>IFERROR(IF(OR(AND(AT208="Muy Baja",AW208="Leve"),AND(AT208="Muy Baja",AW208="Menor"),AND(AT208="Baja",AW208="Leve")),"Bajo",IF(OR(AND(AT208="Muy baja",AW208="Moderado"),AND(AT208="Baja",AW208="Menor"),AND(AT208="Baja",AW208="Moderado"),AND(AT208="Media",AW208="Leve"),AND(AT208="Media",AW208="Menor"),AND(AT208="Media",AW208="Moderado"),AND(AT208="Alta",AW208="Leve"),AND(AT208="Alta",AW208="Menor")),"Moderado",IF(OR(AND(AT208="Muy Baja",AW208="Mayor"),AND(AT208="Baja",AW208="Mayor"),AND(AT208="Media",AW208="Mayor"),AND(AT208="Alta",AW208="Moderado"),AND(AT208="Alta",AW208="Mayor"),AND(AT208="Muy Alta",AW208="Leve"),AND(AT208="Muy Alta",AW208="Menor"),AND(AT208="Muy Alta",AW208="Moderado"),AND(AT208="Muy Alta",AW208="Mayor")),"Alto",IF(OR(AND(AT208="Muy Baja",AW208="Catastrófico"),AND(AT208="Baja",AW208="Catastrófico"),AND(AT208="Media",AW208="Catastrófico"),AND(AT208="Alta",AW208="Catastrófico"),AND(AT208="Muy Alta",AW208="Catastrófico")),"Extremo","")))),"")</f>
        <v>Moderado</v>
      </c>
      <c r="AZ208" s="520" t="s">
        <v>104</v>
      </c>
      <c r="BA208" s="516" t="s">
        <v>1773</v>
      </c>
      <c r="BB208" s="516" t="s">
        <v>1774</v>
      </c>
      <c r="BC208" s="516" t="s">
        <v>1135</v>
      </c>
      <c r="BD208" s="516" t="s">
        <v>1720</v>
      </c>
      <c r="BE208" s="694">
        <v>45657</v>
      </c>
      <c r="BF208" s="516"/>
      <c r="BG208" s="516"/>
      <c r="BH208" s="581"/>
      <c r="BI208" s="581"/>
      <c r="BJ208" s="581"/>
      <c r="BK208" s="581"/>
      <c r="BL208" s="581"/>
      <c r="BM208" s="516"/>
      <c r="BN208" s="516"/>
      <c r="BO208" s="719"/>
    </row>
    <row r="209" spans="1:67" ht="69">
      <c r="A209" s="805"/>
      <c r="B209" s="808"/>
      <c r="C209" s="811"/>
      <c r="D209" s="728"/>
      <c r="E209" s="728"/>
      <c r="F209" s="515"/>
      <c r="G209" s="516"/>
      <c r="H209" s="520"/>
      <c r="I209" s="795"/>
      <c r="J209" s="491"/>
      <c r="K209" s="795"/>
      <c r="L209" s="516"/>
      <c r="M209" s="492"/>
      <c r="N209" s="516"/>
      <c r="O209" s="516"/>
      <c r="P209" s="519"/>
      <c r="Q209" s="514"/>
      <c r="R209" s="520"/>
      <c r="S209" s="482"/>
      <c r="T209" s="520"/>
      <c r="U209" s="482"/>
      <c r="V209" s="520"/>
      <c r="W209" s="482"/>
      <c r="X209" s="485"/>
      <c r="Y209" s="482"/>
      <c r="Z209" s="482"/>
      <c r="AA209" s="492"/>
      <c r="AB209" s="151">
        <v>2</v>
      </c>
      <c r="AC209" s="312" t="s">
        <v>1497</v>
      </c>
      <c r="AD209" s="159">
        <v>4</v>
      </c>
      <c r="AE209" s="152" t="s">
        <v>1501</v>
      </c>
      <c r="AF209" s="153" t="str">
        <f t="shared" si="12"/>
        <v>Probabilidad</v>
      </c>
      <c r="AG209" s="154" t="s">
        <v>231</v>
      </c>
      <c r="AH209" s="155">
        <f t="shared" si="13"/>
        <v>0.15</v>
      </c>
      <c r="AI209" s="154" t="s">
        <v>635</v>
      </c>
      <c r="AJ209" s="155">
        <f t="shared" si="14"/>
        <v>0.25</v>
      </c>
      <c r="AK209" s="156">
        <f t="shared" si="15"/>
        <v>0.4</v>
      </c>
      <c r="AL209" s="157">
        <f>IFERROR(IF(AND(AF208="Probabilidad",AF209="Probabilidad"),(AL208-(+AL208*AK209)),IF(AF209="Probabilidad",(S208-(+S208*AK209)),IF(AF209="Impacto",AL208,""))),"")</f>
        <v>0.33600000000000002</v>
      </c>
      <c r="AM209" s="157">
        <f>IFERROR(IF(AND(AF208="Impacto",AF209="Impacto"),(AM208-(+AM208*AK209)),IF(AF209="Impacto",(Y208-(Y208*AK209)),IF(AF209="Probabilidad",AM208,""))),"")</f>
        <v>0.6</v>
      </c>
      <c r="AN209" s="158" t="s">
        <v>98</v>
      </c>
      <c r="AO209" s="158" t="s">
        <v>99</v>
      </c>
      <c r="AP209" s="158" t="s">
        <v>100</v>
      </c>
      <c r="AQ209" s="520"/>
      <c r="AR209" s="491"/>
      <c r="AS209" s="491"/>
      <c r="AT209" s="492"/>
      <c r="AU209" s="491"/>
      <c r="AV209" s="491"/>
      <c r="AW209" s="492"/>
      <c r="AX209" s="492"/>
      <c r="AY209" s="492"/>
      <c r="AZ209" s="520"/>
      <c r="BA209" s="516"/>
      <c r="BB209" s="516"/>
      <c r="BC209" s="516"/>
      <c r="BD209" s="516"/>
      <c r="BE209" s="694"/>
      <c r="BF209" s="516"/>
      <c r="BG209" s="516"/>
      <c r="BH209" s="581"/>
      <c r="BI209" s="581"/>
      <c r="BJ209" s="581"/>
      <c r="BK209" s="581"/>
      <c r="BL209" s="581"/>
      <c r="BM209" s="516"/>
      <c r="BN209" s="516"/>
      <c r="BO209" s="719"/>
    </row>
    <row r="210" spans="1:67" ht="69">
      <c r="A210" s="805"/>
      <c r="B210" s="808"/>
      <c r="C210" s="811"/>
      <c r="D210" s="728"/>
      <c r="E210" s="728"/>
      <c r="F210" s="515"/>
      <c r="G210" s="516"/>
      <c r="H210" s="520"/>
      <c r="I210" s="795"/>
      <c r="J210" s="491"/>
      <c r="K210" s="795"/>
      <c r="L210" s="516"/>
      <c r="M210" s="492"/>
      <c r="N210" s="516"/>
      <c r="O210" s="516"/>
      <c r="P210" s="519"/>
      <c r="Q210" s="514"/>
      <c r="R210" s="520"/>
      <c r="S210" s="482"/>
      <c r="T210" s="520"/>
      <c r="U210" s="482"/>
      <c r="V210" s="520"/>
      <c r="W210" s="482"/>
      <c r="X210" s="485"/>
      <c r="Y210" s="482"/>
      <c r="Z210" s="482"/>
      <c r="AA210" s="492"/>
      <c r="AB210" s="151">
        <v>3</v>
      </c>
      <c r="AC210" s="312" t="s">
        <v>1775</v>
      </c>
      <c r="AD210" s="159">
        <v>3</v>
      </c>
      <c r="AE210" s="208" t="s">
        <v>1324</v>
      </c>
      <c r="AF210" s="153" t="str">
        <f t="shared" si="12"/>
        <v>Probabilidad</v>
      </c>
      <c r="AG210" s="154" t="s">
        <v>231</v>
      </c>
      <c r="AH210" s="155">
        <f t="shared" si="13"/>
        <v>0.15</v>
      </c>
      <c r="AI210" s="154" t="s">
        <v>97</v>
      </c>
      <c r="AJ210" s="155">
        <f t="shared" si="14"/>
        <v>0.15</v>
      </c>
      <c r="AK210" s="156">
        <f t="shared" si="15"/>
        <v>0.3</v>
      </c>
      <c r="AL210" s="157">
        <f>IFERROR(IF(AND(AF209="Probabilidad",AF210="Probabilidad"),(AL209-(+AL209*AK210)),IF(AND(AF209="Impacto",AF210="Probabilidad"),(AL208-(+AL208*AK210)),IF(AF210="Impacto",AL209,""))),"")</f>
        <v>0.23520000000000002</v>
      </c>
      <c r="AM210" s="157">
        <f>IFERROR(IF(AND(AF209="Impacto",AF210="Impacto"),(AM209-(+AM209*AK210)),IF(AND(AF209="Probabilidad",AF210="Impacto"),(AM208-(+AM208*AK210)),IF(AF210="Probabilidad",AM209,""))),"")</f>
        <v>0.6</v>
      </c>
      <c r="AN210" s="158" t="s">
        <v>98</v>
      </c>
      <c r="AO210" s="158" t="s">
        <v>99</v>
      </c>
      <c r="AP210" s="158" t="s">
        <v>100</v>
      </c>
      <c r="AQ210" s="520"/>
      <c r="AR210" s="491"/>
      <c r="AS210" s="491"/>
      <c r="AT210" s="492"/>
      <c r="AU210" s="491"/>
      <c r="AV210" s="491"/>
      <c r="AW210" s="492"/>
      <c r="AX210" s="492"/>
      <c r="AY210" s="492"/>
      <c r="AZ210" s="520"/>
      <c r="BA210" s="516"/>
      <c r="BB210" s="516"/>
      <c r="BC210" s="516"/>
      <c r="BD210" s="516"/>
      <c r="BE210" s="694"/>
      <c r="BF210" s="516"/>
      <c r="BG210" s="516"/>
      <c r="BH210" s="581"/>
      <c r="BI210" s="581"/>
      <c r="BJ210" s="581"/>
      <c r="BK210" s="581"/>
      <c r="BL210" s="581"/>
      <c r="BM210" s="516"/>
      <c r="BN210" s="516"/>
      <c r="BO210" s="719"/>
    </row>
    <row r="211" spans="1:67" ht="94.5">
      <c r="A211" s="805"/>
      <c r="B211" s="808"/>
      <c r="C211" s="811"/>
      <c r="D211" s="728"/>
      <c r="E211" s="728"/>
      <c r="F211" s="515"/>
      <c r="G211" s="516"/>
      <c r="H211" s="520"/>
      <c r="I211" s="795"/>
      <c r="J211" s="491"/>
      <c r="K211" s="795"/>
      <c r="L211" s="516"/>
      <c r="M211" s="492"/>
      <c r="N211" s="516"/>
      <c r="O211" s="516"/>
      <c r="P211" s="519"/>
      <c r="Q211" s="514"/>
      <c r="R211" s="520"/>
      <c r="S211" s="482"/>
      <c r="T211" s="520"/>
      <c r="U211" s="482"/>
      <c r="V211" s="520"/>
      <c r="W211" s="482"/>
      <c r="X211" s="485"/>
      <c r="Y211" s="482"/>
      <c r="Z211" s="482"/>
      <c r="AA211" s="492"/>
      <c r="AB211" s="151">
        <v>4</v>
      </c>
      <c r="AC211" s="312" t="s">
        <v>1776</v>
      </c>
      <c r="AD211" s="159" t="s">
        <v>1777</v>
      </c>
      <c r="AE211" s="152" t="s">
        <v>1324</v>
      </c>
      <c r="AF211" s="153" t="str">
        <f t="shared" si="12"/>
        <v>Probabilidad</v>
      </c>
      <c r="AG211" s="154" t="s">
        <v>96</v>
      </c>
      <c r="AH211" s="155">
        <f t="shared" si="13"/>
        <v>0.25</v>
      </c>
      <c r="AI211" s="154" t="s">
        <v>97</v>
      </c>
      <c r="AJ211" s="155">
        <f t="shared" si="14"/>
        <v>0.15</v>
      </c>
      <c r="AK211" s="156">
        <f t="shared" si="15"/>
        <v>0.4</v>
      </c>
      <c r="AL211" s="157">
        <f>IFERROR(IF(AND(AF210="Probabilidad",AF211="Probabilidad"),(AL210-(+AL210*AK211)),IF(AND(AF210="Impacto",AF211="Probabilidad"),(AL209-(+AL209*AK211)),IF(AF211="Impacto",AL210,""))),"")</f>
        <v>0.14112000000000002</v>
      </c>
      <c r="AM211" s="157">
        <f>IFERROR(IF(AND(AF210="Impacto",AF211="Impacto"),(AM210-(+AM210*AK211)),IF(AND(AF210="Probabilidad",AF211="Impacto"),(AM209-(+AM209*AK211)),IF(AF211="Probabilidad",AM210,""))),"")</f>
        <v>0.6</v>
      </c>
      <c r="AN211" s="158" t="s">
        <v>98</v>
      </c>
      <c r="AO211" s="158" t="s">
        <v>99</v>
      </c>
      <c r="AP211" s="158" t="s">
        <v>100</v>
      </c>
      <c r="AQ211" s="520"/>
      <c r="AR211" s="491"/>
      <c r="AS211" s="491"/>
      <c r="AT211" s="492"/>
      <c r="AU211" s="491"/>
      <c r="AV211" s="491"/>
      <c r="AW211" s="492"/>
      <c r="AX211" s="492"/>
      <c r="AY211" s="492"/>
      <c r="AZ211" s="520"/>
      <c r="BA211" s="516"/>
      <c r="BB211" s="516"/>
      <c r="BC211" s="516"/>
      <c r="BD211" s="516"/>
      <c r="BE211" s="694"/>
      <c r="BF211" s="516"/>
      <c r="BG211" s="516"/>
      <c r="BH211" s="581"/>
      <c r="BI211" s="581"/>
      <c r="BJ211" s="581"/>
      <c r="BK211" s="581"/>
      <c r="BL211" s="581"/>
      <c r="BM211" s="516"/>
      <c r="BN211" s="516"/>
      <c r="BO211" s="719"/>
    </row>
    <row r="212" spans="1:67" ht="69">
      <c r="A212" s="805"/>
      <c r="B212" s="808"/>
      <c r="C212" s="811"/>
      <c r="D212" s="728" t="s">
        <v>1299</v>
      </c>
      <c r="E212" s="728" t="s">
        <v>800</v>
      </c>
      <c r="F212" s="515">
        <v>11</v>
      </c>
      <c r="G212" s="516" t="s">
        <v>1778</v>
      </c>
      <c r="H212" s="520" t="s">
        <v>1301</v>
      </c>
      <c r="I212" s="795" t="s">
        <v>1302</v>
      </c>
      <c r="J212" s="491" t="s">
        <v>1779</v>
      </c>
      <c r="K212" s="795" t="s">
        <v>180</v>
      </c>
      <c r="L212" s="516" t="s">
        <v>302</v>
      </c>
      <c r="M212" s="492" t="s">
        <v>1304</v>
      </c>
      <c r="N212" s="516" t="s">
        <v>1780</v>
      </c>
      <c r="O212" s="516" t="s">
        <v>1781</v>
      </c>
      <c r="P212" s="519" t="s">
        <v>188</v>
      </c>
      <c r="Q212" s="514" t="s">
        <v>188</v>
      </c>
      <c r="R212" s="520" t="s">
        <v>218</v>
      </c>
      <c r="S212" s="482">
        <f>IF(R212="Muy Alta",100%,IF(R212="Alta",80%,IF(R212="Media",60%,IF(R212="Baja",40%,IF(R212="Muy Baja",20%,"")))))</f>
        <v>0.8</v>
      </c>
      <c r="T212" s="520" t="s">
        <v>183</v>
      </c>
      <c r="U212" s="482">
        <f>IF(T212="Catastrófico",100%,IF(T212="Mayor",80%,IF(T212="Moderado",60%,IF(T212="Menor",40%,IF(T212="Leve",20%,"")))))</f>
        <v>0.4</v>
      </c>
      <c r="V212" s="520" t="s">
        <v>120</v>
      </c>
      <c r="W212" s="482">
        <f>IF(V212="Catastrófico",100%,IF(V212="Mayor",80%,IF(V212="Moderado",60%,IF(V212="Menor",40%,IF(V212="Leve",20%,"")))))</f>
        <v>0.2</v>
      </c>
      <c r="X212" s="485" t="str">
        <f>IF(Y212=100%,"Catastrófico",IF(Y212=80%,"Mayor",IF(Y212=60%,"Moderado",IF(Y212=40%,"Menor",IF(Y212=20%,"Leve","")))))</f>
        <v>Menor</v>
      </c>
      <c r="Y212" s="482">
        <f>IF(AND(U212="",W212=""),"",MAX(U212,W212))</f>
        <v>0.4</v>
      </c>
      <c r="Z212" s="482" t="str">
        <f>CONCATENATE(R212,X212)</f>
        <v>AltaMenor</v>
      </c>
      <c r="AA212" s="492" t="str">
        <f>IF(Z212="Muy AltaLeve","Alto",IF(Z212="Muy AltaMenor","Alto",IF(Z212="Muy AltaModerado","Alto",IF(Z212="Muy AltaMayor","Alto",IF(Z212="Muy AltaCatastrófico","Extremo",IF(Z212="AltaLeve","Moderado",IF(Z212="AltaMenor","Moderado",IF(Z212="AltaModerado","Alto",IF(Z212="AltaMayor","Alto",IF(Z212="AltaCatastrófico","Extremo",IF(Z212="MediaLeve","Moderado",IF(Z212="MediaMenor","Moderado",IF(Z212="MediaModerado","Moderado",IF(Z212="MediaMayor","Alto",IF(Z212="MediaCatastrófico","Extremo",IF(Z212="BajaLeve","Bajo",IF(Z212="BajaMenor","Moderado",IF(Z212="BajaModerado","Moderado",IF(Z212="BajaMayor","Alto",IF(Z212="BajaCatastrófico","Extremo",IF(Z212="Muy BajaLeve","Bajo",IF(Z212="Muy BajaMenor","Bajo",IF(Z212="Muy BajaModerado","Moderado",IF(Z212="Muy BajaMayor","Alto",IF(Z212="Muy BajaCatastrófico","Extremo","")))))))))))))))))))))))))</f>
        <v>Moderado</v>
      </c>
      <c r="AB212" s="151">
        <v>1</v>
      </c>
      <c r="AC212" s="260" t="s">
        <v>1782</v>
      </c>
      <c r="AD212" s="159">
        <v>4</v>
      </c>
      <c r="AE212" s="208" t="s">
        <v>1783</v>
      </c>
      <c r="AF212" s="153" t="str">
        <f t="shared" si="12"/>
        <v>Probabilidad</v>
      </c>
      <c r="AG212" s="154" t="s">
        <v>96</v>
      </c>
      <c r="AH212" s="155">
        <f t="shared" si="13"/>
        <v>0.25</v>
      </c>
      <c r="AI212" s="154" t="s">
        <v>97</v>
      </c>
      <c r="AJ212" s="155">
        <f t="shared" si="14"/>
        <v>0.15</v>
      </c>
      <c r="AK212" s="156">
        <f t="shared" si="15"/>
        <v>0.4</v>
      </c>
      <c r="AL212" s="157">
        <f>IFERROR(IF(AF212="Probabilidad",(S212-(+S212*AK212)),IF(AF212="Impacto",S212,"")),"")</f>
        <v>0.48</v>
      </c>
      <c r="AM212" s="157">
        <f>IFERROR(IF(AF212="Impacto",(Y212-(+Y212*AK212)),IF(AF212="Probabilidad",Y212,"")),"")</f>
        <v>0.4</v>
      </c>
      <c r="AN212" s="158" t="s">
        <v>98</v>
      </c>
      <c r="AO212" s="158" t="s">
        <v>99</v>
      </c>
      <c r="AP212" s="158" t="s">
        <v>100</v>
      </c>
      <c r="AQ212" s="520" t="s">
        <v>1784</v>
      </c>
      <c r="AR212" s="490">
        <f>S212</f>
        <v>0.8</v>
      </c>
      <c r="AS212" s="490">
        <f>IF(AL212="","",MIN(AL212:AL213))</f>
        <v>0.33599999999999997</v>
      </c>
      <c r="AT212" s="492" t="str">
        <f>IFERROR(IF(AS212="","",IF(AS212&lt;=0.2,"Muy Baja",IF(AS212&lt;=0.4,"Baja",IF(AS212&lt;=0.6,"Media",IF(AS212&lt;=0.8,"Alta","Muy Alta"))))),"")</f>
        <v>Baja</v>
      </c>
      <c r="AU212" s="490">
        <f>Y212</f>
        <v>0.4</v>
      </c>
      <c r="AV212" s="490">
        <f>IF(AM212="","",MIN(AM212:AM213))</f>
        <v>0.4</v>
      </c>
      <c r="AW212" s="492" t="str">
        <f>IFERROR(IF(AV212="","",IF(AV212&lt;=0.2,"Leve",IF(AV212&lt;=0.4,"Menor",IF(AV212&lt;=0.6,"Moderado",IF(AV212&lt;=0.8,"Mayor","Catastrófico"))))),"")</f>
        <v>Menor</v>
      </c>
      <c r="AX212" s="492" t="str">
        <f>AA212</f>
        <v>Moderado</v>
      </c>
      <c r="AY212" s="492" t="str">
        <f>IFERROR(IF(OR(AND(AT212="Muy Baja",AW212="Leve"),AND(AT212="Muy Baja",AW212="Menor"),AND(AT212="Baja",AW212="Leve")),"Bajo",IF(OR(AND(AT212="Muy baja",AW212="Moderado"),AND(AT212="Baja",AW212="Menor"),AND(AT212="Baja",AW212="Moderado"),AND(AT212="Media",AW212="Leve"),AND(AT212="Media",AW212="Menor"),AND(AT212="Media",AW212="Moderado"),AND(AT212="Alta",AW212="Leve"),AND(AT212="Alta",AW212="Menor")),"Moderado",IF(OR(AND(AT212="Muy Baja",AW212="Mayor"),AND(AT212="Baja",AW212="Mayor"),AND(AT212="Media",AW212="Mayor"),AND(AT212="Alta",AW212="Moderado"),AND(AT212="Alta",AW212="Mayor"),AND(AT212="Muy Alta",AW212="Leve"),AND(AT212="Muy Alta",AW212="Menor"),AND(AT212="Muy Alta",AW212="Moderado"),AND(AT212="Muy Alta",AW212="Mayor")),"Alto",IF(OR(AND(AT212="Muy Baja",AW212="Catastrófico"),AND(AT212="Baja",AW212="Catastrófico"),AND(AT212="Media",AW212="Catastrófico"),AND(AT212="Alta",AW212="Catastrófico"),AND(AT212="Muy Alta",AW212="Catastrófico")),"Extremo","")))),"")</f>
        <v>Moderado</v>
      </c>
      <c r="AZ212" s="520" t="s">
        <v>104</v>
      </c>
      <c r="BA212" s="516" t="s">
        <v>1785</v>
      </c>
      <c r="BB212" s="516" t="s">
        <v>1786</v>
      </c>
      <c r="BC212" s="516" t="s">
        <v>1135</v>
      </c>
      <c r="BD212" s="516" t="s">
        <v>1720</v>
      </c>
      <c r="BE212" s="694">
        <v>45657</v>
      </c>
      <c r="BF212" s="516"/>
      <c r="BG212" s="516"/>
      <c r="BH212" s="581"/>
      <c r="BI212" s="581"/>
      <c r="BJ212" s="581"/>
      <c r="BK212" s="581"/>
      <c r="BL212" s="581"/>
      <c r="BM212" s="516"/>
      <c r="BN212" s="516"/>
      <c r="BO212" s="719"/>
    </row>
    <row r="213" spans="1:67" ht="94.5">
      <c r="A213" s="805"/>
      <c r="B213" s="808"/>
      <c r="C213" s="811"/>
      <c r="D213" s="728"/>
      <c r="E213" s="728"/>
      <c r="F213" s="515"/>
      <c r="G213" s="516"/>
      <c r="H213" s="520"/>
      <c r="I213" s="795"/>
      <c r="J213" s="491"/>
      <c r="K213" s="795"/>
      <c r="L213" s="516"/>
      <c r="M213" s="492"/>
      <c r="N213" s="516"/>
      <c r="O213" s="516"/>
      <c r="P213" s="519"/>
      <c r="Q213" s="514"/>
      <c r="R213" s="520"/>
      <c r="S213" s="482"/>
      <c r="T213" s="520"/>
      <c r="U213" s="482"/>
      <c r="V213" s="520"/>
      <c r="W213" s="482"/>
      <c r="X213" s="485"/>
      <c r="Y213" s="482"/>
      <c r="Z213" s="482"/>
      <c r="AA213" s="492"/>
      <c r="AB213" s="151">
        <v>2</v>
      </c>
      <c r="AC213" s="288" t="s">
        <v>1602</v>
      </c>
      <c r="AD213" s="159" t="s">
        <v>1787</v>
      </c>
      <c r="AE213" s="152" t="s">
        <v>1315</v>
      </c>
      <c r="AF213" s="153" t="str">
        <f t="shared" si="12"/>
        <v>Probabilidad</v>
      </c>
      <c r="AG213" s="154" t="s">
        <v>231</v>
      </c>
      <c r="AH213" s="155">
        <f t="shared" si="13"/>
        <v>0.15</v>
      </c>
      <c r="AI213" s="154" t="s">
        <v>97</v>
      </c>
      <c r="AJ213" s="155">
        <f t="shared" si="14"/>
        <v>0.15</v>
      </c>
      <c r="AK213" s="156">
        <f t="shared" si="15"/>
        <v>0.3</v>
      </c>
      <c r="AL213" s="157">
        <f>IFERROR(IF(AND(AF212="Probabilidad",AF213="Probabilidad"),(AL212-(+AL212*AK213)),IF(AF213="Probabilidad",(S212-(+S212*AK213)),IF(AF213="Impacto",AL212,""))),"")</f>
        <v>0.33599999999999997</v>
      </c>
      <c r="AM213" s="157">
        <f>IFERROR(IF(AND(AF212="Impacto",AF213="Impacto"),(AM212-(+AM212*AK213)),IF(AF213="Impacto",(Y212-(Y212*AK213)),IF(AF213="Probabilidad",AM212,""))),"")</f>
        <v>0.4</v>
      </c>
      <c r="AN213" s="158" t="s">
        <v>98</v>
      </c>
      <c r="AO213" s="158" t="s">
        <v>99</v>
      </c>
      <c r="AP213" s="158" t="s">
        <v>100</v>
      </c>
      <c r="AQ213" s="520"/>
      <c r="AR213" s="491"/>
      <c r="AS213" s="491"/>
      <c r="AT213" s="492"/>
      <c r="AU213" s="491"/>
      <c r="AV213" s="491"/>
      <c r="AW213" s="492"/>
      <c r="AX213" s="492"/>
      <c r="AY213" s="492"/>
      <c r="AZ213" s="520"/>
      <c r="BA213" s="516"/>
      <c r="BB213" s="516"/>
      <c r="BC213" s="516"/>
      <c r="BD213" s="516"/>
      <c r="BE213" s="694"/>
      <c r="BF213" s="516"/>
      <c r="BG213" s="516"/>
      <c r="BH213" s="581"/>
      <c r="BI213" s="581"/>
      <c r="BJ213" s="581"/>
      <c r="BK213" s="581"/>
      <c r="BL213" s="581"/>
      <c r="BM213" s="516"/>
      <c r="BN213" s="516"/>
      <c r="BO213" s="719"/>
    </row>
    <row r="214" spans="1:67" ht="81">
      <c r="A214" s="805"/>
      <c r="B214" s="808"/>
      <c r="C214" s="811"/>
      <c r="D214" s="728" t="s">
        <v>1299</v>
      </c>
      <c r="E214" s="728" t="s">
        <v>800</v>
      </c>
      <c r="F214" s="515">
        <v>12</v>
      </c>
      <c r="G214" s="516" t="s">
        <v>1778</v>
      </c>
      <c r="H214" s="520" t="s">
        <v>1301</v>
      </c>
      <c r="I214" s="795" t="s">
        <v>1316</v>
      </c>
      <c r="J214" s="491" t="s">
        <v>1788</v>
      </c>
      <c r="K214" s="795" t="s">
        <v>180</v>
      </c>
      <c r="L214" s="516" t="s">
        <v>302</v>
      </c>
      <c r="M214" s="492" t="s">
        <v>1304</v>
      </c>
      <c r="N214" s="516" t="s">
        <v>1789</v>
      </c>
      <c r="O214" s="516" t="s">
        <v>1790</v>
      </c>
      <c r="P214" s="519" t="s">
        <v>188</v>
      </c>
      <c r="Q214" s="514" t="s">
        <v>188</v>
      </c>
      <c r="R214" s="520" t="s">
        <v>218</v>
      </c>
      <c r="S214" s="482">
        <f>IF(R214="Muy Alta",100%,IF(R214="Alta",80%,IF(R214="Media",60%,IF(R214="Baja",40%,IF(R214="Muy Baja",20%,"")))))</f>
        <v>0.8</v>
      </c>
      <c r="T214" s="520" t="s">
        <v>183</v>
      </c>
      <c r="U214" s="482">
        <f>IF(T214="Catastrófico",100%,IF(T214="Mayor",80%,IF(T214="Moderado",60%,IF(T214="Menor",40%,IF(T214="Leve",20%,"")))))</f>
        <v>0.4</v>
      </c>
      <c r="V214" s="520" t="s">
        <v>120</v>
      </c>
      <c r="W214" s="482">
        <f>IF(V214="Catastrófico",100%,IF(V214="Mayor",80%,IF(V214="Moderado",60%,IF(V214="Menor",40%,IF(V214="Leve",20%,"")))))</f>
        <v>0.2</v>
      </c>
      <c r="X214" s="485" t="str">
        <f>IF(Y214=100%,"Catastrófico",IF(Y214=80%,"Mayor",IF(Y214=60%,"Moderado",IF(Y214=40%,"Menor",IF(Y214=20%,"Leve","")))))</f>
        <v>Menor</v>
      </c>
      <c r="Y214" s="482">
        <f>IF(AND(U214="",W214=""),"",MAX(U214,W214))</f>
        <v>0.4</v>
      </c>
      <c r="Z214" s="482" t="str">
        <f>CONCATENATE(R214,X214)</f>
        <v>AltaMenor</v>
      </c>
      <c r="AA214" s="492" t="str">
        <f>IF(Z214="Muy AltaLeve","Alto",IF(Z214="Muy AltaMenor","Alto",IF(Z214="Muy AltaModerado","Alto",IF(Z214="Muy AltaMayor","Alto",IF(Z214="Muy AltaCatastrófico","Extremo",IF(Z214="AltaLeve","Moderado",IF(Z214="AltaMenor","Moderado",IF(Z214="AltaModerado","Alto",IF(Z214="AltaMayor","Alto",IF(Z214="AltaCatastrófico","Extremo",IF(Z214="MediaLeve","Moderado",IF(Z214="MediaMenor","Moderado",IF(Z214="MediaModerado","Moderado",IF(Z214="MediaMayor","Alto",IF(Z214="MediaCatastrófico","Extremo",IF(Z214="BajaLeve","Bajo",IF(Z214="BajaMenor","Moderado",IF(Z214="BajaModerado","Moderado",IF(Z214="BajaMayor","Alto",IF(Z214="BajaCatastrófico","Extremo",IF(Z214="Muy BajaLeve","Bajo",IF(Z214="Muy BajaMenor","Bajo",IF(Z214="Muy BajaModerado","Moderado",IF(Z214="Muy BajaMayor","Alto",IF(Z214="Muy BajaCatastrófico","Extremo","")))))))))))))))))))))))))</f>
        <v>Moderado</v>
      </c>
      <c r="AB214" s="151">
        <v>1</v>
      </c>
      <c r="AC214" s="259" t="s">
        <v>1791</v>
      </c>
      <c r="AD214" s="159">
        <v>2</v>
      </c>
      <c r="AE214" s="152" t="s">
        <v>1400</v>
      </c>
      <c r="AF214" s="153" t="str">
        <f t="shared" si="12"/>
        <v>Probabilidad</v>
      </c>
      <c r="AG214" s="154" t="s">
        <v>231</v>
      </c>
      <c r="AH214" s="155">
        <f t="shared" si="13"/>
        <v>0.15</v>
      </c>
      <c r="AI214" s="154" t="s">
        <v>97</v>
      </c>
      <c r="AJ214" s="155">
        <f t="shared" si="14"/>
        <v>0.15</v>
      </c>
      <c r="AK214" s="156">
        <f t="shared" si="15"/>
        <v>0.3</v>
      </c>
      <c r="AL214" s="157">
        <f>IFERROR(IF(AF214="Probabilidad",(S214-(+S214*AK214)),IF(AF214="Impacto",S214,"")),"")</f>
        <v>0.56000000000000005</v>
      </c>
      <c r="AM214" s="157">
        <f>IFERROR(IF(AF214="Impacto",(Y214-(+Y214*AK214)),IF(AF214="Probabilidad",Y214,"")),"")</f>
        <v>0.4</v>
      </c>
      <c r="AN214" s="158" t="s">
        <v>98</v>
      </c>
      <c r="AO214" s="158" t="s">
        <v>686</v>
      </c>
      <c r="AP214" s="158" t="s">
        <v>100</v>
      </c>
      <c r="AQ214" s="520" t="s">
        <v>1792</v>
      </c>
      <c r="AR214" s="490">
        <f>S214</f>
        <v>0.8</v>
      </c>
      <c r="AS214" s="490">
        <f>IF(AL214="","",MIN(AL214:AL217))</f>
        <v>0.12096</v>
      </c>
      <c r="AT214" s="492" t="str">
        <f>IFERROR(IF(AS214="","",IF(AS214&lt;=0.2,"Muy Baja",IF(AS214&lt;=0.4,"Baja",IF(AS214&lt;=0.6,"Media",IF(AS214&lt;=0.8,"Alta","Muy Alta"))))),"")</f>
        <v>Muy Baja</v>
      </c>
      <c r="AU214" s="490">
        <f>Y214</f>
        <v>0.4</v>
      </c>
      <c r="AV214" s="490">
        <f>IF(AM214="","",MIN(AM214:AM217))</f>
        <v>0.4</v>
      </c>
      <c r="AW214" s="492" t="str">
        <f>IFERROR(IF(AV214="","",IF(AV214&lt;=0.2,"Leve",IF(AV214&lt;=0.4,"Menor",IF(AV214&lt;=0.6,"Moderado",IF(AV214&lt;=0.8,"Mayor","Catastrófico"))))),"")</f>
        <v>Menor</v>
      </c>
      <c r="AX214" s="492" t="str">
        <f>AA214</f>
        <v>Moderado</v>
      </c>
      <c r="AY214" s="492" t="str">
        <f>IFERROR(IF(OR(AND(AT214="Muy Baja",AW214="Leve"),AND(AT214="Muy Baja",AW214="Menor"),AND(AT214="Baja",AW214="Leve")),"Bajo",IF(OR(AND(AT214="Muy baja",AW214="Moderado"),AND(AT214="Baja",AW214="Menor"),AND(AT214="Baja",AW214="Moderado"),AND(AT214="Media",AW214="Leve"),AND(AT214="Media",AW214="Menor"),AND(AT214="Media",AW214="Moderado"),AND(AT214="Alta",AW214="Leve"),AND(AT214="Alta",AW214="Menor")),"Moderado",IF(OR(AND(AT214="Muy Baja",AW214="Mayor"),AND(AT214="Baja",AW214="Mayor"),AND(AT214="Media",AW214="Mayor"),AND(AT214="Alta",AW214="Moderado"),AND(AT214="Alta",AW214="Mayor"),AND(AT214="Muy Alta",AW214="Leve"),AND(AT214="Muy Alta",AW214="Menor"),AND(AT214="Muy Alta",AW214="Moderado"),AND(AT214="Muy Alta",AW214="Mayor")),"Alto",IF(OR(AND(AT214="Muy Baja",AW214="Catastrófico"),AND(AT214="Baja",AW214="Catastrófico"),AND(AT214="Media",AW214="Catastrófico"),AND(AT214="Alta",AW214="Catastrófico"),AND(AT214="Muy Alta",AW214="Catastrófico")),"Extremo","")))),"")</f>
        <v>Bajo</v>
      </c>
      <c r="AZ214" s="520" t="s">
        <v>127</v>
      </c>
      <c r="BA214" s="516" t="s">
        <v>188</v>
      </c>
      <c r="BB214" s="516" t="s">
        <v>188</v>
      </c>
      <c r="BC214" s="516" t="s">
        <v>188</v>
      </c>
      <c r="BD214" s="516" t="s">
        <v>188</v>
      </c>
      <c r="BE214" s="516" t="s">
        <v>188</v>
      </c>
      <c r="BF214" s="516"/>
      <c r="BG214" s="516"/>
      <c r="BH214" s="581"/>
      <c r="BI214" s="581"/>
      <c r="BJ214" s="581"/>
      <c r="BK214" s="581"/>
      <c r="BL214" s="581"/>
      <c r="BM214" s="516"/>
      <c r="BN214" s="516"/>
      <c r="BO214" s="719"/>
    </row>
    <row r="215" spans="1:67" ht="94.5">
      <c r="A215" s="805"/>
      <c r="B215" s="808"/>
      <c r="C215" s="811"/>
      <c r="D215" s="728"/>
      <c r="E215" s="728"/>
      <c r="F215" s="515"/>
      <c r="G215" s="516"/>
      <c r="H215" s="520"/>
      <c r="I215" s="795"/>
      <c r="J215" s="491"/>
      <c r="K215" s="795"/>
      <c r="L215" s="516"/>
      <c r="M215" s="492"/>
      <c r="N215" s="516"/>
      <c r="O215" s="516"/>
      <c r="P215" s="519"/>
      <c r="Q215" s="514"/>
      <c r="R215" s="520"/>
      <c r="S215" s="482"/>
      <c r="T215" s="520"/>
      <c r="U215" s="482"/>
      <c r="V215" s="520"/>
      <c r="W215" s="482"/>
      <c r="X215" s="485"/>
      <c r="Y215" s="482"/>
      <c r="Z215" s="482"/>
      <c r="AA215" s="492"/>
      <c r="AB215" s="151">
        <v>2</v>
      </c>
      <c r="AC215" s="259" t="s">
        <v>1314</v>
      </c>
      <c r="AD215" s="159" t="s">
        <v>1793</v>
      </c>
      <c r="AE215" s="152" t="s">
        <v>1315</v>
      </c>
      <c r="AF215" s="153" t="str">
        <f t="shared" si="12"/>
        <v>Probabilidad</v>
      </c>
      <c r="AG215" s="154" t="s">
        <v>96</v>
      </c>
      <c r="AH215" s="155">
        <f t="shared" si="13"/>
        <v>0.25</v>
      </c>
      <c r="AI215" s="154" t="s">
        <v>97</v>
      </c>
      <c r="AJ215" s="155">
        <f t="shared" si="14"/>
        <v>0.15</v>
      </c>
      <c r="AK215" s="156">
        <f t="shared" si="15"/>
        <v>0.4</v>
      </c>
      <c r="AL215" s="157">
        <f>IFERROR(IF(AND(AF214="Probabilidad",AF215="Probabilidad"),(AL214-(+AL214*AK215)),IF(AF215="Probabilidad",(S214-(+S214*AK215)),IF(AF215="Impacto",AL214,""))),"")</f>
        <v>0.33600000000000002</v>
      </c>
      <c r="AM215" s="157">
        <f>IFERROR(IF(AND(AF214="Impacto",AF215="Impacto"),(AM214-(+AM214*AK215)),IF(AF215="Impacto",(Y214-(Y214*AK215)),IF(AF215="Probabilidad",AM214,""))),"")</f>
        <v>0.4</v>
      </c>
      <c r="AN215" s="158" t="s">
        <v>98</v>
      </c>
      <c r="AO215" s="158" t="s">
        <v>99</v>
      </c>
      <c r="AP215" s="158" t="s">
        <v>100</v>
      </c>
      <c r="AQ215" s="520"/>
      <c r="AR215" s="491"/>
      <c r="AS215" s="491"/>
      <c r="AT215" s="492"/>
      <c r="AU215" s="491"/>
      <c r="AV215" s="491"/>
      <c r="AW215" s="492"/>
      <c r="AX215" s="492"/>
      <c r="AY215" s="492"/>
      <c r="AZ215" s="520"/>
      <c r="BA215" s="516"/>
      <c r="BB215" s="516"/>
      <c r="BC215" s="516"/>
      <c r="BD215" s="516"/>
      <c r="BE215" s="516"/>
      <c r="BF215" s="516"/>
      <c r="BG215" s="516"/>
      <c r="BH215" s="581"/>
      <c r="BI215" s="581"/>
      <c r="BJ215" s="581"/>
      <c r="BK215" s="581"/>
      <c r="BL215" s="581"/>
      <c r="BM215" s="516"/>
      <c r="BN215" s="516"/>
      <c r="BO215" s="719"/>
    </row>
    <row r="216" spans="1:67" ht="94.5">
      <c r="A216" s="805"/>
      <c r="B216" s="808"/>
      <c r="C216" s="811"/>
      <c r="D216" s="728"/>
      <c r="E216" s="728"/>
      <c r="F216" s="515"/>
      <c r="G216" s="516"/>
      <c r="H216" s="520"/>
      <c r="I216" s="795"/>
      <c r="J216" s="491"/>
      <c r="K216" s="795"/>
      <c r="L216" s="516"/>
      <c r="M216" s="492"/>
      <c r="N216" s="516"/>
      <c r="O216" s="516"/>
      <c r="P216" s="519"/>
      <c r="Q216" s="514"/>
      <c r="R216" s="520"/>
      <c r="S216" s="482"/>
      <c r="T216" s="520"/>
      <c r="U216" s="482"/>
      <c r="V216" s="520"/>
      <c r="W216" s="482"/>
      <c r="X216" s="485"/>
      <c r="Y216" s="482"/>
      <c r="Z216" s="482"/>
      <c r="AA216" s="492"/>
      <c r="AB216" s="151">
        <v>3</v>
      </c>
      <c r="AC216" s="260" t="s">
        <v>1794</v>
      </c>
      <c r="AD216" s="159">
        <v>2</v>
      </c>
      <c r="AE216" s="208" t="s">
        <v>1620</v>
      </c>
      <c r="AF216" s="153" t="str">
        <f t="shared" si="12"/>
        <v>Probabilidad</v>
      </c>
      <c r="AG216" s="154" t="s">
        <v>96</v>
      </c>
      <c r="AH216" s="155">
        <f t="shared" si="13"/>
        <v>0.25</v>
      </c>
      <c r="AI216" s="154" t="s">
        <v>97</v>
      </c>
      <c r="AJ216" s="155">
        <f t="shared" si="14"/>
        <v>0.15</v>
      </c>
      <c r="AK216" s="156">
        <f t="shared" si="15"/>
        <v>0.4</v>
      </c>
      <c r="AL216" s="157">
        <f>IFERROR(IF(AND(AF215="Probabilidad",AF216="Probabilidad"),(AL215-(+AL215*AK216)),IF(AND(AF215="Impacto",AF216="Probabilidad"),(AL214-(+AL214*AK216)),IF(AF216="Impacto",AL215,""))),"")</f>
        <v>0.2016</v>
      </c>
      <c r="AM216" s="157">
        <f>IFERROR(IF(AND(AF215="Impacto",AF216="Impacto"),(AM215-(+AM215*AK216)),IF(AND(AF215="Probabilidad",AF216="Impacto"),(AM214-(+AM214*AK216)),IF(AF216="Probabilidad",AM215,""))),"")</f>
        <v>0.4</v>
      </c>
      <c r="AN216" s="158" t="s">
        <v>98</v>
      </c>
      <c r="AO216" s="158" t="s">
        <v>99</v>
      </c>
      <c r="AP216" s="158" t="s">
        <v>100</v>
      </c>
      <c r="AQ216" s="520"/>
      <c r="AR216" s="491"/>
      <c r="AS216" s="491"/>
      <c r="AT216" s="492"/>
      <c r="AU216" s="491"/>
      <c r="AV216" s="491"/>
      <c r="AW216" s="492"/>
      <c r="AX216" s="492"/>
      <c r="AY216" s="492"/>
      <c r="AZ216" s="520"/>
      <c r="BA216" s="516"/>
      <c r="BB216" s="516"/>
      <c r="BC216" s="516"/>
      <c r="BD216" s="516"/>
      <c r="BE216" s="516"/>
      <c r="BF216" s="516"/>
      <c r="BG216" s="516"/>
      <c r="BH216" s="581"/>
      <c r="BI216" s="581"/>
      <c r="BJ216" s="581"/>
      <c r="BK216" s="581"/>
      <c r="BL216" s="581"/>
      <c r="BM216" s="516"/>
      <c r="BN216" s="516"/>
      <c r="BO216" s="719"/>
    </row>
    <row r="217" spans="1:67" ht="69">
      <c r="A217" s="805"/>
      <c r="B217" s="808"/>
      <c r="C217" s="811"/>
      <c r="D217" s="728"/>
      <c r="E217" s="728"/>
      <c r="F217" s="515"/>
      <c r="G217" s="516"/>
      <c r="H217" s="520"/>
      <c r="I217" s="795"/>
      <c r="J217" s="491"/>
      <c r="K217" s="795"/>
      <c r="L217" s="516"/>
      <c r="M217" s="492"/>
      <c r="N217" s="516"/>
      <c r="O217" s="516"/>
      <c r="P217" s="519"/>
      <c r="Q217" s="514"/>
      <c r="R217" s="520"/>
      <c r="S217" s="482"/>
      <c r="T217" s="520"/>
      <c r="U217" s="482"/>
      <c r="V217" s="520"/>
      <c r="W217" s="482"/>
      <c r="X217" s="485"/>
      <c r="Y217" s="482"/>
      <c r="Z217" s="482"/>
      <c r="AA217" s="492"/>
      <c r="AB217" s="151">
        <v>4</v>
      </c>
      <c r="AC217" s="259" t="s">
        <v>1689</v>
      </c>
      <c r="AD217" s="159" t="s">
        <v>1741</v>
      </c>
      <c r="AE217" s="152" t="s">
        <v>1795</v>
      </c>
      <c r="AF217" s="153" t="str">
        <f t="shared" si="12"/>
        <v>Probabilidad</v>
      </c>
      <c r="AG217" s="154" t="s">
        <v>231</v>
      </c>
      <c r="AH217" s="155">
        <f t="shared" si="13"/>
        <v>0.15</v>
      </c>
      <c r="AI217" s="154" t="s">
        <v>635</v>
      </c>
      <c r="AJ217" s="155">
        <f t="shared" si="14"/>
        <v>0.25</v>
      </c>
      <c r="AK217" s="156">
        <f t="shared" si="15"/>
        <v>0.4</v>
      </c>
      <c r="AL217" s="157">
        <f>IFERROR(IF(AND(AF216="Probabilidad",AF217="Probabilidad"),(AL216-(+AL216*AK217)),IF(AND(AF216="Impacto",AF217="Probabilidad"),(AL215-(+AL215*AK217)),IF(AF217="Impacto",AL216,""))),"")</f>
        <v>0.12096</v>
      </c>
      <c r="AM217" s="157">
        <f>IFERROR(IF(AND(AF216="Impacto",AF217="Impacto"),(AM216-(+AM216*AK217)),IF(AND(AF216="Probabilidad",AF217="Impacto"),(AM215-(+AM215*AK217)),IF(AF217="Probabilidad",AM216,""))),"")</f>
        <v>0.4</v>
      </c>
      <c r="AN217" s="158" t="s">
        <v>98</v>
      </c>
      <c r="AO217" s="158" t="s">
        <v>99</v>
      </c>
      <c r="AP217" s="158" t="s">
        <v>100</v>
      </c>
      <c r="AQ217" s="520"/>
      <c r="AR217" s="491"/>
      <c r="AS217" s="491"/>
      <c r="AT217" s="492"/>
      <c r="AU217" s="491"/>
      <c r="AV217" s="491"/>
      <c r="AW217" s="492"/>
      <c r="AX217" s="492"/>
      <c r="AY217" s="492"/>
      <c r="AZ217" s="520"/>
      <c r="BA217" s="516"/>
      <c r="BB217" s="516"/>
      <c r="BC217" s="516"/>
      <c r="BD217" s="516"/>
      <c r="BE217" s="516"/>
      <c r="BF217" s="516"/>
      <c r="BG217" s="516"/>
      <c r="BH217" s="581"/>
      <c r="BI217" s="581"/>
      <c r="BJ217" s="581"/>
      <c r="BK217" s="581"/>
      <c r="BL217" s="581"/>
      <c r="BM217" s="516"/>
      <c r="BN217" s="516"/>
      <c r="BO217" s="719"/>
    </row>
    <row r="218" spans="1:67" ht="94.5">
      <c r="A218" s="805"/>
      <c r="B218" s="808"/>
      <c r="C218" s="811"/>
      <c r="D218" s="728" t="s">
        <v>1299</v>
      </c>
      <c r="E218" s="728" t="s">
        <v>800</v>
      </c>
      <c r="F218" s="515">
        <v>13</v>
      </c>
      <c r="G218" s="516" t="s">
        <v>1796</v>
      </c>
      <c r="H218" s="520" t="s">
        <v>1386</v>
      </c>
      <c r="I218" s="795" t="s">
        <v>1387</v>
      </c>
      <c r="J218" s="491" t="s">
        <v>1797</v>
      </c>
      <c r="K218" s="795" t="s">
        <v>180</v>
      </c>
      <c r="L218" s="516" t="s">
        <v>312</v>
      </c>
      <c r="M218" s="492" t="s">
        <v>1304</v>
      </c>
      <c r="N218" s="516" t="s">
        <v>1798</v>
      </c>
      <c r="O218" s="516" t="s">
        <v>1799</v>
      </c>
      <c r="P218" s="519" t="s">
        <v>188</v>
      </c>
      <c r="Q218" s="514" t="s">
        <v>188</v>
      </c>
      <c r="R218" s="520" t="s">
        <v>124</v>
      </c>
      <c r="S218" s="482">
        <f>IF(R218="Muy Alta",100%,IF(R218="Alta",80%,IF(R218="Media",60%,IF(R218="Baja",40%,IF(R218="Muy Baja",20%,"")))))</f>
        <v>0.4</v>
      </c>
      <c r="T218" s="520" t="s">
        <v>120</v>
      </c>
      <c r="U218" s="482">
        <f>IF(T218="Catastrófico",100%,IF(T218="Mayor",80%,IF(T218="Moderado",60%,IF(T218="Menor",40%,IF(T218="Leve",20%,"")))))</f>
        <v>0.2</v>
      </c>
      <c r="V218" s="520" t="s">
        <v>120</v>
      </c>
      <c r="W218" s="482">
        <f>IF(V218="Catastrófico",100%,IF(V218="Mayor",80%,IF(V218="Moderado",60%,IF(V218="Menor",40%,IF(V218="Leve",20%,"")))))</f>
        <v>0.2</v>
      </c>
      <c r="X218" s="485" t="str">
        <f>IF(Y218=100%,"Catastrófico",IF(Y218=80%,"Mayor",IF(Y218=60%,"Moderado",IF(Y218=40%,"Menor",IF(Y218=20%,"Leve","")))))</f>
        <v>Leve</v>
      </c>
      <c r="Y218" s="482">
        <f>IF(AND(U218="",W218=""),"",MAX(U218,W218))</f>
        <v>0.2</v>
      </c>
      <c r="Z218" s="482" t="str">
        <f>CONCATENATE(R218,X218)</f>
        <v>BajaLeve</v>
      </c>
      <c r="AA218" s="492" t="str">
        <f>IF(Z218="Muy AltaLeve","Alto",IF(Z218="Muy AltaMenor","Alto",IF(Z218="Muy AltaModerado","Alto",IF(Z218="Muy AltaMayor","Alto",IF(Z218="Muy AltaCatastrófico","Extremo",IF(Z218="AltaLeve","Moderado",IF(Z218="AltaMenor","Moderado",IF(Z218="AltaModerado","Alto",IF(Z218="AltaMayor","Alto",IF(Z218="AltaCatastrófico","Extremo",IF(Z218="MediaLeve","Moderado",IF(Z218="MediaMenor","Moderado",IF(Z218="MediaModerado","Moderado",IF(Z218="MediaMayor","Alto",IF(Z218="MediaCatastrófico","Extremo",IF(Z218="BajaLeve","Bajo",IF(Z218="BajaMenor","Moderado",IF(Z218="BajaModerado","Moderado",IF(Z218="BajaMayor","Alto",IF(Z218="BajaCatastrófico","Extremo",IF(Z218="Muy BajaLeve","Bajo",IF(Z218="Muy BajaMenor","Bajo",IF(Z218="Muy BajaModerado","Moderado",IF(Z218="Muy BajaMayor","Alto",IF(Z218="Muy BajaCatastrófico","Extremo","")))))))))))))))))))))))))</f>
        <v>Bajo</v>
      </c>
      <c r="AB218" s="151">
        <v>1</v>
      </c>
      <c r="AC218" s="259" t="s">
        <v>1391</v>
      </c>
      <c r="AD218" s="159" t="s">
        <v>1800</v>
      </c>
      <c r="AE218" s="152" t="s">
        <v>1315</v>
      </c>
      <c r="AF218" s="153" t="str">
        <f t="shared" si="12"/>
        <v>Probabilidad</v>
      </c>
      <c r="AG218" s="154" t="s">
        <v>231</v>
      </c>
      <c r="AH218" s="155">
        <f t="shared" si="13"/>
        <v>0.15</v>
      </c>
      <c r="AI218" s="154" t="s">
        <v>97</v>
      </c>
      <c r="AJ218" s="155">
        <f t="shared" si="14"/>
        <v>0.15</v>
      </c>
      <c r="AK218" s="156">
        <f t="shared" si="15"/>
        <v>0.3</v>
      </c>
      <c r="AL218" s="157">
        <f>IFERROR(IF(AF218="Probabilidad",(S218-(+S218*AK218)),IF(AF218="Impacto",S218,"")),"")</f>
        <v>0.28000000000000003</v>
      </c>
      <c r="AM218" s="157">
        <f>IFERROR(IF(AF218="Impacto",(Y218-(+Y218*AK218)),IF(AF218="Probabilidad",Y218,"")),"")</f>
        <v>0.2</v>
      </c>
      <c r="AN218" s="158" t="s">
        <v>98</v>
      </c>
      <c r="AO218" s="158" t="s">
        <v>99</v>
      </c>
      <c r="AP218" s="158" t="s">
        <v>100</v>
      </c>
      <c r="AQ218" s="520" t="s">
        <v>1801</v>
      </c>
      <c r="AR218" s="490">
        <f>S218</f>
        <v>0.4</v>
      </c>
      <c r="AS218" s="490">
        <f>IF(AL218="","",MIN(AL218:AL219))</f>
        <v>0.16800000000000001</v>
      </c>
      <c r="AT218" s="492" t="str">
        <f>IFERROR(IF(AS218="","",IF(AS218&lt;=0.2,"Muy Baja",IF(AS218&lt;=0.4,"Baja",IF(AS218&lt;=0.6,"Media",IF(AS218&lt;=0.8,"Alta","Muy Alta"))))),"")</f>
        <v>Muy Baja</v>
      </c>
      <c r="AU218" s="490">
        <f>Y218</f>
        <v>0.2</v>
      </c>
      <c r="AV218" s="490">
        <f>IF(AM218="","",MIN(AM218:AM219))</f>
        <v>0.2</v>
      </c>
      <c r="AW218" s="492" t="str">
        <f>IFERROR(IF(AV218="","",IF(AV218&lt;=0.2,"Leve",IF(AV218&lt;=0.4,"Menor",IF(AV218&lt;=0.6,"Moderado",IF(AV218&lt;=0.8,"Mayor","Catastrófico"))))),"")</f>
        <v>Leve</v>
      </c>
      <c r="AX218" s="492" t="str">
        <f>AA218</f>
        <v>Bajo</v>
      </c>
      <c r="AY218" s="492" t="str">
        <f>IFERROR(IF(OR(AND(AT218="Muy Baja",AW218="Leve"),AND(AT218="Muy Baja",AW218="Menor"),AND(AT218="Baja",AW218="Leve")),"Bajo",IF(OR(AND(AT218="Muy baja",AW218="Moderado"),AND(AT218="Baja",AW218="Menor"),AND(AT218="Baja",AW218="Moderado"),AND(AT218="Media",AW218="Leve"),AND(AT218="Media",AW218="Menor"),AND(AT218="Media",AW218="Moderado"),AND(AT218="Alta",AW218="Leve"),AND(AT218="Alta",AW218="Menor")),"Moderado",IF(OR(AND(AT218="Muy Baja",AW218="Mayor"),AND(AT218="Baja",AW218="Mayor"),AND(AT218="Media",AW218="Mayor"),AND(AT218="Alta",AW218="Moderado"),AND(AT218="Alta",AW218="Mayor"),AND(AT218="Muy Alta",AW218="Leve"),AND(AT218="Muy Alta",AW218="Menor"),AND(AT218="Muy Alta",AW218="Moderado"),AND(AT218="Muy Alta",AW218="Mayor")),"Alto",IF(OR(AND(AT218="Muy Baja",AW218="Catastrófico"),AND(AT218="Baja",AW218="Catastrófico"),AND(AT218="Media",AW218="Catastrófico"),AND(AT218="Alta",AW218="Catastrófico"),AND(AT218="Muy Alta",AW218="Catastrófico")),"Extremo","")))),"")</f>
        <v>Bajo</v>
      </c>
      <c r="AZ218" s="520" t="s">
        <v>127</v>
      </c>
      <c r="BA218" s="516" t="s">
        <v>188</v>
      </c>
      <c r="BB218" s="516" t="s">
        <v>188</v>
      </c>
      <c r="BC218" s="516" t="s">
        <v>188</v>
      </c>
      <c r="BD218" s="516" t="s">
        <v>188</v>
      </c>
      <c r="BE218" s="516" t="s">
        <v>188</v>
      </c>
      <c r="BF218" s="516"/>
      <c r="BG218" s="516"/>
      <c r="BH218" s="581"/>
      <c r="BI218" s="581"/>
      <c r="BJ218" s="581"/>
      <c r="BK218" s="581"/>
      <c r="BL218" s="581"/>
      <c r="BM218" s="516"/>
      <c r="BN218" s="516"/>
      <c r="BO218" s="719"/>
    </row>
    <row r="219" spans="1:67" ht="69">
      <c r="A219" s="805"/>
      <c r="B219" s="808"/>
      <c r="C219" s="811"/>
      <c r="D219" s="728"/>
      <c r="E219" s="728"/>
      <c r="F219" s="515"/>
      <c r="G219" s="516"/>
      <c r="H219" s="520"/>
      <c r="I219" s="795"/>
      <c r="J219" s="491"/>
      <c r="K219" s="795"/>
      <c r="L219" s="516"/>
      <c r="M219" s="492"/>
      <c r="N219" s="516"/>
      <c r="O219" s="516"/>
      <c r="P219" s="519"/>
      <c r="Q219" s="514"/>
      <c r="R219" s="520"/>
      <c r="S219" s="482"/>
      <c r="T219" s="520"/>
      <c r="U219" s="482"/>
      <c r="V219" s="520"/>
      <c r="W219" s="482"/>
      <c r="X219" s="485"/>
      <c r="Y219" s="482"/>
      <c r="Z219" s="482"/>
      <c r="AA219" s="492"/>
      <c r="AB219" s="151">
        <v>2</v>
      </c>
      <c r="AC219" s="259" t="s">
        <v>1802</v>
      </c>
      <c r="AD219" s="159">
        <v>2</v>
      </c>
      <c r="AE219" s="152" t="s">
        <v>1315</v>
      </c>
      <c r="AF219" s="153" t="str">
        <f t="shared" si="12"/>
        <v>Probabilidad</v>
      </c>
      <c r="AG219" s="154" t="s">
        <v>96</v>
      </c>
      <c r="AH219" s="155">
        <f t="shared" si="13"/>
        <v>0.25</v>
      </c>
      <c r="AI219" s="154" t="s">
        <v>97</v>
      </c>
      <c r="AJ219" s="155">
        <f t="shared" si="14"/>
        <v>0.15</v>
      </c>
      <c r="AK219" s="156">
        <f t="shared" si="15"/>
        <v>0.4</v>
      </c>
      <c r="AL219" s="157">
        <f>IFERROR(IF(AND(AF218="Probabilidad",AF219="Probabilidad"),(AL218-(+AL218*AK219)),IF(AF219="Probabilidad",(S218-(+S218*AK219)),IF(AF219="Impacto",AL218,""))),"")</f>
        <v>0.16800000000000001</v>
      </c>
      <c r="AM219" s="157">
        <f>IFERROR(IF(AND(AF218="Impacto",AF219="Impacto"),(AM218-(+AM218*AK219)),IF(AF219="Impacto",(Y218-(Y218*AK219)),IF(AF219="Probabilidad",AM218,""))),"")</f>
        <v>0.2</v>
      </c>
      <c r="AN219" s="158" t="s">
        <v>98</v>
      </c>
      <c r="AO219" s="158" t="s">
        <v>99</v>
      </c>
      <c r="AP219" s="158" t="s">
        <v>100</v>
      </c>
      <c r="AQ219" s="520"/>
      <c r="AR219" s="491"/>
      <c r="AS219" s="491"/>
      <c r="AT219" s="492"/>
      <c r="AU219" s="491"/>
      <c r="AV219" s="491"/>
      <c r="AW219" s="492"/>
      <c r="AX219" s="492"/>
      <c r="AY219" s="492"/>
      <c r="AZ219" s="520"/>
      <c r="BA219" s="516"/>
      <c r="BB219" s="516"/>
      <c r="BC219" s="516"/>
      <c r="BD219" s="516"/>
      <c r="BE219" s="516"/>
      <c r="BF219" s="516"/>
      <c r="BG219" s="516"/>
      <c r="BH219" s="581"/>
      <c r="BI219" s="581"/>
      <c r="BJ219" s="581"/>
      <c r="BK219" s="581"/>
      <c r="BL219" s="581"/>
      <c r="BM219" s="516"/>
      <c r="BN219" s="516"/>
      <c r="BO219" s="719"/>
    </row>
    <row r="220" spans="1:67" ht="94.5">
      <c r="A220" s="805"/>
      <c r="B220" s="808"/>
      <c r="C220" s="811"/>
      <c r="D220" s="728" t="s">
        <v>1299</v>
      </c>
      <c r="E220" s="728" t="s">
        <v>800</v>
      </c>
      <c r="F220" s="515">
        <v>14</v>
      </c>
      <c r="G220" s="516" t="s">
        <v>1796</v>
      </c>
      <c r="H220" s="520" t="s">
        <v>1386</v>
      </c>
      <c r="I220" s="795" t="s">
        <v>1316</v>
      </c>
      <c r="J220" s="491" t="s">
        <v>1803</v>
      </c>
      <c r="K220" s="795" t="s">
        <v>180</v>
      </c>
      <c r="L220" s="516" t="s">
        <v>312</v>
      </c>
      <c r="M220" s="492" t="s">
        <v>1304</v>
      </c>
      <c r="N220" s="516" t="s">
        <v>1804</v>
      </c>
      <c r="O220" s="516" t="s">
        <v>1805</v>
      </c>
      <c r="P220" s="519" t="s">
        <v>188</v>
      </c>
      <c r="Q220" s="514" t="s">
        <v>188</v>
      </c>
      <c r="R220" s="520" t="s">
        <v>102</v>
      </c>
      <c r="S220" s="482">
        <f>IF(R220="Muy Alta",100%,IF(R220="Alta",80%,IF(R220="Media",60%,IF(R220="Baja",40%,IF(R220="Muy Baja",20%,"")))))</f>
        <v>0.2</v>
      </c>
      <c r="T220" s="520" t="s">
        <v>120</v>
      </c>
      <c r="U220" s="482">
        <f>IF(T220="Catastrófico",100%,IF(T220="Mayor",80%,IF(T220="Moderado",60%,IF(T220="Menor",40%,IF(T220="Leve",20%,"")))))</f>
        <v>0.2</v>
      </c>
      <c r="V220" s="520" t="s">
        <v>120</v>
      </c>
      <c r="W220" s="482">
        <f>IF(V220="Catastrófico",100%,IF(V220="Mayor",80%,IF(V220="Moderado",60%,IF(V220="Menor",40%,IF(V220="Leve",20%,"")))))</f>
        <v>0.2</v>
      </c>
      <c r="X220" s="485" t="str">
        <f>IF(Y220=100%,"Catastrófico",IF(Y220=80%,"Mayor",IF(Y220=60%,"Moderado",IF(Y220=40%,"Menor",IF(Y220=20%,"Leve","")))))</f>
        <v>Leve</v>
      </c>
      <c r="Y220" s="482">
        <f>IF(AND(U220="",W220=""),"",MAX(U220,W220))</f>
        <v>0.2</v>
      </c>
      <c r="Z220" s="482" t="str">
        <f>CONCATENATE(R220,X220)</f>
        <v>Muy BajaLeve</v>
      </c>
      <c r="AA220" s="492" t="str">
        <f>IF(Z220="Muy AltaLeve","Alto",IF(Z220="Muy AltaMenor","Alto",IF(Z220="Muy AltaModerado","Alto",IF(Z220="Muy AltaMayor","Alto",IF(Z220="Muy AltaCatastrófico","Extremo",IF(Z220="AltaLeve","Moderado",IF(Z220="AltaMenor","Moderado",IF(Z220="AltaModerado","Alto",IF(Z220="AltaMayor","Alto",IF(Z220="AltaCatastrófico","Extremo",IF(Z220="MediaLeve","Moderado",IF(Z220="MediaMenor","Moderado",IF(Z220="MediaModerado","Moderado",IF(Z220="MediaMayor","Alto",IF(Z220="MediaCatastrófico","Extremo",IF(Z220="BajaLeve","Bajo",IF(Z220="BajaMenor","Moderado",IF(Z220="BajaModerado","Moderado",IF(Z220="BajaMayor","Alto",IF(Z220="BajaCatastrófico","Extremo",IF(Z220="Muy BajaLeve","Bajo",IF(Z220="Muy BajaMenor","Bajo",IF(Z220="Muy BajaModerado","Moderado",IF(Z220="Muy BajaMayor","Alto",IF(Z220="Muy BajaCatastrófico","Extremo","")))))))))))))))))))))))))</f>
        <v>Bajo</v>
      </c>
      <c r="AB220" s="151">
        <v>1</v>
      </c>
      <c r="AC220" s="259" t="s">
        <v>1602</v>
      </c>
      <c r="AD220" s="159">
        <v>3</v>
      </c>
      <c r="AE220" s="152" t="s">
        <v>1315</v>
      </c>
      <c r="AF220" s="153" t="str">
        <f t="shared" si="12"/>
        <v>Probabilidad</v>
      </c>
      <c r="AG220" s="154" t="s">
        <v>96</v>
      </c>
      <c r="AH220" s="155">
        <f t="shared" si="13"/>
        <v>0.25</v>
      </c>
      <c r="AI220" s="154" t="s">
        <v>97</v>
      </c>
      <c r="AJ220" s="155">
        <f t="shared" si="14"/>
        <v>0.15</v>
      </c>
      <c r="AK220" s="156">
        <f t="shared" si="15"/>
        <v>0.4</v>
      </c>
      <c r="AL220" s="157">
        <f>IFERROR(IF(AF220="Probabilidad",(S220-(+S220*AK220)),IF(AF220="Impacto",S220,"")),"")</f>
        <v>0.12</v>
      </c>
      <c r="AM220" s="157">
        <f>IFERROR(IF(AF220="Impacto",(Y220-(+Y220*AK220)),IF(AF220="Probabilidad",Y220,"")),"")</f>
        <v>0.2</v>
      </c>
      <c r="AN220" s="158" t="s">
        <v>98</v>
      </c>
      <c r="AO220" s="158" t="s">
        <v>99</v>
      </c>
      <c r="AP220" s="158" t="s">
        <v>100</v>
      </c>
      <c r="AQ220" s="520" t="s">
        <v>1806</v>
      </c>
      <c r="AR220" s="490">
        <f>S220</f>
        <v>0.2</v>
      </c>
      <c r="AS220" s="490">
        <f>IF(AL220="","",MIN(AL220:AL221))</f>
        <v>7.1999999999999995E-2</v>
      </c>
      <c r="AT220" s="492" t="str">
        <f>IFERROR(IF(AS220="","",IF(AS220&lt;=0.2,"Muy Baja",IF(AS220&lt;=0.4,"Baja",IF(AS220&lt;=0.6,"Media",IF(AS220&lt;=0.8,"Alta","Muy Alta"))))),"")</f>
        <v>Muy Baja</v>
      </c>
      <c r="AU220" s="490">
        <f>Y220</f>
        <v>0.2</v>
      </c>
      <c r="AV220" s="490">
        <f>IF(AM220="","",MIN(AM220:AM221))</f>
        <v>0.2</v>
      </c>
      <c r="AW220" s="492" t="str">
        <f>IFERROR(IF(AV220="","",IF(AV220&lt;=0.2,"Leve",IF(AV220&lt;=0.4,"Menor",IF(AV220&lt;=0.6,"Moderado",IF(AV220&lt;=0.8,"Mayor","Catastrófico"))))),"")</f>
        <v>Leve</v>
      </c>
      <c r="AX220" s="492" t="str">
        <f>AA220</f>
        <v>Bajo</v>
      </c>
      <c r="AY220" s="492" t="str">
        <f>IFERROR(IF(OR(AND(AT220="Muy Baja",AW220="Leve"),AND(AT220="Muy Baja",AW220="Menor"),AND(AT220="Baja",AW220="Leve")),"Bajo",IF(OR(AND(AT220="Muy baja",AW220="Moderado"),AND(AT220="Baja",AW220="Menor"),AND(AT220="Baja",AW220="Moderado"),AND(AT220="Media",AW220="Leve"),AND(AT220="Media",AW220="Menor"),AND(AT220="Media",AW220="Moderado"),AND(AT220="Alta",AW220="Leve"),AND(AT220="Alta",AW220="Menor")),"Moderado",IF(OR(AND(AT220="Muy Baja",AW220="Mayor"),AND(AT220="Baja",AW220="Mayor"),AND(AT220="Media",AW220="Mayor"),AND(AT220="Alta",AW220="Moderado"),AND(AT220="Alta",AW220="Mayor"),AND(AT220="Muy Alta",AW220="Leve"),AND(AT220="Muy Alta",AW220="Menor"),AND(AT220="Muy Alta",AW220="Moderado"),AND(AT220="Muy Alta",AW220="Mayor")),"Alto",IF(OR(AND(AT220="Muy Baja",AW220="Catastrófico"),AND(AT220="Baja",AW220="Catastrófico"),AND(AT220="Media",AW220="Catastrófico"),AND(AT220="Alta",AW220="Catastrófico"),AND(AT220="Muy Alta",AW220="Catastrófico")),"Extremo","")))),"")</f>
        <v>Bajo</v>
      </c>
      <c r="AZ220" s="520" t="s">
        <v>127</v>
      </c>
      <c r="BA220" s="516" t="s">
        <v>188</v>
      </c>
      <c r="BB220" s="516" t="s">
        <v>188</v>
      </c>
      <c r="BC220" s="516" t="s">
        <v>188</v>
      </c>
      <c r="BD220" s="516" t="s">
        <v>188</v>
      </c>
      <c r="BE220" s="516" t="s">
        <v>188</v>
      </c>
      <c r="BF220" s="516"/>
      <c r="BG220" s="516"/>
      <c r="BH220" s="581"/>
      <c r="BI220" s="581"/>
      <c r="BJ220" s="581"/>
      <c r="BK220" s="581"/>
      <c r="BL220" s="581"/>
      <c r="BM220" s="516"/>
      <c r="BN220" s="516"/>
      <c r="BO220" s="719"/>
    </row>
    <row r="221" spans="1:67" ht="69">
      <c r="A221" s="805"/>
      <c r="B221" s="808"/>
      <c r="C221" s="811"/>
      <c r="D221" s="728"/>
      <c r="E221" s="728"/>
      <c r="F221" s="515"/>
      <c r="G221" s="516"/>
      <c r="H221" s="520"/>
      <c r="I221" s="795"/>
      <c r="J221" s="491"/>
      <c r="K221" s="795"/>
      <c r="L221" s="516"/>
      <c r="M221" s="492"/>
      <c r="N221" s="516"/>
      <c r="O221" s="516"/>
      <c r="P221" s="519"/>
      <c r="Q221" s="514"/>
      <c r="R221" s="520"/>
      <c r="S221" s="482"/>
      <c r="T221" s="520"/>
      <c r="U221" s="482"/>
      <c r="V221" s="520"/>
      <c r="W221" s="482"/>
      <c r="X221" s="485"/>
      <c r="Y221" s="482"/>
      <c r="Z221" s="482"/>
      <c r="AA221" s="492"/>
      <c r="AB221" s="151">
        <v>2</v>
      </c>
      <c r="AC221" s="259" t="s">
        <v>1399</v>
      </c>
      <c r="AD221" s="159" t="s">
        <v>1807</v>
      </c>
      <c r="AE221" s="152" t="s">
        <v>1443</v>
      </c>
      <c r="AF221" s="153" t="str">
        <f t="shared" si="12"/>
        <v>Probabilidad</v>
      </c>
      <c r="AG221" s="154" t="s">
        <v>96</v>
      </c>
      <c r="AH221" s="155">
        <f t="shared" si="13"/>
        <v>0.25</v>
      </c>
      <c r="AI221" s="154" t="s">
        <v>97</v>
      </c>
      <c r="AJ221" s="155">
        <f t="shared" si="14"/>
        <v>0.15</v>
      </c>
      <c r="AK221" s="156">
        <f t="shared" si="15"/>
        <v>0.4</v>
      </c>
      <c r="AL221" s="157">
        <f>IFERROR(IF(AND(AF220="Probabilidad",AF221="Probabilidad"),(AL220-(+AL220*AK221)),IF(AF221="Probabilidad",(S220-(+S220*AK221)),IF(AF221="Impacto",AL220,""))),"")</f>
        <v>7.1999999999999995E-2</v>
      </c>
      <c r="AM221" s="157">
        <f>IFERROR(IF(AND(AF220="Impacto",AF221="Impacto"),(AM220-(+AM220*AK221)),IF(AF221="Impacto",(Y220-(Y220*AK221)),IF(AF221="Probabilidad",AM220,""))),"")</f>
        <v>0.2</v>
      </c>
      <c r="AN221" s="158" t="s">
        <v>98</v>
      </c>
      <c r="AO221" s="158" t="s">
        <v>99</v>
      </c>
      <c r="AP221" s="158" t="s">
        <v>100</v>
      </c>
      <c r="AQ221" s="520"/>
      <c r="AR221" s="491"/>
      <c r="AS221" s="491"/>
      <c r="AT221" s="492"/>
      <c r="AU221" s="491"/>
      <c r="AV221" s="491"/>
      <c r="AW221" s="492"/>
      <c r="AX221" s="492"/>
      <c r="AY221" s="492"/>
      <c r="AZ221" s="520"/>
      <c r="BA221" s="516"/>
      <c r="BB221" s="516"/>
      <c r="BC221" s="516"/>
      <c r="BD221" s="516"/>
      <c r="BE221" s="516"/>
      <c r="BF221" s="516"/>
      <c r="BG221" s="516"/>
      <c r="BH221" s="581"/>
      <c r="BI221" s="581"/>
      <c r="BJ221" s="581"/>
      <c r="BK221" s="581"/>
      <c r="BL221" s="581"/>
      <c r="BM221" s="516"/>
      <c r="BN221" s="516"/>
      <c r="BO221" s="719"/>
    </row>
    <row r="222" spans="1:67" ht="69">
      <c r="A222" s="805"/>
      <c r="B222" s="808"/>
      <c r="C222" s="811"/>
      <c r="D222" s="728" t="s">
        <v>1299</v>
      </c>
      <c r="E222" s="728" t="s">
        <v>800</v>
      </c>
      <c r="F222" s="515">
        <v>15</v>
      </c>
      <c r="G222" s="516" t="s">
        <v>1808</v>
      </c>
      <c r="H222" s="520" t="s">
        <v>1580</v>
      </c>
      <c r="I222" s="795" t="s">
        <v>1302</v>
      </c>
      <c r="J222" s="491" t="s">
        <v>1809</v>
      </c>
      <c r="K222" s="795" t="s">
        <v>180</v>
      </c>
      <c r="L222" s="516" t="s">
        <v>87</v>
      </c>
      <c r="M222" s="492" t="s">
        <v>1304</v>
      </c>
      <c r="N222" s="833" t="s">
        <v>1739</v>
      </c>
      <c r="O222" s="833" t="s">
        <v>1810</v>
      </c>
      <c r="P222" s="519" t="s">
        <v>188</v>
      </c>
      <c r="Q222" s="514" t="s">
        <v>188</v>
      </c>
      <c r="R222" s="520" t="s">
        <v>124</v>
      </c>
      <c r="S222" s="482">
        <f>IF(R222="Muy Alta",100%,IF(R222="Alta",80%,IF(R222="Media",60%,IF(R222="Baja",40%,IF(R222="Muy Baja",20%,"")))))</f>
        <v>0.4</v>
      </c>
      <c r="T222" s="520" t="s">
        <v>183</v>
      </c>
      <c r="U222" s="482">
        <f>IF(T222="Catastrófico",100%,IF(T222="Mayor",80%,IF(T222="Moderado",60%,IF(T222="Menor",40%,IF(T222="Leve",20%,"")))))</f>
        <v>0.4</v>
      </c>
      <c r="V222" s="520" t="s">
        <v>120</v>
      </c>
      <c r="W222" s="482">
        <f>IF(V222="Catastrófico",100%,IF(V222="Mayor",80%,IF(V222="Moderado",60%,IF(V222="Menor",40%,IF(V222="Leve",20%,"")))))</f>
        <v>0.2</v>
      </c>
      <c r="X222" s="485" t="str">
        <f>IF(Y222=100%,"Catastrófico",IF(Y222=80%,"Mayor",IF(Y222=60%,"Moderado",IF(Y222=40%,"Menor",IF(Y222=20%,"Leve","")))))</f>
        <v>Menor</v>
      </c>
      <c r="Y222" s="482">
        <f>IF(AND(U222="",W222=""),"",MAX(U222,W222))</f>
        <v>0.4</v>
      </c>
      <c r="Z222" s="482" t="str">
        <f>CONCATENATE(R222,X222)</f>
        <v>BajaMenor</v>
      </c>
      <c r="AA222" s="492" t="str">
        <f>IF(Z222="Muy AltaLeve","Alto",IF(Z222="Muy AltaMenor","Alto",IF(Z222="Muy AltaModerado","Alto",IF(Z222="Muy AltaMayor","Alto",IF(Z222="Muy AltaCatastrófico","Extremo",IF(Z222="AltaLeve","Moderado",IF(Z222="AltaMenor","Moderado",IF(Z222="AltaModerado","Alto",IF(Z222="AltaMayor","Alto",IF(Z222="AltaCatastrófico","Extremo",IF(Z222="MediaLeve","Moderado",IF(Z222="MediaMenor","Moderado",IF(Z222="MediaModerado","Moderado",IF(Z222="MediaMayor","Alto",IF(Z222="MediaCatastrófico","Extremo",IF(Z222="BajaLeve","Bajo",IF(Z222="BajaMenor","Moderado",IF(Z222="BajaModerado","Moderado",IF(Z222="BajaMayor","Alto",IF(Z222="BajaCatastrófico","Extremo",IF(Z222="Muy BajaLeve","Bajo",IF(Z222="Muy BajaMenor","Bajo",IF(Z222="Muy BajaModerado","Moderado",IF(Z222="Muy BajaMayor","Alto",IF(Z222="Muy BajaCatastrófico","Extremo","")))))))))))))))))))))))))</f>
        <v>Moderado</v>
      </c>
      <c r="AB222" s="151">
        <v>1</v>
      </c>
      <c r="AC222" s="312" t="s">
        <v>1811</v>
      </c>
      <c r="AD222" s="159" t="s">
        <v>1741</v>
      </c>
      <c r="AE222" s="152" t="s">
        <v>1812</v>
      </c>
      <c r="AF222" s="153" t="str">
        <f t="shared" si="12"/>
        <v>Probabilidad</v>
      </c>
      <c r="AG222" s="154" t="s">
        <v>96</v>
      </c>
      <c r="AH222" s="155">
        <f t="shared" si="13"/>
        <v>0.25</v>
      </c>
      <c r="AI222" s="154" t="s">
        <v>97</v>
      </c>
      <c r="AJ222" s="155">
        <f t="shared" si="14"/>
        <v>0.15</v>
      </c>
      <c r="AK222" s="156">
        <f t="shared" si="15"/>
        <v>0.4</v>
      </c>
      <c r="AL222" s="157">
        <f>IFERROR(IF(AF222="Probabilidad",(S222-(+S222*AK222)),IF(AF222="Impacto",S222,"")),"")</f>
        <v>0.24</v>
      </c>
      <c r="AM222" s="157">
        <f>IFERROR(IF(AF222="Impacto",(Y222-(+Y222*AK222)),IF(AF222="Probabilidad",Y222,"")),"")</f>
        <v>0.4</v>
      </c>
      <c r="AN222" s="158" t="s">
        <v>98</v>
      </c>
      <c r="AO222" s="158" t="s">
        <v>99</v>
      </c>
      <c r="AP222" s="158" t="s">
        <v>100</v>
      </c>
      <c r="AQ222" s="520" t="s">
        <v>1736</v>
      </c>
      <c r="AR222" s="490">
        <f>S222</f>
        <v>0.4</v>
      </c>
      <c r="AS222" s="490">
        <f>IF(AL222="","",MIN(AL222:AL224))</f>
        <v>8.3999999999999991E-2</v>
      </c>
      <c r="AT222" s="492" t="str">
        <f>IFERROR(IF(AS222="","",IF(AS222&lt;=0.2,"Muy Baja",IF(AS222&lt;=0.4,"Baja",IF(AS222&lt;=0.6,"Media",IF(AS222&lt;=0.8,"Alta","Muy Alta"))))),"")</f>
        <v>Muy Baja</v>
      </c>
      <c r="AU222" s="490">
        <f>Y222</f>
        <v>0.4</v>
      </c>
      <c r="AV222" s="490">
        <f>IF(AM222="","",MIN(AM222:AM224))</f>
        <v>0.4</v>
      </c>
      <c r="AW222" s="492" t="str">
        <f>IFERROR(IF(AV222="","",IF(AV222&lt;=0.2,"Leve",IF(AV222&lt;=0.4,"Menor",IF(AV222&lt;=0.6,"Moderado",IF(AV222&lt;=0.8,"Mayor","Catastrófico"))))),"")</f>
        <v>Menor</v>
      </c>
      <c r="AX222" s="492" t="str">
        <f>AA222</f>
        <v>Moderado</v>
      </c>
      <c r="AY222" s="492" t="str">
        <f>IFERROR(IF(OR(AND(AT222="Muy Baja",AW222="Leve"),AND(AT222="Muy Baja",AW222="Menor"),AND(AT222="Baja",AW222="Leve")),"Bajo",IF(OR(AND(AT222="Muy baja",AW222="Moderado"),AND(AT222="Baja",AW222="Menor"),AND(AT222="Baja",AW222="Moderado"),AND(AT222="Media",AW222="Leve"),AND(AT222="Media",AW222="Menor"),AND(AT222="Media",AW222="Moderado"),AND(AT222="Alta",AW222="Leve"),AND(AT222="Alta",AW222="Menor")),"Moderado",IF(OR(AND(AT222="Muy Baja",AW222="Mayor"),AND(AT222="Baja",AW222="Mayor"),AND(AT222="Media",AW222="Mayor"),AND(AT222="Alta",AW222="Moderado"),AND(AT222="Alta",AW222="Mayor"),AND(AT222="Muy Alta",AW222="Leve"),AND(AT222="Muy Alta",AW222="Menor"),AND(AT222="Muy Alta",AW222="Moderado"),AND(AT222="Muy Alta",AW222="Mayor")),"Alto",IF(OR(AND(AT222="Muy Baja",AW222="Catastrófico"),AND(AT222="Baja",AW222="Catastrófico"),AND(AT222="Media",AW222="Catastrófico"),AND(AT222="Alta",AW222="Catastrófico"),AND(AT222="Muy Alta",AW222="Catastrófico")),"Extremo","")))),"")</f>
        <v>Bajo</v>
      </c>
      <c r="AZ222" s="520" t="s">
        <v>127</v>
      </c>
      <c r="BA222" s="516" t="s">
        <v>188</v>
      </c>
      <c r="BB222" s="516" t="s">
        <v>188</v>
      </c>
      <c r="BC222" s="516" t="s">
        <v>188</v>
      </c>
      <c r="BD222" s="516" t="s">
        <v>188</v>
      </c>
      <c r="BE222" s="516" t="s">
        <v>188</v>
      </c>
      <c r="BF222" s="516"/>
      <c r="BG222" s="516"/>
      <c r="BH222" s="581"/>
      <c r="BI222" s="581"/>
      <c r="BJ222" s="581"/>
      <c r="BK222" s="581"/>
      <c r="BL222" s="581"/>
      <c r="BM222" s="516"/>
      <c r="BN222" s="516"/>
      <c r="BO222" s="719"/>
    </row>
    <row r="223" spans="1:67" ht="69">
      <c r="A223" s="805"/>
      <c r="B223" s="808"/>
      <c r="C223" s="811"/>
      <c r="D223" s="728"/>
      <c r="E223" s="728"/>
      <c r="F223" s="515"/>
      <c r="G223" s="516"/>
      <c r="H223" s="520"/>
      <c r="I223" s="795"/>
      <c r="J223" s="491"/>
      <c r="K223" s="795"/>
      <c r="L223" s="516"/>
      <c r="M223" s="492"/>
      <c r="N223" s="833"/>
      <c r="O223" s="833"/>
      <c r="P223" s="519"/>
      <c r="Q223" s="514"/>
      <c r="R223" s="520"/>
      <c r="S223" s="482"/>
      <c r="T223" s="520"/>
      <c r="U223" s="482"/>
      <c r="V223" s="520"/>
      <c r="W223" s="482"/>
      <c r="X223" s="485"/>
      <c r="Y223" s="482"/>
      <c r="Z223" s="482"/>
      <c r="AA223" s="492"/>
      <c r="AB223" s="151">
        <v>2</v>
      </c>
      <c r="AC223" s="312" t="s">
        <v>1734</v>
      </c>
      <c r="AD223" s="159" t="s">
        <v>1741</v>
      </c>
      <c r="AE223" s="152" t="s">
        <v>1813</v>
      </c>
      <c r="AF223" s="153" t="str">
        <f t="shared" si="12"/>
        <v>Probabilidad</v>
      </c>
      <c r="AG223" s="154" t="s">
        <v>96</v>
      </c>
      <c r="AH223" s="155">
        <f t="shared" si="13"/>
        <v>0.25</v>
      </c>
      <c r="AI223" s="154" t="s">
        <v>635</v>
      </c>
      <c r="AJ223" s="155">
        <f t="shared" si="14"/>
        <v>0.25</v>
      </c>
      <c r="AK223" s="156">
        <f t="shared" si="15"/>
        <v>0.5</v>
      </c>
      <c r="AL223" s="157">
        <f>IFERROR(IF(AND(AF222="Probabilidad",AF223="Probabilidad"),(AL222-(+AL222*AK223)),IF(AF223="Probabilidad",(S222-(+S222*AK223)),IF(AF223="Impacto",AL222,""))),"")</f>
        <v>0.12</v>
      </c>
      <c r="AM223" s="157">
        <f>IFERROR(IF(AND(AF222="Impacto",AF223="Impacto"),(AM222-(+AM222*AK223)),IF(AF223="Impacto",(Y222-(Y222*AK223)),IF(AF223="Probabilidad",AM222,""))),"")</f>
        <v>0.4</v>
      </c>
      <c r="AN223" s="158" t="s">
        <v>98</v>
      </c>
      <c r="AO223" s="158" t="s">
        <v>99</v>
      </c>
      <c r="AP223" s="158" t="s">
        <v>100</v>
      </c>
      <c r="AQ223" s="520"/>
      <c r="AR223" s="491"/>
      <c r="AS223" s="491"/>
      <c r="AT223" s="492"/>
      <c r="AU223" s="491"/>
      <c r="AV223" s="491"/>
      <c r="AW223" s="492"/>
      <c r="AX223" s="492"/>
      <c r="AY223" s="492"/>
      <c r="AZ223" s="520"/>
      <c r="BA223" s="516"/>
      <c r="BB223" s="516"/>
      <c r="BC223" s="516"/>
      <c r="BD223" s="516"/>
      <c r="BE223" s="516"/>
      <c r="BF223" s="516"/>
      <c r="BG223" s="516"/>
      <c r="BH223" s="581"/>
      <c r="BI223" s="581"/>
      <c r="BJ223" s="581"/>
      <c r="BK223" s="581"/>
      <c r="BL223" s="581"/>
      <c r="BM223" s="516"/>
      <c r="BN223" s="516"/>
      <c r="BO223" s="719"/>
    </row>
    <row r="224" spans="1:67" ht="116.25" customHeight="1">
      <c r="A224" s="805"/>
      <c r="B224" s="808"/>
      <c r="C224" s="811"/>
      <c r="D224" s="728"/>
      <c r="E224" s="728"/>
      <c r="F224" s="515"/>
      <c r="G224" s="516"/>
      <c r="H224" s="520"/>
      <c r="I224" s="795"/>
      <c r="J224" s="491"/>
      <c r="K224" s="795"/>
      <c r="L224" s="516"/>
      <c r="M224" s="492"/>
      <c r="N224" s="833"/>
      <c r="O224" s="833"/>
      <c r="P224" s="519"/>
      <c r="Q224" s="514"/>
      <c r="R224" s="520"/>
      <c r="S224" s="482"/>
      <c r="T224" s="520"/>
      <c r="U224" s="482"/>
      <c r="V224" s="520"/>
      <c r="W224" s="482"/>
      <c r="X224" s="485"/>
      <c r="Y224" s="482"/>
      <c r="Z224" s="482"/>
      <c r="AA224" s="492"/>
      <c r="AB224" s="151">
        <v>3</v>
      </c>
      <c r="AC224" s="312" t="s">
        <v>1716</v>
      </c>
      <c r="AD224" s="159" t="s">
        <v>1741</v>
      </c>
      <c r="AE224" s="152" t="s">
        <v>1315</v>
      </c>
      <c r="AF224" s="153" t="str">
        <f t="shared" si="12"/>
        <v>Probabilidad</v>
      </c>
      <c r="AG224" s="154" t="s">
        <v>231</v>
      </c>
      <c r="AH224" s="155">
        <f t="shared" si="13"/>
        <v>0.15</v>
      </c>
      <c r="AI224" s="154" t="s">
        <v>97</v>
      </c>
      <c r="AJ224" s="155">
        <f t="shared" si="14"/>
        <v>0.15</v>
      </c>
      <c r="AK224" s="156">
        <f t="shared" si="15"/>
        <v>0.3</v>
      </c>
      <c r="AL224" s="157">
        <f>IFERROR(IF(AND(AF223="Probabilidad",AF224="Probabilidad"),(AL223-(+AL223*AK224)),IF(AND(AF223="Impacto",AF224="Probabilidad"),(AL222-(+AL222*AK224)),IF(AF224="Impacto",AL223,""))),"")</f>
        <v>8.3999999999999991E-2</v>
      </c>
      <c r="AM224" s="157">
        <f>IFERROR(IF(AND(AF223="Impacto",AF224="Impacto"),(AM223-(+AM223*AK224)),IF(AND(AF223="Probabilidad",AF224="Impacto"),(AM222-(+AM222*AK224)),IF(AF224="Probabilidad",AM223,""))),"")</f>
        <v>0.4</v>
      </c>
      <c r="AN224" s="158" t="s">
        <v>98</v>
      </c>
      <c r="AO224" s="158" t="s">
        <v>99</v>
      </c>
      <c r="AP224" s="158" t="s">
        <v>100</v>
      </c>
      <c r="AQ224" s="520"/>
      <c r="AR224" s="491"/>
      <c r="AS224" s="491"/>
      <c r="AT224" s="492"/>
      <c r="AU224" s="491"/>
      <c r="AV224" s="491"/>
      <c r="AW224" s="492"/>
      <c r="AX224" s="492"/>
      <c r="AY224" s="492"/>
      <c r="AZ224" s="520"/>
      <c r="BA224" s="516"/>
      <c r="BB224" s="516"/>
      <c r="BC224" s="516"/>
      <c r="BD224" s="516"/>
      <c r="BE224" s="516"/>
      <c r="BF224" s="516"/>
      <c r="BG224" s="516"/>
      <c r="BH224" s="581"/>
      <c r="BI224" s="581"/>
      <c r="BJ224" s="581"/>
      <c r="BK224" s="581"/>
      <c r="BL224" s="581"/>
      <c r="BM224" s="516"/>
      <c r="BN224" s="516"/>
      <c r="BO224" s="719"/>
    </row>
    <row r="225" spans="1:67" ht="147.75" customHeight="1">
      <c r="A225" s="805"/>
      <c r="B225" s="808"/>
      <c r="C225" s="811"/>
      <c r="D225" s="728" t="s">
        <v>1299</v>
      </c>
      <c r="E225" s="728" t="s">
        <v>800</v>
      </c>
      <c r="F225" s="515">
        <v>16</v>
      </c>
      <c r="G225" s="516" t="s">
        <v>1814</v>
      </c>
      <c r="H225" s="520" t="s">
        <v>1580</v>
      </c>
      <c r="I225" s="795" t="s">
        <v>1316</v>
      </c>
      <c r="J225" s="491" t="s">
        <v>1815</v>
      </c>
      <c r="K225" s="795" t="s">
        <v>180</v>
      </c>
      <c r="L225" s="516" t="s">
        <v>87</v>
      </c>
      <c r="M225" s="492" t="s">
        <v>1304</v>
      </c>
      <c r="N225" s="833" t="s">
        <v>1816</v>
      </c>
      <c r="O225" s="833" t="s">
        <v>1817</v>
      </c>
      <c r="P225" s="519" t="s">
        <v>188</v>
      </c>
      <c r="Q225" s="514" t="s">
        <v>188</v>
      </c>
      <c r="R225" s="520" t="s">
        <v>124</v>
      </c>
      <c r="S225" s="482">
        <f>IF(R225="Muy Alta",100%,IF(R225="Alta",80%,IF(R225="Media",60%,IF(R225="Baja",40%,IF(R225="Muy Baja",20%,"")))))</f>
        <v>0.4</v>
      </c>
      <c r="T225" s="520" t="s">
        <v>183</v>
      </c>
      <c r="U225" s="482">
        <f>IF(T225="Catastrófico",100%,IF(T225="Mayor",80%,IF(T225="Moderado",60%,IF(T225="Menor",40%,IF(T225="Leve",20%,"")))))</f>
        <v>0.4</v>
      </c>
      <c r="V225" s="520" t="s">
        <v>120</v>
      </c>
      <c r="W225" s="482">
        <f>IF(V225="Catastrófico",100%,IF(V225="Mayor",80%,IF(V225="Moderado",60%,IF(V225="Menor",40%,IF(V225="Leve",20%,"")))))</f>
        <v>0.2</v>
      </c>
      <c r="X225" s="485" t="str">
        <f>IF(Y225=100%,"Catastrófico",IF(Y225=80%,"Mayor",IF(Y225=60%,"Moderado",IF(Y225=40%,"Menor",IF(Y225=20%,"Leve","")))))</f>
        <v>Menor</v>
      </c>
      <c r="Y225" s="482">
        <f>IF(AND(U225="",W225=""),"",MAX(U225,W225))</f>
        <v>0.4</v>
      </c>
      <c r="Z225" s="482" t="str">
        <f>CONCATENATE(R225,X225)</f>
        <v>BajaMenor</v>
      </c>
      <c r="AA225" s="492" t="str">
        <f>IF(Z225="Muy AltaLeve","Alto",IF(Z225="Muy AltaMenor","Alto",IF(Z225="Muy AltaModerado","Alto",IF(Z225="Muy AltaMayor","Alto",IF(Z225="Muy AltaCatastrófico","Extremo",IF(Z225="AltaLeve","Moderado",IF(Z225="AltaMenor","Moderado",IF(Z225="AltaModerado","Alto",IF(Z225="AltaMayor","Alto",IF(Z225="AltaCatastrófico","Extremo",IF(Z225="MediaLeve","Moderado",IF(Z225="MediaMenor","Moderado",IF(Z225="MediaModerado","Moderado",IF(Z225="MediaMayor","Alto",IF(Z225="MediaCatastrófico","Extremo",IF(Z225="BajaLeve","Bajo",IF(Z225="BajaMenor","Moderado",IF(Z225="BajaModerado","Moderado",IF(Z225="BajaMayor","Alto",IF(Z225="BajaCatastrófico","Extremo",IF(Z225="Muy BajaLeve","Bajo",IF(Z225="Muy BajaMenor","Bajo",IF(Z225="Muy BajaModerado","Moderado",IF(Z225="Muy BajaMayor","Alto",IF(Z225="Muy BajaCatastrófico","Extremo","")))))))))))))))))))))))))</f>
        <v>Moderado</v>
      </c>
      <c r="AB225" s="151">
        <v>1</v>
      </c>
      <c r="AC225" s="312" t="s">
        <v>1716</v>
      </c>
      <c r="AD225" s="159" t="s">
        <v>1737</v>
      </c>
      <c r="AE225" s="152" t="s">
        <v>1818</v>
      </c>
      <c r="AF225" s="153" t="str">
        <f t="shared" si="12"/>
        <v>Probabilidad</v>
      </c>
      <c r="AG225" s="154" t="s">
        <v>231</v>
      </c>
      <c r="AH225" s="155">
        <f t="shared" si="13"/>
        <v>0.15</v>
      </c>
      <c r="AI225" s="154" t="s">
        <v>97</v>
      </c>
      <c r="AJ225" s="155">
        <f t="shared" si="14"/>
        <v>0.15</v>
      </c>
      <c r="AK225" s="156">
        <f t="shared" si="15"/>
        <v>0.3</v>
      </c>
      <c r="AL225" s="157">
        <f>IFERROR(IF(AF225="Probabilidad",(S225-(+S225*AK225)),IF(AF225="Impacto",S225,"")),"")</f>
        <v>0.28000000000000003</v>
      </c>
      <c r="AM225" s="157">
        <f>IFERROR(IF(AF225="Impacto",(Y225-(+Y225*AK225)),IF(AF225="Probabilidad",Y225,"")),"")</f>
        <v>0.4</v>
      </c>
      <c r="AN225" s="158" t="s">
        <v>98</v>
      </c>
      <c r="AO225" s="158" t="s">
        <v>99</v>
      </c>
      <c r="AP225" s="158" t="s">
        <v>100</v>
      </c>
      <c r="AQ225" s="520" t="s">
        <v>1819</v>
      </c>
      <c r="AR225" s="490">
        <f>S225</f>
        <v>0.4</v>
      </c>
      <c r="AS225" s="490">
        <f>IF(AL225="","",MIN(AL225:AL226))</f>
        <v>0.14000000000000001</v>
      </c>
      <c r="AT225" s="492" t="str">
        <f>IFERROR(IF(AS225="","",IF(AS225&lt;=0.2,"Muy Baja",IF(AS225&lt;=0.4,"Baja",IF(AS225&lt;=0.6,"Media",IF(AS225&lt;=0.8,"Alta","Muy Alta"))))),"")</f>
        <v>Muy Baja</v>
      </c>
      <c r="AU225" s="490">
        <f>Y225</f>
        <v>0.4</v>
      </c>
      <c r="AV225" s="490">
        <f>IF(AM225="","",MIN(AM225:AM226))</f>
        <v>0.4</v>
      </c>
      <c r="AW225" s="492" t="str">
        <f>IFERROR(IF(AV225="","",IF(AV225&lt;=0.2,"Leve",IF(AV225&lt;=0.4,"Menor",IF(AV225&lt;=0.6,"Moderado",IF(AV225&lt;=0.8,"Mayor","Catastrófico"))))),"")</f>
        <v>Menor</v>
      </c>
      <c r="AX225" s="492" t="str">
        <f>AA225</f>
        <v>Moderado</v>
      </c>
      <c r="AY225" s="492" t="str">
        <f>IFERROR(IF(OR(AND(AT225="Muy Baja",AW225="Leve"),AND(AT225="Muy Baja",AW225="Menor"),AND(AT225="Baja",AW225="Leve")),"Bajo",IF(OR(AND(AT225="Muy baja",AW225="Moderado"),AND(AT225="Baja",AW225="Menor"),AND(AT225="Baja",AW225="Moderado"),AND(AT225="Media",AW225="Leve"),AND(AT225="Media",AW225="Menor"),AND(AT225="Media",AW225="Moderado"),AND(AT225="Alta",AW225="Leve"),AND(AT225="Alta",AW225="Menor")),"Moderado",IF(OR(AND(AT225="Muy Baja",AW225="Mayor"),AND(AT225="Baja",AW225="Mayor"),AND(AT225="Media",AW225="Mayor"),AND(AT225="Alta",AW225="Moderado"),AND(AT225="Alta",AW225="Mayor"),AND(AT225="Muy Alta",AW225="Leve"),AND(AT225="Muy Alta",AW225="Menor"),AND(AT225="Muy Alta",AW225="Moderado"),AND(AT225="Muy Alta",AW225="Mayor")),"Alto",IF(OR(AND(AT225="Muy Baja",AW225="Catastrófico"),AND(AT225="Baja",AW225="Catastrófico"),AND(AT225="Media",AW225="Catastrófico"),AND(AT225="Alta",AW225="Catastrófico"),AND(AT225="Muy Alta",AW225="Catastrófico")),"Extremo","")))),"")</f>
        <v>Bajo</v>
      </c>
      <c r="AZ225" s="520" t="s">
        <v>127</v>
      </c>
      <c r="BA225" s="516" t="s">
        <v>188</v>
      </c>
      <c r="BB225" s="516" t="s">
        <v>188</v>
      </c>
      <c r="BC225" s="516" t="s">
        <v>188</v>
      </c>
      <c r="BD225" s="516" t="s">
        <v>188</v>
      </c>
      <c r="BE225" s="516" t="s">
        <v>188</v>
      </c>
      <c r="BF225" s="516"/>
      <c r="BG225" s="516"/>
      <c r="BH225" s="581"/>
      <c r="BI225" s="581"/>
      <c r="BJ225" s="581"/>
      <c r="BK225" s="581"/>
      <c r="BL225" s="581"/>
      <c r="BM225" s="516"/>
      <c r="BN225" s="516"/>
      <c r="BO225" s="719"/>
    </row>
    <row r="226" spans="1:67" ht="69">
      <c r="A226" s="822"/>
      <c r="B226" s="823"/>
      <c r="C226" s="844"/>
      <c r="D226" s="818"/>
      <c r="E226" s="818"/>
      <c r="F226" s="499"/>
      <c r="G226" s="496"/>
      <c r="H226" s="479"/>
      <c r="I226" s="814"/>
      <c r="J226" s="502"/>
      <c r="K226" s="814"/>
      <c r="L226" s="496"/>
      <c r="M226" s="813"/>
      <c r="N226" s="845"/>
      <c r="O226" s="845"/>
      <c r="P226" s="548"/>
      <c r="Q226" s="637"/>
      <c r="R226" s="479"/>
      <c r="S226" s="817"/>
      <c r="T226" s="479"/>
      <c r="U226" s="817"/>
      <c r="V226" s="479"/>
      <c r="W226" s="817"/>
      <c r="X226" s="547"/>
      <c r="Y226" s="817"/>
      <c r="Z226" s="817"/>
      <c r="AA226" s="813"/>
      <c r="AB226" s="262">
        <v>2</v>
      </c>
      <c r="AC226" s="313" t="s">
        <v>1734</v>
      </c>
      <c r="AD226" s="222" t="s">
        <v>1735</v>
      </c>
      <c r="AE226" s="230" t="s">
        <v>1813</v>
      </c>
      <c r="AF226" s="235" t="str">
        <f t="shared" si="12"/>
        <v>Probabilidad</v>
      </c>
      <c r="AG226" s="268" t="s">
        <v>96</v>
      </c>
      <c r="AH226" s="265">
        <f t="shared" si="13"/>
        <v>0.25</v>
      </c>
      <c r="AI226" s="236" t="s">
        <v>635</v>
      </c>
      <c r="AJ226" s="265">
        <f t="shared" si="14"/>
        <v>0.25</v>
      </c>
      <c r="AK226" s="266">
        <f t="shared" si="15"/>
        <v>0.5</v>
      </c>
      <c r="AL226" s="267">
        <f>IFERROR(IF(AND(AF225="Probabilidad",AF226="Probabilidad"),(AL225-(+AL225*AK226)),IF(AF226="Probabilidad",(S225-(+S225*AK226)),IF(AF226="Impacto",AL225,""))),"")</f>
        <v>0.14000000000000001</v>
      </c>
      <c r="AM226" s="267">
        <f>IFERROR(IF(AND(AF225="Impacto",AF226="Impacto"),(AM225-(+AM225*AK226)),IF(AF226="Impacto",(Y225-(Y225*AK226)),IF(AF226="Probabilidad",AM225,""))),"")</f>
        <v>0.4</v>
      </c>
      <c r="AN226" s="268" t="s">
        <v>98</v>
      </c>
      <c r="AO226" s="268" t="s">
        <v>99</v>
      </c>
      <c r="AP226" s="268" t="s">
        <v>100</v>
      </c>
      <c r="AQ226" s="479"/>
      <c r="AR226" s="502"/>
      <c r="AS226" s="502"/>
      <c r="AT226" s="813"/>
      <c r="AU226" s="502"/>
      <c r="AV226" s="502"/>
      <c r="AW226" s="813"/>
      <c r="AX226" s="813"/>
      <c r="AY226" s="813"/>
      <c r="AZ226" s="479"/>
      <c r="BA226" s="496"/>
      <c r="BB226" s="496"/>
      <c r="BC226" s="496"/>
      <c r="BD226" s="496"/>
      <c r="BE226" s="496"/>
      <c r="BF226" s="496"/>
      <c r="BG226" s="496"/>
      <c r="BH226" s="589"/>
      <c r="BI226" s="589"/>
      <c r="BJ226" s="589"/>
      <c r="BK226" s="589"/>
      <c r="BL226" s="589"/>
      <c r="BM226" s="496"/>
      <c r="BN226" s="496"/>
      <c r="BO226" s="803"/>
    </row>
    <row r="227" spans="1:67" ht="69">
      <c r="A227" s="804" t="s">
        <v>677</v>
      </c>
      <c r="B227" s="807" t="s">
        <v>343</v>
      </c>
      <c r="C227" s="807" t="s">
        <v>1820</v>
      </c>
      <c r="D227" s="824" t="s">
        <v>1299</v>
      </c>
      <c r="E227" s="824" t="s">
        <v>679</v>
      </c>
      <c r="F227" s="716">
        <v>1</v>
      </c>
      <c r="G227" s="701" t="s">
        <v>1821</v>
      </c>
      <c r="H227" s="691" t="s">
        <v>1330</v>
      </c>
      <c r="I227" s="819" t="s">
        <v>1302</v>
      </c>
      <c r="J227" s="705" t="s">
        <v>1822</v>
      </c>
      <c r="K227" s="819" t="s">
        <v>180</v>
      </c>
      <c r="L227" s="683" t="s">
        <v>365</v>
      </c>
      <c r="M227" s="699" t="s">
        <v>1304</v>
      </c>
      <c r="N227" s="683" t="s">
        <v>1823</v>
      </c>
      <c r="O227" s="683" t="s">
        <v>1824</v>
      </c>
      <c r="P227" s="701" t="s">
        <v>188</v>
      </c>
      <c r="Q227" s="743" t="s">
        <v>188</v>
      </c>
      <c r="R227" s="691" t="s">
        <v>218</v>
      </c>
      <c r="S227" s="697">
        <f>IF(R227="Muy Alta",100%,IF(R227="Alta",80%,IF(R227="Media",60%,IF(R227="Baja",40%,IF(R227="Muy Baja",20%,"")))))</f>
        <v>0.8</v>
      </c>
      <c r="T227" s="691" t="s">
        <v>120</v>
      </c>
      <c r="U227" s="697">
        <f>IF(T227="Catastrófico",100%,IF(T227="Mayor",80%,IF(T227="Moderado",60%,IF(T227="Menor",40%,IF(T227="Leve",20%,"")))))</f>
        <v>0.2</v>
      </c>
      <c r="V227" s="691" t="s">
        <v>125</v>
      </c>
      <c r="W227" s="697">
        <f>IF(V227="Catastrófico",100%,IF(V227="Mayor",80%,IF(V227="Moderado",60%,IF(V227="Menor",40%,IF(V227="Leve",20%,"")))))</f>
        <v>0.6</v>
      </c>
      <c r="X227" s="699" t="str">
        <f>IF(Y227=100%,"Catastrófico",IF(Y227=80%,"Mayor",IF(Y227=60%,"Moderado",IF(Y227=40%,"Menor",IF(Y227=20%,"Leve","")))))</f>
        <v>Moderado</v>
      </c>
      <c r="Y227" s="697">
        <f>IF(AND(U227="",W227=""),"",MAX(U227,W227))</f>
        <v>0.6</v>
      </c>
      <c r="Z227" s="697" t="str">
        <f>CONCATENATE(R227,X227)</f>
        <v>AltaModerado</v>
      </c>
      <c r="AA227" s="689"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Alto</v>
      </c>
      <c r="AB227" s="26">
        <v>1</v>
      </c>
      <c r="AC227" s="41" t="s">
        <v>1825</v>
      </c>
      <c r="AD227" s="74" t="s">
        <v>1741</v>
      </c>
      <c r="AE227" s="73" t="s">
        <v>1476</v>
      </c>
      <c r="AF227" s="30" t="str">
        <f t="shared" si="12"/>
        <v>Probabilidad</v>
      </c>
      <c r="AG227" s="27" t="s">
        <v>1468</v>
      </c>
      <c r="AH227" s="78">
        <f t="shared" si="13"/>
        <v>0.25</v>
      </c>
      <c r="AI227" s="27" t="s">
        <v>97</v>
      </c>
      <c r="AJ227" s="78">
        <f t="shared" si="14"/>
        <v>0.15</v>
      </c>
      <c r="AK227" s="80">
        <f t="shared" si="15"/>
        <v>0.4</v>
      </c>
      <c r="AL227" s="28">
        <f>IFERROR(IF(AF227="Probabilidad",(S227-(+S227*AK227)),IF(AF227="Impacto",S227,"")),"")</f>
        <v>0.48</v>
      </c>
      <c r="AM227" s="28">
        <f>IFERROR(IF(AF227="Impacto",(Y227-(+Y227*AK227)),IF(AF227="Probabilidad",Y227,"")),"")</f>
        <v>0.6</v>
      </c>
      <c r="AN227" s="29" t="s">
        <v>98</v>
      </c>
      <c r="AO227" s="29" t="s">
        <v>99</v>
      </c>
      <c r="AP227" s="29" t="s">
        <v>100</v>
      </c>
      <c r="AQ227" s="691" t="s">
        <v>1826</v>
      </c>
      <c r="AR227" s="687">
        <f>S227</f>
        <v>0.8</v>
      </c>
      <c r="AS227" s="687">
        <f>IF(AL227="","",MIN(AL227:AL231))</f>
        <v>0.10367999999999998</v>
      </c>
      <c r="AT227" s="689" t="str">
        <f>IFERROR(IF(AS227="","",IF(AS227&lt;=0.2,"Muy Baja",IF(AS227&lt;=0.4,"Baja",IF(AS227&lt;=0.6,"Media",IF(AS227&lt;=0.8,"Alta","Muy Alta"))))),"")</f>
        <v>Muy Baja</v>
      </c>
      <c r="AU227" s="687">
        <f>Y227</f>
        <v>0.6</v>
      </c>
      <c r="AV227" s="687">
        <f>IF(AM227="","",MIN(AM227:AM231))</f>
        <v>0.44999999999999996</v>
      </c>
      <c r="AW227" s="689" t="str">
        <f>IFERROR(IF(AV227="","",IF(AV227&lt;=0.2,"Leve",IF(AV227&lt;=0.4,"Menor",IF(AV227&lt;=0.6,"Moderado",IF(AV227&lt;=0.8,"Mayor","Catastrófico"))))),"")</f>
        <v>Moderado</v>
      </c>
      <c r="AX227" s="689" t="str">
        <f>AA227</f>
        <v>Alto</v>
      </c>
      <c r="AY227" s="689"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Moderado</v>
      </c>
      <c r="AZ227" s="819" t="s">
        <v>104</v>
      </c>
      <c r="BA227" s="701" t="s">
        <v>1827</v>
      </c>
      <c r="BB227" s="701" t="s">
        <v>1828</v>
      </c>
      <c r="BC227" s="683" t="s">
        <v>1829</v>
      </c>
      <c r="BD227" s="683" t="s">
        <v>1830</v>
      </c>
      <c r="BE227" s="693" t="s">
        <v>1831</v>
      </c>
      <c r="BF227" s="683"/>
      <c r="BG227" s="683"/>
      <c r="BH227" s="685"/>
      <c r="BI227" s="685"/>
      <c r="BJ227" s="683"/>
      <c r="BK227" s="683"/>
      <c r="BL227" s="743"/>
      <c r="BM227" s="701"/>
      <c r="BN227" s="701"/>
      <c r="BO227" s="739"/>
    </row>
    <row r="228" spans="1:67" ht="111" customHeight="1">
      <c r="A228" s="805"/>
      <c r="B228" s="808"/>
      <c r="C228" s="808"/>
      <c r="D228" s="728"/>
      <c r="E228" s="728"/>
      <c r="F228" s="515"/>
      <c r="G228" s="519"/>
      <c r="H228" s="520"/>
      <c r="I228" s="795"/>
      <c r="J228" s="491"/>
      <c r="K228" s="795"/>
      <c r="L228" s="516"/>
      <c r="M228" s="485"/>
      <c r="N228" s="516"/>
      <c r="O228" s="516"/>
      <c r="P228" s="519"/>
      <c r="Q228" s="514"/>
      <c r="R228" s="520"/>
      <c r="S228" s="482"/>
      <c r="T228" s="520"/>
      <c r="U228" s="482"/>
      <c r="V228" s="520"/>
      <c r="W228" s="482"/>
      <c r="X228" s="485"/>
      <c r="Y228" s="482"/>
      <c r="Z228" s="482"/>
      <c r="AA228" s="492"/>
      <c r="AB228" s="151">
        <v>2</v>
      </c>
      <c r="AC228" s="162" t="s">
        <v>1832</v>
      </c>
      <c r="AD228" s="159">
        <v>1.2</v>
      </c>
      <c r="AE228" s="152" t="s">
        <v>1315</v>
      </c>
      <c r="AF228" s="153" t="str">
        <f t="shared" si="12"/>
        <v>Probabilidad</v>
      </c>
      <c r="AG228" s="154" t="s">
        <v>1477</v>
      </c>
      <c r="AH228" s="155">
        <f t="shared" si="13"/>
        <v>0.15</v>
      </c>
      <c r="AI228" s="154" t="s">
        <v>635</v>
      </c>
      <c r="AJ228" s="155">
        <f t="shared" si="14"/>
        <v>0.25</v>
      </c>
      <c r="AK228" s="156">
        <f t="shared" si="15"/>
        <v>0.4</v>
      </c>
      <c r="AL228" s="157">
        <f>IFERROR(IF(AND(AF227="Probabilidad",AF228="Probabilidad"),(AL227-(+AL227*AK228)),IF(AF228="Probabilidad",(S227-(+S227*AK228)),IF(AF228="Impacto",AL227,""))),"")</f>
        <v>0.28799999999999998</v>
      </c>
      <c r="AM228" s="157">
        <f>IFERROR(IF(AND(AF227="Impacto",AF228="Impacto"),(AM227-(+AM227*AK228)),IF(AF228="Impacto",(Y227-(+Y227*AK228)),IF(AF228="Probabilidad",AM227,""))),"")</f>
        <v>0.6</v>
      </c>
      <c r="AN228" s="158" t="s">
        <v>98</v>
      </c>
      <c r="AO228" s="158" t="s">
        <v>99</v>
      </c>
      <c r="AP228" s="158" t="s">
        <v>100</v>
      </c>
      <c r="AQ228" s="520"/>
      <c r="AR228" s="491"/>
      <c r="AS228" s="491"/>
      <c r="AT228" s="492"/>
      <c r="AU228" s="491"/>
      <c r="AV228" s="491"/>
      <c r="AW228" s="492"/>
      <c r="AX228" s="492"/>
      <c r="AY228" s="492"/>
      <c r="AZ228" s="795" t="s">
        <v>104</v>
      </c>
      <c r="BA228" s="519"/>
      <c r="BB228" s="519"/>
      <c r="BC228" s="516"/>
      <c r="BD228" s="516"/>
      <c r="BE228" s="516"/>
      <c r="BF228" s="516"/>
      <c r="BG228" s="516"/>
      <c r="BH228" s="516"/>
      <c r="BI228" s="516"/>
      <c r="BJ228" s="516"/>
      <c r="BK228" s="516"/>
      <c r="BL228" s="514"/>
      <c r="BM228" s="519"/>
      <c r="BN228" s="519"/>
      <c r="BO228" s="740"/>
    </row>
    <row r="229" spans="1:67" ht="117" customHeight="1">
      <c r="A229" s="805"/>
      <c r="B229" s="808"/>
      <c r="C229" s="808"/>
      <c r="D229" s="728"/>
      <c r="E229" s="728"/>
      <c r="F229" s="515"/>
      <c r="G229" s="519"/>
      <c r="H229" s="520"/>
      <c r="I229" s="795"/>
      <c r="J229" s="491"/>
      <c r="K229" s="795"/>
      <c r="L229" s="516"/>
      <c r="M229" s="485"/>
      <c r="N229" s="516"/>
      <c r="O229" s="516"/>
      <c r="P229" s="519"/>
      <c r="Q229" s="514"/>
      <c r="R229" s="520"/>
      <c r="S229" s="482"/>
      <c r="T229" s="520"/>
      <c r="U229" s="482"/>
      <c r="V229" s="520"/>
      <c r="W229" s="482"/>
      <c r="X229" s="485"/>
      <c r="Y229" s="482"/>
      <c r="Z229" s="482"/>
      <c r="AA229" s="492"/>
      <c r="AB229" s="151">
        <v>3</v>
      </c>
      <c r="AC229" s="162" t="s">
        <v>1833</v>
      </c>
      <c r="AD229" s="159">
        <v>1.2</v>
      </c>
      <c r="AE229" s="152" t="s">
        <v>1834</v>
      </c>
      <c r="AF229" s="153" t="str">
        <f t="shared" si="12"/>
        <v>Impacto</v>
      </c>
      <c r="AG229" s="154" t="s">
        <v>1478</v>
      </c>
      <c r="AH229" s="155">
        <f t="shared" si="13"/>
        <v>0.1</v>
      </c>
      <c r="AI229" s="154" t="s">
        <v>97</v>
      </c>
      <c r="AJ229" s="155">
        <f t="shared" si="14"/>
        <v>0.15</v>
      </c>
      <c r="AK229" s="156">
        <f t="shared" si="15"/>
        <v>0.25</v>
      </c>
      <c r="AL229" s="157">
        <f>IFERROR(IF(AND(AF228="Probabilidad",AF229="Probabilidad"),(AL228-(+AL228*AK229)),IF(AND(AF228="Impacto",AF229="Probabilidad"),(AL227-(+AL227*AK229)),IF(AF229="Impacto",AL228,""))),"")</f>
        <v>0.28799999999999998</v>
      </c>
      <c r="AM229" s="157">
        <f>IFERROR(IF(AND(AF228="Impacto",AF229="Impacto"),(AM228-(+AM228*AK229)),IF(AND(AF228="Probabilidad",AF229="Impacto"),(AM227-(+AM227*AK229)),IF(AF229="Probabilidad",AM228,""))),"")</f>
        <v>0.44999999999999996</v>
      </c>
      <c r="AN229" s="158" t="s">
        <v>98</v>
      </c>
      <c r="AO229" s="158" t="s">
        <v>99</v>
      </c>
      <c r="AP229" s="158" t="s">
        <v>100</v>
      </c>
      <c r="AQ229" s="520"/>
      <c r="AR229" s="491"/>
      <c r="AS229" s="491"/>
      <c r="AT229" s="492"/>
      <c r="AU229" s="491"/>
      <c r="AV229" s="491"/>
      <c r="AW229" s="492"/>
      <c r="AX229" s="492"/>
      <c r="AY229" s="492"/>
      <c r="AZ229" s="795" t="s">
        <v>104</v>
      </c>
      <c r="BA229" s="519"/>
      <c r="BB229" s="519"/>
      <c r="BC229" s="516"/>
      <c r="BD229" s="516"/>
      <c r="BE229" s="516"/>
      <c r="BF229" s="516"/>
      <c r="BG229" s="516"/>
      <c r="BH229" s="516"/>
      <c r="BI229" s="516"/>
      <c r="BJ229" s="516"/>
      <c r="BK229" s="516"/>
      <c r="BL229" s="514"/>
      <c r="BM229" s="519"/>
      <c r="BN229" s="519"/>
      <c r="BO229" s="740"/>
    </row>
    <row r="230" spans="1:67" ht="108" customHeight="1">
      <c r="A230" s="805"/>
      <c r="B230" s="808"/>
      <c r="C230" s="808"/>
      <c r="D230" s="728"/>
      <c r="E230" s="728"/>
      <c r="F230" s="515"/>
      <c r="G230" s="519"/>
      <c r="H230" s="520"/>
      <c r="I230" s="795"/>
      <c r="J230" s="491"/>
      <c r="K230" s="795"/>
      <c r="L230" s="516"/>
      <c r="M230" s="485"/>
      <c r="N230" s="516"/>
      <c r="O230" s="516"/>
      <c r="P230" s="519"/>
      <c r="Q230" s="514"/>
      <c r="R230" s="520"/>
      <c r="S230" s="482"/>
      <c r="T230" s="520"/>
      <c r="U230" s="482"/>
      <c r="V230" s="520"/>
      <c r="W230" s="482"/>
      <c r="X230" s="485"/>
      <c r="Y230" s="482"/>
      <c r="Z230" s="482"/>
      <c r="AA230" s="492"/>
      <c r="AB230" s="151">
        <v>4</v>
      </c>
      <c r="AC230" s="159" t="s">
        <v>1835</v>
      </c>
      <c r="AD230" s="159">
        <v>1.2</v>
      </c>
      <c r="AE230" s="152" t="s">
        <v>1476</v>
      </c>
      <c r="AF230" s="153" t="str">
        <f t="shared" si="12"/>
        <v>Probabilidad</v>
      </c>
      <c r="AG230" s="154" t="s">
        <v>96</v>
      </c>
      <c r="AH230" s="155">
        <f t="shared" si="13"/>
        <v>0.25</v>
      </c>
      <c r="AI230" s="154" t="s">
        <v>97</v>
      </c>
      <c r="AJ230" s="155">
        <f t="shared" si="14"/>
        <v>0.15</v>
      </c>
      <c r="AK230" s="156">
        <f t="shared" si="15"/>
        <v>0.4</v>
      </c>
      <c r="AL230" s="157">
        <f>IFERROR(IF(AND(AF229="Probabilidad",AF230="Probabilidad"),(AL229-(+AL229*AK230)),IF(AND(AF229="Impacto",AF230="Probabilidad"),(AL228-(+AL228*AK230)),IF(AF230="Impacto",AL229,""))),"")</f>
        <v>0.17279999999999998</v>
      </c>
      <c r="AM230" s="157">
        <f>IFERROR(IF(AND(AF229="Impacto",AF230="Impacto"),(AM229-(+AM229*AK230)),IF(AND(AF229="Probabilidad",AF230="Impacto"),(AM228-(+AM228*AK230)),IF(AF230="Probabilidad",AM229,""))),"")</f>
        <v>0.44999999999999996</v>
      </c>
      <c r="AN230" s="158" t="s">
        <v>98</v>
      </c>
      <c r="AO230" s="158" t="s">
        <v>99</v>
      </c>
      <c r="AP230" s="158" t="s">
        <v>100</v>
      </c>
      <c r="AQ230" s="520"/>
      <c r="AR230" s="491"/>
      <c r="AS230" s="491"/>
      <c r="AT230" s="492"/>
      <c r="AU230" s="491"/>
      <c r="AV230" s="491"/>
      <c r="AW230" s="492"/>
      <c r="AX230" s="492"/>
      <c r="AY230" s="492"/>
      <c r="AZ230" s="795" t="s">
        <v>104</v>
      </c>
      <c r="BA230" s="519"/>
      <c r="BB230" s="519"/>
      <c r="BC230" s="516"/>
      <c r="BD230" s="516"/>
      <c r="BE230" s="516"/>
      <c r="BF230" s="516"/>
      <c r="BG230" s="516"/>
      <c r="BH230" s="516"/>
      <c r="BI230" s="516"/>
      <c r="BJ230" s="516"/>
      <c r="BK230" s="516"/>
      <c r="BL230" s="514"/>
      <c r="BM230" s="519"/>
      <c r="BN230" s="519"/>
      <c r="BO230" s="740"/>
    </row>
    <row r="231" spans="1:67" ht="121.5">
      <c r="A231" s="805"/>
      <c r="B231" s="808"/>
      <c r="C231" s="808"/>
      <c r="D231" s="728"/>
      <c r="E231" s="728"/>
      <c r="F231" s="515"/>
      <c r="G231" s="519"/>
      <c r="H231" s="520"/>
      <c r="I231" s="795"/>
      <c r="J231" s="491"/>
      <c r="K231" s="795"/>
      <c r="L231" s="516"/>
      <c r="M231" s="485"/>
      <c r="N231" s="516"/>
      <c r="O231" s="516"/>
      <c r="P231" s="519"/>
      <c r="Q231" s="514"/>
      <c r="R231" s="520"/>
      <c r="S231" s="482"/>
      <c r="T231" s="520"/>
      <c r="U231" s="482"/>
      <c r="V231" s="520"/>
      <c r="W231" s="482"/>
      <c r="X231" s="485"/>
      <c r="Y231" s="482"/>
      <c r="Z231" s="482"/>
      <c r="AA231" s="492"/>
      <c r="AB231" s="151">
        <v>5</v>
      </c>
      <c r="AC231" s="159" t="s">
        <v>1836</v>
      </c>
      <c r="AD231" s="159">
        <v>3</v>
      </c>
      <c r="AE231" s="152" t="s">
        <v>1315</v>
      </c>
      <c r="AF231" s="153" t="str">
        <f t="shared" si="12"/>
        <v>Probabilidad</v>
      </c>
      <c r="AG231" s="154" t="s">
        <v>96</v>
      </c>
      <c r="AH231" s="155">
        <f t="shared" si="13"/>
        <v>0.25</v>
      </c>
      <c r="AI231" s="154" t="s">
        <v>97</v>
      </c>
      <c r="AJ231" s="155">
        <f t="shared" si="14"/>
        <v>0.15</v>
      </c>
      <c r="AK231" s="156">
        <f t="shared" si="15"/>
        <v>0.4</v>
      </c>
      <c r="AL231" s="157">
        <f>IFERROR(IF(AND(AF230="Probabilidad",AF231="Probabilidad"),(AL230-(+AL230*AK231)),IF(AND(AF230="Impacto",AF231="Probabilidad"),(AL229-(+AL229*AK231)),IF(AF231="Impacto",AL230,""))),"")</f>
        <v>0.10367999999999998</v>
      </c>
      <c r="AM231" s="157">
        <f>IFERROR(IF(AND(AF230="Impacto",AF231="Impacto"),(AM230-(+AM230*AK231)),IF(AND(AF230="Probabilidad",AF231="Impacto"),(AM229-(+AM229*AK231)),IF(AF231="Probabilidad",AM230,""))),"")</f>
        <v>0.44999999999999996</v>
      </c>
      <c r="AN231" s="158" t="s">
        <v>98</v>
      </c>
      <c r="AO231" s="158" t="s">
        <v>99</v>
      </c>
      <c r="AP231" s="158" t="s">
        <v>100</v>
      </c>
      <c r="AQ231" s="520"/>
      <c r="AR231" s="491"/>
      <c r="AS231" s="491"/>
      <c r="AT231" s="492"/>
      <c r="AU231" s="491"/>
      <c r="AV231" s="491"/>
      <c r="AW231" s="492"/>
      <c r="AX231" s="492"/>
      <c r="AY231" s="492"/>
      <c r="AZ231" s="795" t="s">
        <v>104</v>
      </c>
      <c r="BA231" s="519"/>
      <c r="BB231" s="519"/>
      <c r="BC231" s="516"/>
      <c r="BD231" s="516"/>
      <c r="BE231" s="516"/>
      <c r="BF231" s="516"/>
      <c r="BG231" s="516"/>
      <c r="BH231" s="516"/>
      <c r="BI231" s="516"/>
      <c r="BJ231" s="516"/>
      <c r="BK231" s="516"/>
      <c r="BL231" s="514"/>
      <c r="BM231" s="519"/>
      <c r="BN231" s="519"/>
      <c r="BO231" s="740"/>
    </row>
    <row r="232" spans="1:67" ht="94.5" customHeight="1">
      <c r="A232" s="805"/>
      <c r="B232" s="808"/>
      <c r="C232" s="808"/>
      <c r="D232" s="728" t="s">
        <v>1299</v>
      </c>
      <c r="E232" s="728" t="s">
        <v>679</v>
      </c>
      <c r="F232" s="515">
        <v>2</v>
      </c>
      <c r="G232" s="519" t="s">
        <v>1821</v>
      </c>
      <c r="H232" s="520" t="s">
        <v>1330</v>
      </c>
      <c r="I232" s="795" t="s">
        <v>1316</v>
      </c>
      <c r="J232" s="491" t="s">
        <v>1837</v>
      </c>
      <c r="K232" s="795" t="s">
        <v>180</v>
      </c>
      <c r="L232" s="516" t="s">
        <v>365</v>
      </c>
      <c r="M232" s="485" t="s">
        <v>1304</v>
      </c>
      <c r="N232" s="516" t="s">
        <v>1838</v>
      </c>
      <c r="O232" s="516" t="s">
        <v>1839</v>
      </c>
      <c r="P232" s="519" t="s">
        <v>188</v>
      </c>
      <c r="Q232" s="514" t="s">
        <v>188</v>
      </c>
      <c r="R232" s="520" t="s">
        <v>218</v>
      </c>
      <c r="S232" s="482">
        <f>IF(R232="Muy Alta",100%,IF(R232="Alta",80%,IF(R232="Media",60%,IF(R232="Baja",40%,IF(R232="Muy Baja",20%,"")))))</f>
        <v>0.8</v>
      </c>
      <c r="T232" s="520" t="s">
        <v>120</v>
      </c>
      <c r="U232" s="482">
        <f>IF(T232="Catastrófico",100%,IF(T232="Mayor",80%,IF(T232="Moderado",60%,IF(T232="Menor",40%,IF(T232="Leve",20%,"")))))</f>
        <v>0.2</v>
      </c>
      <c r="V232" s="520" t="s">
        <v>120</v>
      </c>
      <c r="W232" s="482">
        <f>IF(V232="Catastrófico",100%,IF(V232="Mayor",80%,IF(V232="Moderado",60%,IF(V232="Menor",40%,IF(V232="Leve",20%,"")))))</f>
        <v>0.2</v>
      </c>
      <c r="X232" s="485" t="str">
        <f>IF(Y232=100%,"Catastrófico",IF(Y232=80%,"Mayor",IF(Y232=60%,"Moderado",IF(Y232=40%,"Menor",IF(Y232=20%,"Leve","")))))</f>
        <v>Leve</v>
      </c>
      <c r="Y232" s="482">
        <f>IF(AND(U232="",W232=""),"",MAX(U232,W232))</f>
        <v>0.2</v>
      </c>
      <c r="Z232" s="482" t="str">
        <f>CONCATENATE(R232,X232)</f>
        <v>AltaLeve</v>
      </c>
      <c r="AA232" s="492" t="str">
        <f>IF(Z232="Muy AltaLeve","Alto",IF(Z232="Muy AltaMenor","Alto",IF(Z232="Muy AltaModerado","Alto",IF(Z232="Muy AltaMayor","Alto",IF(Z232="Muy AltaCatastrófico","Extremo",IF(Z232="AltaLeve","Moderado",IF(Z232="AltaMenor","Moderado",IF(Z232="AltaModerado","Alto",IF(Z232="AltaMayor","Alto",IF(Z232="AltaCatastrófico","Extremo",IF(Z232="MediaLeve","Moderado",IF(Z232="MediaMenor","Moderado",IF(Z232="MediaModerado","Moderado",IF(Z232="MediaMayor","Alto",IF(Z232="MediaCatastrófico","Extremo",IF(Z232="BajaLeve","Bajo",IF(Z232="BajaMenor","Moderado",IF(Z232="BajaModerado","Moderado",IF(Z232="BajaMayor","Alto",IF(Z232="BajaCatastrófico","Extremo",IF(Z232="Muy BajaLeve","Bajo",IF(Z232="Muy BajaMenor","Bajo",IF(Z232="Muy BajaModerado","Moderado",IF(Z232="Muy BajaMayor","Alto",IF(Z232="Muy BajaCatastrófico","Extremo","")))))))))))))))))))))))))</f>
        <v>Moderado</v>
      </c>
      <c r="AB232" s="151">
        <v>1</v>
      </c>
      <c r="AC232" s="162" t="s">
        <v>1840</v>
      </c>
      <c r="AD232" s="159">
        <v>1.2</v>
      </c>
      <c r="AE232" s="152" t="s">
        <v>1841</v>
      </c>
      <c r="AF232" s="153" t="str">
        <f t="shared" si="12"/>
        <v>Probabilidad</v>
      </c>
      <c r="AG232" s="154" t="s">
        <v>1468</v>
      </c>
      <c r="AH232" s="155">
        <f t="shared" si="13"/>
        <v>0.25</v>
      </c>
      <c r="AI232" s="154" t="s">
        <v>97</v>
      </c>
      <c r="AJ232" s="155">
        <f t="shared" si="14"/>
        <v>0.15</v>
      </c>
      <c r="AK232" s="156">
        <f t="shared" si="15"/>
        <v>0.4</v>
      </c>
      <c r="AL232" s="157">
        <f>IFERROR(IF(AF232="Probabilidad",(S232-(+S232*AK232)),IF(AF232="Impacto",S232,"")),"")</f>
        <v>0.48</v>
      </c>
      <c r="AM232" s="157">
        <f>IFERROR(IF(AF232="Impacto",(Y232-(+Y232*AK232)),IF(AF232="Probabilidad",Y232,"")),"")</f>
        <v>0.2</v>
      </c>
      <c r="AN232" s="158" t="s">
        <v>98</v>
      </c>
      <c r="AO232" s="158" t="s">
        <v>99</v>
      </c>
      <c r="AP232" s="158" t="s">
        <v>100</v>
      </c>
      <c r="AQ232" s="520" t="s">
        <v>1842</v>
      </c>
      <c r="AR232" s="490">
        <f>S232</f>
        <v>0.8</v>
      </c>
      <c r="AS232" s="490">
        <f>IF(AL232="","",MIN(AL232:AL235))</f>
        <v>0.2016</v>
      </c>
      <c r="AT232" s="492" t="str">
        <f>IFERROR(IF(AS232="","",IF(AS232&lt;=0.2,"Muy Baja",IF(AS232&lt;=0.4,"Baja",IF(AS232&lt;=0.6,"Media",IF(AS232&lt;=0.8,"Alta","Muy Alta"))))),"")</f>
        <v>Baja</v>
      </c>
      <c r="AU232" s="490">
        <f>Y232</f>
        <v>0.2</v>
      </c>
      <c r="AV232" s="490">
        <f>IF(AM232="","",MIN(AM232:AM235))</f>
        <v>0.15000000000000002</v>
      </c>
      <c r="AW232" s="492" t="str">
        <f>IFERROR(IF(AV232="","",IF(AV232&lt;=0.2,"Leve",IF(AV232&lt;=0.4,"Menor",IF(AV232&lt;=0.6,"Moderado",IF(AV232&lt;=0.8,"Mayor","Catastrófico"))))),"")</f>
        <v>Leve</v>
      </c>
      <c r="AX232" s="492" t="str">
        <f>AA232</f>
        <v>Moderado</v>
      </c>
      <c r="AY232" s="492" t="str">
        <f>IFERROR(IF(OR(AND(AT232="Muy Baja",AW232="Leve"),AND(AT232="Muy Baja",AW232="Menor"),AND(AT232="Baja",AW232="Leve")),"Bajo",IF(OR(AND(AT232="Muy baja",AW232="Moderado"),AND(AT232="Baja",AW232="Menor"),AND(AT232="Baja",AW232="Moderado"),AND(AT232="Media",AW232="Leve"),AND(AT232="Media",AW232="Menor"),AND(AT232="Media",AW232="Moderado"),AND(AT232="Alta",AW232="Leve"),AND(AT232="Alta",AW232="Menor")),"Moderado",IF(OR(AND(AT232="Muy Baja",AW232="Mayor"),AND(AT232="Baja",AW232="Mayor"),AND(AT232="Media",AW232="Mayor"),AND(AT232="Alta",AW232="Moderado"),AND(AT232="Alta",AW232="Mayor"),AND(AT232="Muy Alta",AW232="Leve"),AND(AT232="Muy Alta",AW232="Menor"),AND(AT232="Muy Alta",AW232="Moderado"),AND(AT232="Muy Alta",AW232="Mayor")),"Alto",IF(OR(AND(AT232="Muy Baja",AW232="Catastrófico"),AND(AT232="Baja",AW232="Catastrófico"),AND(AT232="Media",AW232="Catastrófico"),AND(AT232="Alta",AW232="Catastrófico"),AND(AT232="Muy Alta",AW232="Catastrófico")),"Extremo","")))),"")</f>
        <v>Bajo</v>
      </c>
      <c r="AZ232" s="795" t="s">
        <v>127</v>
      </c>
      <c r="BA232" s="516" t="s">
        <v>188</v>
      </c>
      <c r="BB232" s="516" t="s">
        <v>188</v>
      </c>
      <c r="BC232" s="516" t="s">
        <v>188</v>
      </c>
      <c r="BD232" s="516" t="s">
        <v>188</v>
      </c>
      <c r="BE232" s="516" t="s">
        <v>188</v>
      </c>
      <c r="BF232" s="516"/>
      <c r="BG232" s="516"/>
      <c r="BH232" s="581"/>
      <c r="BI232" s="581"/>
      <c r="BJ232" s="581"/>
      <c r="BK232" s="581"/>
      <c r="BL232" s="581"/>
      <c r="BM232" s="516"/>
      <c r="BN232" s="516"/>
      <c r="BO232" s="719"/>
    </row>
    <row r="233" spans="1:67" ht="94.5" customHeight="1">
      <c r="A233" s="805"/>
      <c r="B233" s="808"/>
      <c r="C233" s="808"/>
      <c r="D233" s="728"/>
      <c r="E233" s="728"/>
      <c r="F233" s="515"/>
      <c r="G233" s="519"/>
      <c r="H233" s="520"/>
      <c r="I233" s="795"/>
      <c r="J233" s="491"/>
      <c r="K233" s="795"/>
      <c r="L233" s="516"/>
      <c r="M233" s="485"/>
      <c r="N233" s="516"/>
      <c r="O233" s="516"/>
      <c r="P233" s="519"/>
      <c r="Q233" s="514"/>
      <c r="R233" s="520"/>
      <c r="S233" s="482"/>
      <c r="T233" s="520"/>
      <c r="U233" s="482"/>
      <c r="V233" s="520"/>
      <c r="W233" s="482"/>
      <c r="X233" s="485"/>
      <c r="Y233" s="482"/>
      <c r="Z233" s="482"/>
      <c r="AA233" s="492"/>
      <c r="AB233" s="151">
        <v>2</v>
      </c>
      <c r="AC233" s="162" t="s">
        <v>1843</v>
      </c>
      <c r="AD233" s="159">
        <v>3.4</v>
      </c>
      <c r="AE233" s="152" t="s">
        <v>1834</v>
      </c>
      <c r="AF233" s="160" t="str">
        <f>IF(OR(AG233="Preventivo",AG233="Detectivo"),"Probabilidad",IF(AG233="Correctivo","Impacto",""))</f>
        <v>Impacto</v>
      </c>
      <c r="AG233" s="158" t="s">
        <v>270</v>
      </c>
      <c r="AH233" s="155">
        <f t="shared" si="13"/>
        <v>0.1</v>
      </c>
      <c r="AI233" s="158" t="s">
        <v>97</v>
      </c>
      <c r="AJ233" s="155">
        <f t="shared" si="14"/>
        <v>0.15</v>
      </c>
      <c r="AK233" s="156">
        <f t="shared" si="15"/>
        <v>0.25</v>
      </c>
      <c r="AL233" s="161">
        <f>IFERROR(IF(AND(AF232="Probabilidad",AF233="Probabilidad"),(AL232-(+AL232*AK233)),IF(AF233="Probabilidad",(S232-(+S232*AK233)),IF(AF233="Impacto",AL232,""))),"")</f>
        <v>0.48</v>
      </c>
      <c r="AM233" s="161">
        <f>IFERROR(IF(AND(AF232="Impacto",AF233="Impacto"),(AM232-(+AM232*AK233)),IF(AF233="Impacto",(Y232-(+Y232*AK233)),IF(AF233="Probabilidad",AM232,""))),"")</f>
        <v>0.15000000000000002</v>
      </c>
      <c r="AN233" s="158" t="s">
        <v>98</v>
      </c>
      <c r="AO233" s="158" t="s">
        <v>99</v>
      </c>
      <c r="AP233" s="158" t="s">
        <v>100</v>
      </c>
      <c r="AQ233" s="520"/>
      <c r="AR233" s="491"/>
      <c r="AS233" s="491"/>
      <c r="AT233" s="492"/>
      <c r="AU233" s="491"/>
      <c r="AV233" s="491"/>
      <c r="AW233" s="492"/>
      <c r="AX233" s="492"/>
      <c r="AY233" s="492"/>
      <c r="AZ233" s="795"/>
      <c r="BA233" s="516"/>
      <c r="BB233" s="516"/>
      <c r="BC233" s="516"/>
      <c r="BD233" s="516"/>
      <c r="BE233" s="516"/>
      <c r="BF233" s="516"/>
      <c r="BG233" s="516"/>
      <c r="BH233" s="581"/>
      <c r="BI233" s="581"/>
      <c r="BJ233" s="581"/>
      <c r="BK233" s="581"/>
      <c r="BL233" s="581"/>
      <c r="BM233" s="516"/>
      <c r="BN233" s="516"/>
      <c r="BO233" s="719"/>
    </row>
    <row r="234" spans="1:67" ht="94.5" customHeight="1">
      <c r="A234" s="805"/>
      <c r="B234" s="808"/>
      <c r="C234" s="808"/>
      <c r="D234" s="728"/>
      <c r="E234" s="728"/>
      <c r="F234" s="515"/>
      <c r="G234" s="519"/>
      <c r="H234" s="520"/>
      <c r="I234" s="795"/>
      <c r="J234" s="491"/>
      <c r="K234" s="795"/>
      <c r="L234" s="516"/>
      <c r="M234" s="485"/>
      <c r="N234" s="516"/>
      <c r="O234" s="516"/>
      <c r="P234" s="519"/>
      <c r="Q234" s="514"/>
      <c r="R234" s="520"/>
      <c r="S234" s="482"/>
      <c r="T234" s="520"/>
      <c r="U234" s="482"/>
      <c r="V234" s="520"/>
      <c r="W234" s="482"/>
      <c r="X234" s="485"/>
      <c r="Y234" s="482"/>
      <c r="Z234" s="482"/>
      <c r="AA234" s="492"/>
      <c r="AB234" s="151">
        <v>3</v>
      </c>
      <c r="AC234" s="259" t="s">
        <v>1844</v>
      </c>
      <c r="AD234" s="159">
        <v>4</v>
      </c>
      <c r="AE234" s="152" t="s">
        <v>1834</v>
      </c>
      <c r="AF234" s="153" t="str">
        <f>IF(OR(AG234="Preventivo",AG234="Detectivo"),"Probabilidad",IF(AG234="Correctivo","Impacto",""))</f>
        <v>Probabilidad</v>
      </c>
      <c r="AG234" s="154" t="s">
        <v>96</v>
      </c>
      <c r="AH234" s="155">
        <f t="shared" si="13"/>
        <v>0.25</v>
      </c>
      <c r="AI234" s="154" t="s">
        <v>97</v>
      </c>
      <c r="AJ234" s="155">
        <f t="shared" si="14"/>
        <v>0.15</v>
      </c>
      <c r="AK234" s="156">
        <f t="shared" si="15"/>
        <v>0.4</v>
      </c>
      <c r="AL234" s="157">
        <f>IFERROR(IF(AND(AF233="Probabilidad",AF234="Probabilidad"),(AL233-(+AL233*AK234)),IF(AND(AF233="Impacto",AF234="Probabilidad"),(AL232-(+AL232*AK234)),IF(AF234="Impacto",AL233,""))),"")</f>
        <v>0.28799999999999998</v>
      </c>
      <c r="AM234" s="157">
        <f>IFERROR(IF(AND(AF233="Impacto",AF234="Impacto"),(AM233-(+AM233*AK234)),IF(AND(AF233="Probabilidad",AF234="Impacto"),(AM232-(+AM232*AK234)),IF(AF234="Probabilidad",AM233,""))),"")</f>
        <v>0.15000000000000002</v>
      </c>
      <c r="AN234" s="158" t="s">
        <v>98</v>
      </c>
      <c r="AO234" s="158" t="s">
        <v>99</v>
      </c>
      <c r="AP234" s="158" t="s">
        <v>100</v>
      </c>
      <c r="AQ234" s="520"/>
      <c r="AR234" s="491"/>
      <c r="AS234" s="491"/>
      <c r="AT234" s="492"/>
      <c r="AU234" s="491"/>
      <c r="AV234" s="491"/>
      <c r="AW234" s="492"/>
      <c r="AX234" s="492"/>
      <c r="AY234" s="492"/>
      <c r="AZ234" s="795"/>
      <c r="BA234" s="516"/>
      <c r="BB234" s="516"/>
      <c r="BC234" s="516"/>
      <c r="BD234" s="516"/>
      <c r="BE234" s="516"/>
      <c r="BF234" s="516"/>
      <c r="BG234" s="516"/>
      <c r="BH234" s="581"/>
      <c r="BI234" s="581"/>
      <c r="BJ234" s="581"/>
      <c r="BK234" s="581"/>
      <c r="BL234" s="581"/>
      <c r="BM234" s="516"/>
      <c r="BN234" s="516"/>
      <c r="BO234" s="719"/>
    </row>
    <row r="235" spans="1:67" ht="94.5" customHeight="1">
      <c r="A235" s="805"/>
      <c r="B235" s="808"/>
      <c r="C235" s="808"/>
      <c r="D235" s="728"/>
      <c r="E235" s="728"/>
      <c r="F235" s="515"/>
      <c r="G235" s="519"/>
      <c r="H235" s="520"/>
      <c r="I235" s="795"/>
      <c r="J235" s="491"/>
      <c r="K235" s="795"/>
      <c r="L235" s="516"/>
      <c r="M235" s="485"/>
      <c r="N235" s="516"/>
      <c r="O235" s="516"/>
      <c r="P235" s="519"/>
      <c r="Q235" s="514"/>
      <c r="R235" s="520"/>
      <c r="S235" s="482"/>
      <c r="T235" s="520"/>
      <c r="U235" s="482"/>
      <c r="V235" s="520"/>
      <c r="W235" s="482"/>
      <c r="X235" s="485"/>
      <c r="Y235" s="482"/>
      <c r="Z235" s="482"/>
      <c r="AA235" s="492"/>
      <c r="AB235" s="151">
        <v>4</v>
      </c>
      <c r="AC235" s="259" t="s">
        <v>1845</v>
      </c>
      <c r="AD235" s="159">
        <v>4</v>
      </c>
      <c r="AE235" s="152" t="s">
        <v>1834</v>
      </c>
      <c r="AF235" s="153" t="str">
        <f t="shared" si="12"/>
        <v>Probabilidad</v>
      </c>
      <c r="AG235" s="154" t="s">
        <v>231</v>
      </c>
      <c r="AH235" s="155">
        <f t="shared" si="13"/>
        <v>0.15</v>
      </c>
      <c r="AI235" s="154" t="s">
        <v>97</v>
      </c>
      <c r="AJ235" s="155">
        <f t="shared" si="14"/>
        <v>0.15</v>
      </c>
      <c r="AK235" s="156">
        <f t="shared" si="15"/>
        <v>0.3</v>
      </c>
      <c r="AL235" s="157">
        <f>IFERROR(IF(AND(AF234="Probabilidad",AF235="Probabilidad"),(AL234-(+AL234*AK235)),IF(AND(AF234="Impacto",AF235="Probabilidad"),(AL233-(+AL233*AK235)),IF(AF235="Impacto",AL234,""))),"")</f>
        <v>0.2016</v>
      </c>
      <c r="AM235" s="157">
        <f>IFERROR(IF(AND(AF234="Impacto",AF235="Impacto"),(AM234-(+AM234*AK235)),IF(AND(AF234="Probabilidad",AF235="Impacto"),(AM233-(+AM233*AK235)),IF(AF235="Probabilidad",AM234,""))),"")</f>
        <v>0.15000000000000002</v>
      </c>
      <c r="AN235" s="158" t="s">
        <v>98</v>
      </c>
      <c r="AO235" s="158" t="s">
        <v>686</v>
      </c>
      <c r="AP235" s="158" t="s">
        <v>100</v>
      </c>
      <c r="AQ235" s="520"/>
      <c r="AR235" s="491"/>
      <c r="AS235" s="491"/>
      <c r="AT235" s="492"/>
      <c r="AU235" s="491"/>
      <c r="AV235" s="491"/>
      <c r="AW235" s="492"/>
      <c r="AX235" s="492"/>
      <c r="AY235" s="492"/>
      <c r="AZ235" s="795"/>
      <c r="BA235" s="516"/>
      <c r="BB235" s="516"/>
      <c r="BC235" s="516"/>
      <c r="BD235" s="516"/>
      <c r="BE235" s="516"/>
      <c r="BF235" s="516"/>
      <c r="BG235" s="516"/>
      <c r="BH235" s="581"/>
      <c r="BI235" s="581"/>
      <c r="BJ235" s="581"/>
      <c r="BK235" s="581"/>
      <c r="BL235" s="581"/>
      <c r="BM235" s="516"/>
      <c r="BN235" s="516"/>
      <c r="BO235" s="719"/>
    </row>
    <row r="236" spans="1:67" ht="89.25" customHeight="1">
      <c r="A236" s="805"/>
      <c r="B236" s="808"/>
      <c r="C236" s="808"/>
      <c r="D236" s="728" t="s">
        <v>1299</v>
      </c>
      <c r="E236" s="728" t="s">
        <v>679</v>
      </c>
      <c r="F236" s="515">
        <v>3</v>
      </c>
      <c r="G236" s="833" t="s">
        <v>1846</v>
      </c>
      <c r="H236" s="520" t="s">
        <v>1301</v>
      </c>
      <c r="I236" s="795" t="s">
        <v>1302</v>
      </c>
      <c r="J236" s="491" t="s">
        <v>1847</v>
      </c>
      <c r="K236" s="795" t="s">
        <v>180</v>
      </c>
      <c r="L236" s="516" t="s">
        <v>365</v>
      </c>
      <c r="M236" s="485" t="s">
        <v>1304</v>
      </c>
      <c r="N236" s="833" t="s">
        <v>1848</v>
      </c>
      <c r="O236" s="833" t="s">
        <v>1306</v>
      </c>
      <c r="P236" s="519" t="s">
        <v>188</v>
      </c>
      <c r="Q236" s="514" t="s">
        <v>188</v>
      </c>
      <c r="R236" s="795" t="s">
        <v>90</v>
      </c>
      <c r="S236" s="482">
        <f>IF(R236="Muy Alta",100%,IF(R236="Alta",80%,IF(R236="Media",60%,IF(R236="Baja",40%,IF(R236="Muy Baja",20%,"")))))</f>
        <v>0.6</v>
      </c>
      <c r="T236" s="520" t="s">
        <v>120</v>
      </c>
      <c r="U236" s="482">
        <f>IF(T236="Catastrófico",100%,IF(T236="Mayor",80%,IF(T236="Moderado",60%,IF(T236="Menor",40%,IF(T236="Leve",20%,"")))))</f>
        <v>0.2</v>
      </c>
      <c r="V236" s="520" t="s">
        <v>120</v>
      </c>
      <c r="W236" s="482">
        <f>IF(V236="Catastrófico",100%,IF(V236="Mayor",80%,IF(V236="Moderado",60%,IF(V236="Menor",40%,IF(V236="Leve",20%,"")))))</f>
        <v>0.2</v>
      </c>
      <c r="X236" s="485" t="str">
        <f>IF(Y236=100%,"Catastrófico",IF(Y236=80%,"Mayor",IF(Y236=60%,"Moderado",IF(Y236=40%,"Menor",IF(Y236=20%,"Leve","")))))</f>
        <v>Leve</v>
      </c>
      <c r="Y236" s="482">
        <f>IF(AND(U236="",W236=""),"",MAX(U236,W236))</f>
        <v>0.2</v>
      </c>
      <c r="Z236" s="482" t="str">
        <f>CONCATENATE(R236,X236)</f>
        <v>MediaLeve</v>
      </c>
      <c r="AA236" s="492" t="str">
        <f>IF(Z236="Muy AltaLeve","Alto",IF(Z236="Muy AltaMenor","Alto",IF(Z236="Muy AltaModerado","Alto",IF(Z236="Muy AltaMayor","Alto",IF(Z236="Muy AltaCatastrófico","Extremo",IF(Z236="AltaLeve","Moderado",IF(Z236="AltaMenor","Moderado",IF(Z236="AltaModerado","Alto",IF(Z236="AltaMayor","Alto",IF(Z236="AltaCatastrófico","Extremo",IF(Z236="MediaLeve","Moderado",IF(Z236="MediaMenor","Moderado",IF(Z236="MediaModerado","Moderado",IF(Z236="MediaMayor","Alto",IF(Z236="MediaCatastrófico","Extremo",IF(Z236="BajaLeve","Bajo",IF(Z236="BajaMenor","Moderado",IF(Z236="BajaModerado","Moderado",IF(Z236="BajaMayor","Alto",IF(Z236="BajaCatastrófico","Extremo",IF(Z236="Muy BajaLeve","Bajo",IF(Z236="Muy BajaMenor","Bajo",IF(Z236="Muy BajaModerado","Moderado",IF(Z236="Muy BajaMayor","Alto",IF(Z236="Muy BajaCatastrófico","Extremo","")))))))))))))))))))))))))</f>
        <v>Moderado</v>
      </c>
      <c r="AB236" s="151">
        <v>1</v>
      </c>
      <c r="AC236" s="229" t="s">
        <v>1849</v>
      </c>
      <c r="AD236" s="162">
        <v>1.3</v>
      </c>
      <c r="AE236" s="207" t="s">
        <v>1310</v>
      </c>
      <c r="AF236" s="153" t="str">
        <f t="shared" si="12"/>
        <v>Probabilidad</v>
      </c>
      <c r="AG236" s="154" t="s">
        <v>96</v>
      </c>
      <c r="AH236" s="155">
        <f t="shared" si="13"/>
        <v>0.25</v>
      </c>
      <c r="AI236" s="154" t="s">
        <v>97</v>
      </c>
      <c r="AJ236" s="155">
        <f t="shared" si="14"/>
        <v>0.15</v>
      </c>
      <c r="AK236" s="156">
        <f t="shared" si="15"/>
        <v>0.4</v>
      </c>
      <c r="AL236" s="157">
        <f>IFERROR(IF(AF236="Probabilidad",(S236-(+S236*AK236)),IF(AF236="Impacto",S236,"")),"")</f>
        <v>0.36</v>
      </c>
      <c r="AM236" s="157">
        <f>IFERROR(IF(AF236="Impacto",(Y236-(+Y236*AK236)),IF(AF236="Probabilidad",Y236,"")),"")</f>
        <v>0.2</v>
      </c>
      <c r="AN236" s="158" t="s">
        <v>98</v>
      </c>
      <c r="AO236" s="158" t="s">
        <v>99</v>
      </c>
      <c r="AP236" s="158" t="s">
        <v>100</v>
      </c>
      <c r="AQ236" s="520" t="s">
        <v>1850</v>
      </c>
      <c r="AR236" s="490">
        <f>S236</f>
        <v>0.6</v>
      </c>
      <c r="AS236" s="490">
        <f>IF(AL236="","",MIN(AL236:AL239))</f>
        <v>0.1512</v>
      </c>
      <c r="AT236" s="492" t="str">
        <f>IFERROR(IF(AS236="","",IF(AS236&lt;=0.2,"Muy Baja",IF(AS236&lt;=0.4,"Baja",IF(AS236&lt;=0.6,"Media",IF(AS236&lt;=0.8,"Alta","Muy Alta"))))),"")</f>
        <v>Muy Baja</v>
      </c>
      <c r="AU236" s="490">
        <f>Y236</f>
        <v>0.2</v>
      </c>
      <c r="AV236" s="490">
        <f>IF(AM236="","",MIN(AM236:AM239))</f>
        <v>0.15000000000000002</v>
      </c>
      <c r="AW236" s="492" t="str">
        <f>IFERROR(IF(AV236="","",IF(AV236&lt;=0.2,"Leve",IF(AV236&lt;=0.4,"Menor",IF(AV236&lt;=0.6,"Moderado",IF(AV236&lt;=0.8,"Mayor","Catastrófico"))))),"")</f>
        <v>Leve</v>
      </c>
      <c r="AX236" s="492" t="str">
        <f>AA236</f>
        <v>Moderado</v>
      </c>
      <c r="AY236" s="492" t="str">
        <f>IFERROR(IF(OR(AND(AT236="Muy Baja",AW236="Leve"),AND(AT236="Muy Baja",AW236="Menor"),AND(AT236="Baja",AW236="Leve")),"Bajo",IF(OR(AND(AT236="Muy baja",AW236="Moderado"),AND(AT236="Baja",AW236="Menor"),AND(AT236="Baja",AW236="Moderado"),AND(AT236="Media",AW236="Leve"),AND(AT236="Media",AW236="Menor"),AND(AT236="Media",AW236="Moderado"),AND(AT236="Alta",AW236="Leve"),AND(AT236="Alta",AW236="Menor")),"Moderado",IF(OR(AND(AT236="Muy Baja",AW236="Mayor"),AND(AT236="Baja",AW236="Mayor"),AND(AT236="Media",AW236="Mayor"),AND(AT236="Alta",AW236="Moderado"),AND(AT236="Alta",AW236="Mayor"),AND(AT236="Muy Alta",AW236="Leve"),AND(AT236="Muy Alta",AW236="Menor"),AND(AT236="Muy Alta",AW236="Moderado"),AND(AT236="Muy Alta",AW236="Mayor")),"Alto",IF(OR(AND(AT236="Muy Baja",AW236="Catastrófico"),AND(AT236="Baja",AW236="Catastrófico"),AND(AT236="Media",AW236="Catastrófico"),AND(AT236="Alta",AW236="Catastrófico"),AND(AT236="Muy Alta",AW236="Catastrófico")),"Extremo","")))),"")</f>
        <v>Bajo</v>
      </c>
      <c r="AZ236" s="795" t="s">
        <v>127</v>
      </c>
      <c r="BA236" s="519" t="s">
        <v>188</v>
      </c>
      <c r="BB236" s="519" t="s">
        <v>188</v>
      </c>
      <c r="BC236" s="519" t="s">
        <v>188</v>
      </c>
      <c r="BD236" s="519" t="s">
        <v>188</v>
      </c>
      <c r="BE236" s="519" t="s">
        <v>188</v>
      </c>
      <c r="BF236" s="516"/>
      <c r="BG236" s="516"/>
      <c r="BH236" s="581"/>
      <c r="BI236" s="581"/>
      <c r="BJ236" s="581"/>
      <c r="BK236" s="581"/>
      <c r="BL236" s="581"/>
      <c r="BM236" s="516"/>
      <c r="BN236" s="516"/>
      <c r="BO236" s="719"/>
    </row>
    <row r="237" spans="1:67" ht="105" customHeight="1">
      <c r="A237" s="805"/>
      <c r="B237" s="808"/>
      <c r="C237" s="808"/>
      <c r="D237" s="728"/>
      <c r="E237" s="728"/>
      <c r="F237" s="515"/>
      <c r="G237" s="833"/>
      <c r="H237" s="520"/>
      <c r="I237" s="795"/>
      <c r="J237" s="491"/>
      <c r="K237" s="795"/>
      <c r="L237" s="516"/>
      <c r="M237" s="485"/>
      <c r="N237" s="833"/>
      <c r="O237" s="833"/>
      <c r="P237" s="519"/>
      <c r="Q237" s="514"/>
      <c r="R237" s="795"/>
      <c r="S237" s="482"/>
      <c r="T237" s="520"/>
      <c r="U237" s="482"/>
      <c r="V237" s="520"/>
      <c r="W237" s="482"/>
      <c r="X237" s="485"/>
      <c r="Y237" s="482"/>
      <c r="Z237" s="482"/>
      <c r="AA237" s="492"/>
      <c r="AB237" s="151">
        <v>2</v>
      </c>
      <c r="AC237" s="229" t="s">
        <v>1312</v>
      </c>
      <c r="AD237" s="162" t="s">
        <v>338</v>
      </c>
      <c r="AE237" s="207" t="s">
        <v>1851</v>
      </c>
      <c r="AF237" s="153" t="str">
        <f t="shared" si="12"/>
        <v>Impacto</v>
      </c>
      <c r="AG237" s="154" t="s">
        <v>270</v>
      </c>
      <c r="AH237" s="155">
        <f t="shared" si="13"/>
        <v>0.1</v>
      </c>
      <c r="AI237" s="154" t="s">
        <v>97</v>
      </c>
      <c r="AJ237" s="155">
        <f t="shared" si="14"/>
        <v>0.15</v>
      </c>
      <c r="AK237" s="156">
        <f t="shared" si="15"/>
        <v>0.25</v>
      </c>
      <c r="AL237" s="157">
        <f>IFERROR(IF(AND(AF236="Probabilidad",AF237="Probabilidad"),(AL236-(+AL236*AK237)),IF(AF237="Probabilidad",(S236-(+S236*AK237)),IF(AF237="Impacto",AL236,""))),"")</f>
        <v>0.36</v>
      </c>
      <c r="AM237" s="157">
        <f>IFERROR(IF(AND(AF236="Impacto",AF237="Impacto"),(AM236-(+AM236*AK237)),IF(AF237="Impacto",(Y236-(+Y236*AK237)),IF(AF237="Probabilidad",AM236,""))),"")</f>
        <v>0.15000000000000002</v>
      </c>
      <c r="AN237" s="158" t="s">
        <v>98</v>
      </c>
      <c r="AO237" s="158" t="s">
        <v>99</v>
      </c>
      <c r="AP237" s="158" t="s">
        <v>100</v>
      </c>
      <c r="AQ237" s="520"/>
      <c r="AR237" s="491"/>
      <c r="AS237" s="491"/>
      <c r="AT237" s="492"/>
      <c r="AU237" s="491"/>
      <c r="AV237" s="491"/>
      <c r="AW237" s="492"/>
      <c r="AX237" s="492"/>
      <c r="AY237" s="492"/>
      <c r="AZ237" s="795"/>
      <c r="BA237" s="519"/>
      <c r="BB237" s="519"/>
      <c r="BC237" s="519"/>
      <c r="BD237" s="519"/>
      <c r="BE237" s="519"/>
      <c r="BF237" s="516"/>
      <c r="BG237" s="516"/>
      <c r="BH237" s="581"/>
      <c r="BI237" s="581"/>
      <c r="BJ237" s="581"/>
      <c r="BK237" s="581"/>
      <c r="BL237" s="581"/>
      <c r="BM237" s="516"/>
      <c r="BN237" s="516"/>
      <c r="BO237" s="719"/>
    </row>
    <row r="238" spans="1:67" ht="121.5">
      <c r="A238" s="805"/>
      <c r="B238" s="808"/>
      <c r="C238" s="808"/>
      <c r="D238" s="728"/>
      <c r="E238" s="728"/>
      <c r="F238" s="515"/>
      <c r="G238" s="833"/>
      <c r="H238" s="520"/>
      <c r="I238" s="795"/>
      <c r="J238" s="491"/>
      <c r="K238" s="795"/>
      <c r="L238" s="516"/>
      <c r="M238" s="485"/>
      <c r="N238" s="833"/>
      <c r="O238" s="833"/>
      <c r="P238" s="519"/>
      <c r="Q238" s="514"/>
      <c r="R238" s="795"/>
      <c r="S238" s="482"/>
      <c r="T238" s="520"/>
      <c r="U238" s="482"/>
      <c r="V238" s="520"/>
      <c r="W238" s="482"/>
      <c r="X238" s="485"/>
      <c r="Y238" s="482"/>
      <c r="Z238" s="482"/>
      <c r="AA238" s="492"/>
      <c r="AB238" s="151">
        <v>3</v>
      </c>
      <c r="AC238" s="166" t="s">
        <v>1836</v>
      </c>
      <c r="AD238" s="162">
        <v>2</v>
      </c>
      <c r="AE238" s="207" t="s">
        <v>1315</v>
      </c>
      <c r="AF238" s="153" t="str">
        <f t="shared" si="12"/>
        <v>Probabilidad</v>
      </c>
      <c r="AG238" s="154" t="s">
        <v>96</v>
      </c>
      <c r="AH238" s="155">
        <f t="shared" si="13"/>
        <v>0.25</v>
      </c>
      <c r="AI238" s="154" t="s">
        <v>97</v>
      </c>
      <c r="AJ238" s="155">
        <f t="shared" si="14"/>
        <v>0.15</v>
      </c>
      <c r="AK238" s="156">
        <f t="shared" si="15"/>
        <v>0.4</v>
      </c>
      <c r="AL238" s="157">
        <f>IFERROR(IF(AND(AF237="Probabilidad",AF238="Probabilidad"),(AL237-(+AL237*AK238)),IF(AND(AF237="Impacto",AF238="Probabilidad"),(AL236-(+AL236*AK238)),IF(AF238="Impacto",AL237,""))),"")</f>
        <v>0.216</v>
      </c>
      <c r="AM238" s="157">
        <f>IFERROR(IF(AND(AF237="Impacto",AF238="Impacto"),(AM237-(+AM237*AK238)),IF(AND(AF237="Probabilidad",AF238="Impacto"),(AM236-(+AM236*AK238)),IF(AF238="Probabilidad",AM237,""))),"")</f>
        <v>0.15000000000000002</v>
      </c>
      <c r="AN238" s="158" t="s">
        <v>98</v>
      </c>
      <c r="AO238" s="158" t="s">
        <v>99</v>
      </c>
      <c r="AP238" s="158" t="s">
        <v>100</v>
      </c>
      <c r="AQ238" s="520"/>
      <c r="AR238" s="491"/>
      <c r="AS238" s="491"/>
      <c r="AT238" s="492"/>
      <c r="AU238" s="491"/>
      <c r="AV238" s="491"/>
      <c r="AW238" s="492"/>
      <c r="AX238" s="492"/>
      <c r="AY238" s="492"/>
      <c r="AZ238" s="795"/>
      <c r="BA238" s="519"/>
      <c r="BB238" s="519"/>
      <c r="BC238" s="519"/>
      <c r="BD238" s="519"/>
      <c r="BE238" s="519"/>
      <c r="BF238" s="516"/>
      <c r="BG238" s="516"/>
      <c r="BH238" s="581"/>
      <c r="BI238" s="581"/>
      <c r="BJ238" s="581"/>
      <c r="BK238" s="581"/>
      <c r="BL238" s="581"/>
      <c r="BM238" s="516"/>
      <c r="BN238" s="516"/>
      <c r="BO238" s="719"/>
    </row>
    <row r="239" spans="1:67" ht="69">
      <c r="A239" s="805"/>
      <c r="B239" s="808"/>
      <c r="C239" s="808"/>
      <c r="D239" s="728"/>
      <c r="E239" s="728"/>
      <c r="F239" s="515"/>
      <c r="G239" s="833"/>
      <c r="H239" s="520"/>
      <c r="I239" s="795"/>
      <c r="J239" s="491"/>
      <c r="K239" s="795"/>
      <c r="L239" s="516"/>
      <c r="M239" s="485"/>
      <c r="N239" s="833"/>
      <c r="O239" s="833"/>
      <c r="P239" s="519"/>
      <c r="Q239" s="514"/>
      <c r="R239" s="795"/>
      <c r="S239" s="482"/>
      <c r="T239" s="520"/>
      <c r="U239" s="482"/>
      <c r="V239" s="520"/>
      <c r="W239" s="482"/>
      <c r="X239" s="485"/>
      <c r="Y239" s="482"/>
      <c r="Z239" s="482"/>
      <c r="AA239" s="492"/>
      <c r="AB239" s="151">
        <v>4</v>
      </c>
      <c r="AC239" s="259" t="s">
        <v>1852</v>
      </c>
      <c r="AD239" s="162">
        <v>3</v>
      </c>
      <c r="AE239" s="207" t="s">
        <v>1853</v>
      </c>
      <c r="AF239" s="153" t="str">
        <f t="shared" si="12"/>
        <v>Probabilidad</v>
      </c>
      <c r="AG239" s="154" t="s">
        <v>231</v>
      </c>
      <c r="AH239" s="155">
        <f t="shared" si="13"/>
        <v>0.15</v>
      </c>
      <c r="AI239" s="154" t="s">
        <v>97</v>
      </c>
      <c r="AJ239" s="155">
        <f t="shared" si="14"/>
        <v>0.15</v>
      </c>
      <c r="AK239" s="156">
        <f t="shared" si="15"/>
        <v>0.3</v>
      </c>
      <c r="AL239" s="157">
        <f>IFERROR(IF(AND(AF238="Probabilidad",AF239="Probabilidad"),(AL238-(+AL238*AK239)),IF(AND(AF238="Impacto",AF239="Probabilidad"),(AL237-(+AL237*AK239)),IF(AF239="Impacto",AL238,""))),"")</f>
        <v>0.1512</v>
      </c>
      <c r="AM239" s="157">
        <f>IFERROR(IF(AND(AF238="Impacto",AF239="Impacto"),(AM238-(+AM238*AK239)),IF(AND(AF238="Probabilidad",AF239="Impacto"),(AM237-(+AM237*AK239)),IF(AF239="Probabilidad",AM238,""))),"")</f>
        <v>0.15000000000000002</v>
      </c>
      <c r="AN239" s="158" t="s">
        <v>98</v>
      </c>
      <c r="AO239" s="158" t="s">
        <v>99</v>
      </c>
      <c r="AP239" s="158" t="s">
        <v>100</v>
      </c>
      <c r="AQ239" s="520"/>
      <c r="AR239" s="491"/>
      <c r="AS239" s="491"/>
      <c r="AT239" s="492"/>
      <c r="AU239" s="491"/>
      <c r="AV239" s="491"/>
      <c r="AW239" s="492"/>
      <c r="AX239" s="492"/>
      <c r="AY239" s="492"/>
      <c r="AZ239" s="795"/>
      <c r="BA239" s="519"/>
      <c r="BB239" s="519"/>
      <c r="BC239" s="519"/>
      <c r="BD239" s="519"/>
      <c r="BE239" s="519"/>
      <c r="BF239" s="516"/>
      <c r="BG239" s="516"/>
      <c r="BH239" s="581"/>
      <c r="BI239" s="581"/>
      <c r="BJ239" s="581"/>
      <c r="BK239" s="581"/>
      <c r="BL239" s="581"/>
      <c r="BM239" s="516"/>
      <c r="BN239" s="516"/>
      <c r="BO239" s="719"/>
    </row>
    <row r="240" spans="1:67" ht="81">
      <c r="A240" s="805"/>
      <c r="B240" s="808"/>
      <c r="C240" s="808"/>
      <c r="D240" s="728" t="s">
        <v>1299</v>
      </c>
      <c r="E240" s="728" t="s">
        <v>679</v>
      </c>
      <c r="F240" s="515">
        <v>4</v>
      </c>
      <c r="G240" s="833" t="s">
        <v>1846</v>
      </c>
      <c r="H240" s="520" t="s">
        <v>1301</v>
      </c>
      <c r="I240" s="795" t="s">
        <v>1316</v>
      </c>
      <c r="J240" s="491" t="s">
        <v>1854</v>
      </c>
      <c r="K240" s="795" t="s">
        <v>180</v>
      </c>
      <c r="L240" s="516" t="s">
        <v>365</v>
      </c>
      <c r="M240" s="485" t="s">
        <v>1304</v>
      </c>
      <c r="N240" s="833" t="s">
        <v>1318</v>
      </c>
      <c r="O240" s="833" t="s">
        <v>1855</v>
      </c>
      <c r="P240" s="519" t="s">
        <v>188</v>
      </c>
      <c r="Q240" s="518" t="s">
        <v>188</v>
      </c>
      <c r="R240" s="795" t="s">
        <v>90</v>
      </c>
      <c r="S240" s="482">
        <f>IF(R240="Muy Alta",100%,IF(R240="Alta",80%,IF(R240="Media",60%,IF(R240="Baja",40%,IF(R240="Muy Baja",20%,"")))))</f>
        <v>0.6</v>
      </c>
      <c r="T240" s="520" t="s">
        <v>120</v>
      </c>
      <c r="U240" s="482">
        <f>IF(T240="Catastrófico",100%,IF(T240="Mayor",80%,IF(T240="Moderado",60%,IF(T240="Menor",40%,IF(T240="Leve",20%,"")))))</f>
        <v>0.2</v>
      </c>
      <c r="V240" s="520" t="s">
        <v>120</v>
      </c>
      <c r="W240" s="482">
        <f>IF(V240="Catastrófico",100%,IF(V240="Mayor",80%,IF(V240="Moderado",60%,IF(V240="Menor",40%,IF(V240="Leve",20%,"")))))</f>
        <v>0.2</v>
      </c>
      <c r="X240" s="485" t="str">
        <f>IF(Y240=100%,"Catastrófico",IF(Y240=80%,"Mayor",IF(Y240=60%,"Moderado",IF(Y240=40%,"Menor",IF(Y240=20%,"Leve","")))))</f>
        <v>Leve</v>
      </c>
      <c r="Y240" s="482">
        <f>IF(AND(U240="",W240=""),"",MAX(U240,W240))</f>
        <v>0.2</v>
      </c>
      <c r="Z240" s="482" t="str">
        <f>CONCATENATE(R240,X240)</f>
        <v>MediaLeve</v>
      </c>
      <c r="AA240" s="492" t="str">
        <f>IF(Z240="Muy AltaLeve","Alto",IF(Z240="Muy AltaMenor","Alto",IF(Z240="Muy AltaModerado","Alto",IF(Z240="Muy AltaMayor","Alto",IF(Z240="Muy AltaCatastrófico","Extremo",IF(Z240="AltaLeve","Moderado",IF(Z240="AltaMenor","Moderado",IF(Z240="AltaModerado","Alto",IF(Z240="AltaMayor","Alto",IF(Z240="AltaCatastrófico","Extremo",IF(Z240="MediaLeve","Moderado",IF(Z240="MediaMenor","Moderado",IF(Z240="MediaModerado","Moderado",IF(Z240="MediaMayor","Alto",IF(Z240="MediaCatastrófico","Extremo",IF(Z240="BajaLeve","Bajo",IF(Z240="BajaMenor","Moderado",IF(Z240="BajaModerado","Moderado",IF(Z240="BajaMayor","Alto",IF(Z240="BajaCatastrófico","Extremo",IF(Z240="Muy BajaLeve","Bajo",IF(Z240="Muy BajaMenor","Bajo",IF(Z240="Muy BajaModerado","Moderado",IF(Z240="Muy BajaMayor","Alto",IF(Z240="Muy BajaCatastrófico","Extremo","")))))))))))))))))))))))))</f>
        <v>Moderado</v>
      </c>
      <c r="AB240" s="151">
        <v>1</v>
      </c>
      <c r="AC240" s="259" t="s">
        <v>1320</v>
      </c>
      <c r="AD240" s="159">
        <v>1</v>
      </c>
      <c r="AE240" s="207" t="s">
        <v>1310</v>
      </c>
      <c r="AF240" s="153" t="str">
        <f t="shared" si="12"/>
        <v>Probabilidad</v>
      </c>
      <c r="AG240" s="154" t="s">
        <v>96</v>
      </c>
      <c r="AH240" s="155">
        <f t="shared" si="13"/>
        <v>0.25</v>
      </c>
      <c r="AI240" s="154" t="s">
        <v>97</v>
      </c>
      <c r="AJ240" s="155">
        <f t="shared" si="14"/>
        <v>0.15</v>
      </c>
      <c r="AK240" s="156">
        <f t="shared" si="15"/>
        <v>0.4</v>
      </c>
      <c r="AL240" s="157">
        <f>IFERROR(IF(AF240="Probabilidad",(S240-(+S240*AK240)),IF(AF240="Impacto",S240,"")),"")</f>
        <v>0.36</v>
      </c>
      <c r="AM240" s="157">
        <f>IFERROR(IF(AF240="Impacto",(Y240-(+Y240*AK240)),IF(AF240="Probabilidad",Y240,"")),"")</f>
        <v>0.2</v>
      </c>
      <c r="AN240" s="158" t="s">
        <v>98</v>
      </c>
      <c r="AO240" s="158" t="s">
        <v>99</v>
      </c>
      <c r="AP240" s="158" t="s">
        <v>100</v>
      </c>
      <c r="AQ240" s="520" t="s">
        <v>1856</v>
      </c>
      <c r="AR240" s="490">
        <f>S240</f>
        <v>0.6</v>
      </c>
      <c r="AS240" s="490">
        <f>IF(AL240="","",MIN(AL240:AL244))</f>
        <v>0.12959999999999999</v>
      </c>
      <c r="AT240" s="492" t="str">
        <f>IFERROR(IF(AS240="","",IF(AS240&lt;=0.2,"Muy Baja",IF(AS240&lt;=0.4,"Baja",IF(AS240&lt;=0.6,"Media",IF(AS240&lt;=0.8,"Alta","Muy Alta"))))),"")</f>
        <v>Muy Baja</v>
      </c>
      <c r="AU240" s="490">
        <f>Y240</f>
        <v>0.2</v>
      </c>
      <c r="AV240" s="490">
        <f>IF(AM240="","",MIN(AM240:AM244))</f>
        <v>0.11250000000000002</v>
      </c>
      <c r="AW240" s="492" t="str">
        <f>IFERROR(IF(AV240="","",IF(AV240&lt;=0.2,"Leve",IF(AV240&lt;=0.4,"Menor",IF(AV240&lt;=0.6,"Moderado",IF(AV240&lt;=0.8,"Mayor","Catastrófico"))))),"")</f>
        <v>Leve</v>
      </c>
      <c r="AX240" s="492" t="str">
        <f>AA240</f>
        <v>Moderado</v>
      </c>
      <c r="AY240" s="492" t="str">
        <f>IFERROR(IF(OR(AND(AT240="Muy Baja",AW240="Leve"),AND(AT240="Muy Baja",AW240="Menor"),AND(AT240="Baja",AW240="Leve")),"Bajo",IF(OR(AND(AT240="Muy baja",AW240="Moderado"),AND(AT240="Baja",AW240="Menor"),AND(AT240="Baja",AW240="Moderado"),AND(AT240="Media",AW240="Leve"),AND(AT240="Media",AW240="Menor"),AND(AT240="Media",AW240="Moderado"),AND(AT240="Alta",AW240="Leve"),AND(AT240="Alta",AW240="Menor")),"Moderado",IF(OR(AND(AT240="Muy Baja",AW240="Mayor"),AND(AT240="Baja",AW240="Mayor"),AND(AT240="Media",AW240="Mayor"),AND(AT240="Alta",AW240="Moderado"),AND(AT240="Alta",AW240="Mayor"),AND(AT240="Muy Alta",AW240="Leve"),AND(AT240="Muy Alta",AW240="Menor"),AND(AT240="Muy Alta",AW240="Moderado"),AND(AT240="Muy Alta",AW240="Mayor")),"Alto",IF(OR(AND(AT240="Muy Baja",AW240="Catastrófico"),AND(AT240="Baja",AW240="Catastrófico"),AND(AT240="Media",AW240="Catastrófico"),AND(AT240="Alta",AW240="Catastrófico"),AND(AT240="Muy Alta",AW240="Catastrófico")),"Extremo","")))),"")</f>
        <v>Bajo</v>
      </c>
      <c r="AZ240" s="795" t="s">
        <v>127</v>
      </c>
      <c r="BA240" s="516" t="s">
        <v>188</v>
      </c>
      <c r="BB240" s="516" t="s">
        <v>188</v>
      </c>
      <c r="BC240" s="516" t="s">
        <v>188</v>
      </c>
      <c r="BD240" s="516" t="s">
        <v>188</v>
      </c>
      <c r="BE240" s="516" t="s">
        <v>188</v>
      </c>
      <c r="BF240" s="516"/>
      <c r="BG240" s="516"/>
      <c r="BH240" s="581"/>
      <c r="BI240" s="581"/>
      <c r="BJ240" s="581"/>
      <c r="BK240" s="581"/>
      <c r="BL240" s="581"/>
      <c r="BM240" s="516"/>
      <c r="BN240" s="516"/>
      <c r="BO240" s="719"/>
    </row>
    <row r="241" spans="1:67" ht="100.5" customHeight="1">
      <c r="A241" s="805"/>
      <c r="B241" s="808"/>
      <c r="C241" s="808"/>
      <c r="D241" s="728"/>
      <c r="E241" s="728"/>
      <c r="F241" s="515"/>
      <c r="G241" s="833"/>
      <c r="H241" s="520"/>
      <c r="I241" s="795"/>
      <c r="J241" s="491"/>
      <c r="K241" s="795"/>
      <c r="L241" s="516"/>
      <c r="M241" s="485"/>
      <c r="N241" s="833"/>
      <c r="O241" s="833"/>
      <c r="P241" s="519"/>
      <c r="Q241" s="518"/>
      <c r="R241" s="795"/>
      <c r="S241" s="482"/>
      <c r="T241" s="520" t="s">
        <v>120</v>
      </c>
      <c r="U241" s="482"/>
      <c r="V241" s="520"/>
      <c r="W241" s="482"/>
      <c r="X241" s="485"/>
      <c r="Y241" s="482"/>
      <c r="Z241" s="482"/>
      <c r="AA241" s="492"/>
      <c r="AB241" s="151">
        <v>2</v>
      </c>
      <c r="AC241" s="259" t="s">
        <v>1312</v>
      </c>
      <c r="AD241" s="159">
        <v>2</v>
      </c>
      <c r="AE241" s="207" t="s">
        <v>1857</v>
      </c>
      <c r="AF241" s="153" t="str">
        <f t="shared" si="12"/>
        <v>Impacto</v>
      </c>
      <c r="AG241" s="154" t="s">
        <v>270</v>
      </c>
      <c r="AH241" s="155">
        <f t="shared" si="13"/>
        <v>0.1</v>
      </c>
      <c r="AI241" s="154" t="s">
        <v>97</v>
      </c>
      <c r="AJ241" s="155">
        <f t="shared" si="14"/>
        <v>0.15</v>
      </c>
      <c r="AK241" s="156">
        <f t="shared" si="15"/>
        <v>0.25</v>
      </c>
      <c r="AL241" s="157">
        <f>IFERROR(IF(AND(AF240="Probabilidad",AF241="Probabilidad"),(AL240-(+AL240*AK241)),IF(AF241="Probabilidad",(S240-(+S240*AK241)),IF(AF241="Impacto",AL240,""))),"")</f>
        <v>0.36</v>
      </c>
      <c r="AM241" s="157">
        <f>IFERROR(IF(AND(AF240="Impacto",AF241="Impacto"),(AM240-(+AM240*AK241)),IF(AF241="Impacto",(Y240-(+Y240*AK241)),IF(AF241="Probabilidad",AM240,""))),"")</f>
        <v>0.15000000000000002</v>
      </c>
      <c r="AN241" s="158" t="s">
        <v>98</v>
      </c>
      <c r="AO241" s="158" t="s">
        <v>99</v>
      </c>
      <c r="AP241" s="158" t="s">
        <v>100</v>
      </c>
      <c r="AQ241" s="520"/>
      <c r="AR241" s="491"/>
      <c r="AS241" s="491"/>
      <c r="AT241" s="492"/>
      <c r="AU241" s="491"/>
      <c r="AV241" s="491"/>
      <c r="AW241" s="492"/>
      <c r="AX241" s="492"/>
      <c r="AY241" s="492"/>
      <c r="AZ241" s="795"/>
      <c r="BA241" s="516"/>
      <c r="BB241" s="516"/>
      <c r="BC241" s="516"/>
      <c r="BD241" s="516"/>
      <c r="BE241" s="516"/>
      <c r="BF241" s="516"/>
      <c r="BG241" s="516"/>
      <c r="BH241" s="581"/>
      <c r="BI241" s="581"/>
      <c r="BJ241" s="581"/>
      <c r="BK241" s="581"/>
      <c r="BL241" s="581"/>
      <c r="BM241" s="516"/>
      <c r="BN241" s="516"/>
      <c r="BO241" s="719"/>
    </row>
    <row r="242" spans="1:67" ht="94.5">
      <c r="A242" s="805"/>
      <c r="B242" s="808"/>
      <c r="C242" s="808"/>
      <c r="D242" s="728"/>
      <c r="E242" s="728"/>
      <c r="F242" s="515"/>
      <c r="G242" s="833"/>
      <c r="H242" s="520"/>
      <c r="I242" s="795"/>
      <c r="J242" s="491"/>
      <c r="K242" s="795"/>
      <c r="L242" s="516"/>
      <c r="M242" s="485"/>
      <c r="N242" s="833"/>
      <c r="O242" s="833"/>
      <c r="P242" s="519"/>
      <c r="Q242" s="518"/>
      <c r="R242" s="795"/>
      <c r="S242" s="482"/>
      <c r="T242" s="520" t="s">
        <v>120</v>
      </c>
      <c r="U242" s="482"/>
      <c r="V242" s="520"/>
      <c r="W242" s="482"/>
      <c r="X242" s="485"/>
      <c r="Y242" s="482"/>
      <c r="Z242" s="482"/>
      <c r="AA242" s="492"/>
      <c r="AB242" s="151">
        <v>3</v>
      </c>
      <c r="AC242" s="259" t="s">
        <v>1836</v>
      </c>
      <c r="AD242" s="159">
        <v>2</v>
      </c>
      <c r="AE242" s="207" t="s">
        <v>1326</v>
      </c>
      <c r="AF242" s="153" t="str">
        <f t="shared" si="12"/>
        <v>Probabilidad</v>
      </c>
      <c r="AG242" s="154" t="s">
        <v>96</v>
      </c>
      <c r="AH242" s="155">
        <f t="shared" si="13"/>
        <v>0.25</v>
      </c>
      <c r="AI242" s="154" t="s">
        <v>97</v>
      </c>
      <c r="AJ242" s="155">
        <f t="shared" si="14"/>
        <v>0.15</v>
      </c>
      <c r="AK242" s="156">
        <f t="shared" si="15"/>
        <v>0.4</v>
      </c>
      <c r="AL242" s="157">
        <f>IFERROR(IF(AND(AF241="Probabilidad",AF242="Probabilidad"),(AL241-(+AL241*AK242)),IF(AND(AF241="Impacto",AF242="Probabilidad"),(AL240-(+AL240*AK242)),IF(AF242="Impacto",AL241,""))),"")</f>
        <v>0.216</v>
      </c>
      <c r="AM242" s="157">
        <f>IFERROR(IF(AND(AF241="Impacto",AF242="Impacto"),(AM241-(+AM241*AK242)),IF(AND(AF241="Probabilidad",AF242="Impacto"),(AM240-(+AM240*AK242)),IF(AF242="Probabilidad",AM241,""))),"")</f>
        <v>0.15000000000000002</v>
      </c>
      <c r="AN242" s="158" t="s">
        <v>98</v>
      </c>
      <c r="AO242" s="158" t="s">
        <v>99</v>
      </c>
      <c r="AP242" s="158" t="s">
        <v>100</v>
      </c>
      <c r="AQ242" s="520"/>
      <c r="AR242" s="491"/>
      <c r="AS242" s="491"/>
      <c r="AT242" s="492"/>
      <c r="AU242" s="491"/>
      <c r="AV242" s="491"/>
      <c r="AW242" s="492"/>
      <c r="AX242" s="492"/>
      <c r="AY242" s="492"/>
      <c r="AZ242" s="795"/>
      <c r="BA242" s="516"/>
      <c r="BB242" s="516"/>
      <c r="BC242" s="516"/>
      <c r="BD242" s="516"/>
      <c r="BE242" s="516"/>
      <c r="BF242" s="516"/>
      <c r="BG242" s="516"/>
      <c r="BH242" s="581"/>
      <c r="BI242" s="581"/>
      <c r="BJ242" s="581"/>
      <c r="BK242" s="581"/>
      <c r="BL242" s="581"/>
      <c r="BM242" s="516"/>
      <c r="BN242" s="516"/>
      <c r="BO242" s="719"/>
    </row>
    <row r="243" spans="1:67" ht="81">
      <c r="A243" s="805"/>
      <c r="B243" s="808"/>
      <c r="C243" s="808"/>
      <c r="D243" s="728"/>
      <c r="E243" s="728"/>
      <c r="F243" s="515"/>
      <c r="G243" s="833"/>
      <c r="H243" s="520"/>
      <c r="I243" s="795"/>
      <c r="J243" s="491"/>
      <c r="K243" s="795"/>
      <c r="L243" s="516"/>
      <c r="M243" s="485"/>
      <c r="N243" s="833"/>
      <c r="O243" s="833"/>
      <c r="P243" s="519"/>
      <c r="Q243" s="518"/>
      <c r="R243" s="795"/>
      <c r="S243" s="482"/>
      <c r="T243" s="520" t="s">
        <v>120</v>
      </c>
      <c r="U243" s="482"/>
      <c r="V243" s="520"/>
      <c r="W243" s="482"/>
      <c r="X243" s="485"/>
      <c r="Y243" s="482"/>
      <c r="Z243" s="482"/>
      <c r="AA243" s="492"/>
      <c r="AB243" s="151">
        <v>4</v>
      </c>
      <c r="AC243" s="260" t="s">
        <v>1407</v>
      </c>
      <c r="AD243" s="159">
        <v>1.2</v>
      </c>
      <c r="AE243" s="261" t="s">
        <v>1858</v>
      </c>
      <c r="AF243" s="153" t="str">
        <f t="shared" si="12"/>
        <v>Probabilidad</v>
      </c>
      <c r="AG243" s="154" t="s">
        <v>96</v>
      </c>
      <c r="AH243" s="155">
        <f t="shared" si="13"/>
        <v>0.25</v>
      </c>
      <c r="AI243" s="154" t="s">
        <v>97</v>
      </c>
      <c r="AJ243" s="155">
        <f t="shared" si="14"/>
        <v>0.15</v>
      </c>
      <c r="AK243" s="156">
        <f t="shared" si="15"/>
        <v>0.4</v>
      </c>
      <c r="AL243" s="157">
        <f>IFERROR(IF(AND(AF242="Probabilidad",AF243="Probabilidad"),(AL242-(+AL242*AK243)),IF(AND(AF242="Impacto",AF243="Probabilidad"),(AL241-(+AL241*AK243)),IF(AF243="Impacto",AL242,""))),"")</f>
        <v>0.12959999999999999</v>
      </c>
      <c r="AM243" s="157">
        <f>IFERROR(IF(AND(AF242="Impacto",AF243="Impacto"),(AM242-(+AM242*AK243)),IF(AND(AF242="Probabilidad",AF243="Impacto"),(AM241-(+AM241*AK243)),IF(AF243="Probabilidad",AM242,""))),"")</f>
        <v>0.15000000000000002</v>
      </c>
      <c r="AN243" s="158" t="s">
        <v>98</v>
      </c>
      <c r="AO243" s="158" t="s">
        <v>99</v>
      </c>
      <c r="AP243" s="158" t="s">
        <v>100</v>
      </c>
      <c r="AQ243" s="520"/>
      <c r="AR243" s="491"/>
      <c r="AS243" s="491"/>
      <c r="AT243" s="492"/>
      <c r="AU243" s="491"/>
      <c r="AV243" s="491"/>
      <c r="AW243" s="492"/>
      <c r="AX243" s="492"/>
      <c r="AY243" s="492"/>
      <c r="AZ243" s="795"/>
      <c r="BA243" s="516"/>
      <c r="BB243" s="516"/>
      <c r="BC243" s="516"/>
      <c r="BD243" s="516"/>
      <c r="BE243" s="516"/>
      <c r="BF243" s="516"/>
      <c r="BG243" s="516"/>
      <c r="BH243" s="581"/>
      <c r="BI243" s="581"/>
      <c r="BJ243" s="581"/>
      <c r="BK243" s="581"/>
      <c r="BL243" s="581"/>
      <c r="BM243" s="516"/>
      <c r="BN243" s="516"/>
      <c r="BO243" s="719"/>
    </row>
    <row r="244" spans="1:67" ht="69">
      <c r="A244" s="805"/>
      <c r="B244" s="808"/>
      <c r="C244" s="808"/>
      <c r="D244" s="728"/>
      <c r="E244" s="728"/>
      <c r="F244" s="515"/>
      <c r="G244" s="833"/>
      <c r="H244" s="520"/>
      <c r="I244" s="795"/>
      <c r="J244" s="491"/>
      <c r="K244" s="795"/>
      <c r="L244" s="516"/>
      <c r="M244" s="485"/>
      <c r="N244" s="833"/>
      <c r="O244" s="833"/>
      <c r="P244" s="519"/>
      <c r="Q244" s="518"/>
      <c r="R244" s="795"/>
      <c r="S244" s="482"/>
      <c r="T244" s="520" t="s">
        <v>120</v>
      </c>
      <c r="U244" s="482"/>
      <c r="V244" s="520"/>
      <c r="W244" s="482"/>
      <c r="X244" s="485"/>
      <c r="Y244" s="482"/>
      <c r="Z244" s="482"/>
      <c r="AA244" s="492"/>
      <c r="AB244" s="151">
        <v>5</v>
      </c>
      <c r="AC244" s="210" t="s">
        <v>1418</v>
      </c>
      <c r="AD244" s="159">
        <v>3</v>
      </c>
      <c r="AE244" s="152" t="s">
        <v>1324</v>
      </c>
      <c r="AF244" s="153" t="str">
        <f t="shared" si="12"/>
        <v>Impacto</v>
      </c>
      <c r="AG244" s="154" t="s">
        <v>270</v>
      </c>
      <c r="AH244" s="155">
        <f t="shared" si="13"/>
        <v>0.1</v>
      </c>
      <c r="AI244" s="154" t="s">
        <v>97</v>
      </c>
      <c r="AJ244" s="155">
        <f t="shared" si="14"/>
        <v>0.15</v>
      </c>
      <c r="AK244" s="156">
        <f t="shared" si="15"/>
        <v>0.25</v>
      </c>
      <c r="AL244" s="157">
        <f>IFERROR(IF(AND(AF243="Probabilidad",AF244="Probabilidad"),(AL243-(+AL243*AK244)),IF(AND(AF243="Impacto",AF244="Probabilidad"),(AL242-(+AL242*AK244)),IF(AF244="Impacto",AL243,""))),"")</f>
        <v>0.12959999999999999</v>
      </c>
      <c r="AM244" s="157">
        <f>IFERROR(IF(AND(AF243="Impacto",AF244="Impacto"),(AM243-(+AM243*AK244)),IF(AND(AF243="Probabilidad",AF244="Impacto"),(AM242-(+AM242*AK244)),IF(AF244="Probabilidad",AM243,""))),"")</f>
        <v>0.11250000000000002</v>
      </c>
      <c r="AN244" s="158" t="s">
        <v>98</v>
      </c>
      <c r="AO244" s="158" t="s">
        <v>686</v>
      </c>
      <c r="AP244" s="158" t="s">
        <v>100</v>
      </c>
      <c r="AQ244" s="520"/>
      <c r="AR244" s="491"/>
      <c r="AS244" s="491"/>
      <c r="AT244" s="492"/>
      <c r="AU244" s="491"/>
      <c r="AV244" s="491"/>
      <c r="AW244" s="492"/>
      <c r="AX244" s="492"/>
      <c r="AY244" s="492"/>
      <c r="AZ244" s="795"/>
      <c r="BA244" s="516"/>
      <c r="BB244" s="516"/>
      <c r="BC244" s="516"/>
      <c r="BD244" s="516"/>
      <c r="BE244" s="516"/>
      <c r="BF244" s="516"/>
      <c r="BG244" s="516"/>
      <c r="BH244" s="581"/>
      <c r="BI244" s="581"/>
      <c r="BJ244" s="581"/>
      <c r="BK244" s="581"/>
      <c r="BL244" s="581"/>
      <c r="BM244" s="516"/>
      <c r="BN244" s="516"/>
      <c r="BO244" s="719"/>
    </row>
    <row r="245" spans="1:67" ht="69">
      <c r="A245" s="805"/>
      <c r="B245" s="808"/>
      <c r="C245" s="808"/>
      <c r="D245" s="728" t="s">
        <v>1299</v>
      </c>
      <c r="E245" s="728" t="s">
        <v>679</v>
      </c>
      <c r="F245" s="515">
        <v>5</v>
      </c>
      <c r="G245" s="516" t="s">
        <v>1859</v>
      </c>
      <c r="H245" s="520" t="s">
        <v>1301</v>
      </c>
      <c r="I245" s="795" t="s">
        <v>1302</v>
      </c>
      <c r="J245" s="491" t="s">
        <v>1860</v>
      </c>
      <c r="K245" s="795" t="s">
        <v>180</v>
      </c>
      <c r="L245" s="516" t="s">
        <v>302</v>
      </c>
      <c r="M245" s="492" t="s">
        <v>1304</v>
      </c>
      <c r="N245" s="516" t="s">
        <v>1861</v>
      </c>
      <c r="O245" s="516" t="s">
        <v>1862</v>
      </c>
      <c r="P245" s="517" t="s">
        <v>188</v>
      </c>
      <c r="Q245" s="518" t="s">
        <v>188</v>
      </c>
      <c r="R245" s="520" t="s">
        <v>218</v>
      </c>
      <c r="S245" s="482">
        <f>IF(R245="Muy Alta",100%,IF(R245="Alta",80%,IF(R245="Media",60%,IF(R245="Baja",40%,IF(R245="Muy Baja",20%,"")))))</f>
        <v>0.8</v>
      </c>
      <c r="T245" s="520" t="s">
        <v>120</v>
      </c>
      <c r="U245" s="482">
        <f>IF(T245="Catastrófico",100%,IF(T245="Mayor",80%,IF(T245="Moderado",60%,IF(T245="Menor",40%,IF(T245="Leve",20%,"")))))</f>
        <v>0.2</v>
      </c>
      <c r="V245" s="520" t="s">
        <v>183</v>
      </c>
      <c r="W245" s="482">
        <f>IF(V245="Catastrófico",100%,IF(V245="Mayor",80%,IF(V245="Moderado",60%,IF(V245="Menor",40%,IF(V245="Leve",20%,"")))))</f>
        <v>0.4</v>
      </c>
      <c r="X245" s="485" t="str">
        <f>IF(Y245=100%,"Catastrófico",IF(Y245=80%,"Mayor",IF(Y245=60%,"Moderado",IF(Y245=40%,"Menor",IF(Y245=20%,"Leve","")))))</f>
        <v>Menor</v>
      </c>
      <c r="Y245" s="482">
        <f>IF(AND(U245="",W245=""),"",MAX(U245,W245))</f>
        <v>0.4</v>
      </c>
      <c r="Z245" s="482" t="str">
        <f>CONCATENATE(R245,X245)</f>
        <v>AltaMenor</v>
      </c>
      <c r="AA245" s="492"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151">
        <v>1</v>
      </c>
      <c r="AC245" s="210" t="s">
        <v>1863</v>
      </c>
      <c r="AD245" s="162">
        <v>2</v>
      </c>
      <c r="AE245" s="152" t="s">
        <v>1400</v>
      </c>
      <c r="AF245" s="153" t="str">
        <f t="shared" si="12"/>
        <v>Probabilidad</v>
      </c>
      <c r="AG245" s="154" t="s">
        <v>96</v>
      </c>
      <c r="AH245" s="155">
        <f t="shared" si="13"/>
        <v>0.25</v>
      </c>
      <c r="AI245" s="154" t="s">
        <v>635</v>
      </c>
      <c r="AJ245" s="155">
        <f t="shared" si="14"/>
        <v>0.25</v>
      </c>
      <c r="AK245" s="156">
        <f t="shared" si="15"/>
        <v>0.5</v>
      </c>
      <c r="AL245" s="157">
        <f>IFERROR(IF(AF245="Probabilidad",(S245-(+S245*AK245)),IF(AF245="Impacto",S245,"")),"")</f>
        <v>0.4</v>
      </c>
      <c r="AM245" s="157">
        <f>IFERROR(IF(AF245="Impacto",(Y245-(+Y245*AK245)),IF(AF245="Probabilidad",Y245,"")),"")</f>
        <v>0.4</v>
      </c>
      <c r="AN245" s="158" t="s">
        <v>98</v>
      </c>
      <c r="AO245" s="158" t="s">
        <v>99</v>
      </c>
      <c r="AP245" s="158" t="s">
        <v>100</v>
      </c>
      <c r="AQ245" s="520" t="s">
        <v>1864</v>
      </c>
      <c r="AR245" s="490">
        <f>S245</f>
        <v>0.8</v>
      </c>
      <c r="AS245" s="490">
        <f>IF(AL245="","",MIN(AL245:AL249))</f>
        <v>0.12</v>
      </c>
      <c r="AT245" s="492" t="str">
        <f>IFERROR(IF(AS245="","",IF(AS245&lt;=0.2,"Muy Baja",IF(AS245&lt;=0.4,"Baja",IF(AS245&lt;=0.6,"Media",IF(AS245&lt;=0.8,"Alta","Muy Alta"))))),"")</f>
        <v>Muy Baja</v>
      </c>
      <c r="AU245" s="490">
        <f>Y245</f>
        <v>0.4</v>
      </c>
      <c r="AV245" s="490">
        <f>IF(AM245="","",MIN(AM245:AM249))</f>
        <v>0.22500000000000003</v>
      </c>
      <c r="AW245" s="492" t="str">
        <f>IFERROR(IF(AV245="","",IF(AV245&lt;=0.2,"Leve",IF(AV245&lt;=0.4,"Menor",IF(AV245&lt;=0.6,"Moderado",IF(AV245&lt;=0.8,"Mayor","Catastrófico"))))),"")</f>
        <v>Menor</v>
      </c>
      <c r="AX245" s="492" t="str">
        <f>AA245</f>
        <v>Moderado</v>
      </c>
      <c r="AY245" s="492"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795" t="s">
        <v>127</v>
      </c>
      <c r="BA245" s="516" t="s">
        <v>188</v>
      </c>
      <c r="BB245" s="516" t="s">
        <v>188</v>
      </c>
      <c r="BC245" s="516" t="s">
        <v>188</v>
      </c>
      <c r="BD245" s="516" t="s">
        <v>188</v>
      </c>
      <c r="BE245" s="516" t="s">
        <v>188</v>
      </c>
      <c r="BF245" s="516"/>
      <c r="BG245" s="516"/>
      <c r="BH245" s="581"/>
      <c r="BI245" s="581"/>
      <c r="BJ245" s="581"/>
      <c r="BK245" s="581"/>
      <c r="BL245" s="581"/>
      <c r="BM245" s="516"/>
      <c r="BN245" s="516"/>
      <c r="BO245" s="719"/>
    </row>
    <row r="246" spans="1:67" ht="69">
      <c r="A246" s="805"/>
      <c r="B246" s="808"/>
      <c r="C246" s="808"/>
      <c r="D246" s="728"/>
      <c r="E246" s="728"/>
      <c r="F246" s="515"/>
      <c r="G246" s="516"/>
      <c r="H246" s="520"/>
      <c r="I246" s="795"/>
      <c r="J246" s="491"/>
      <c r="K246" s="795"/>
      <c r="L246" s="516"/>
      <c r="M246" s="492"/>
      <c r="N246" s="516"/>
      <c r="O246" s="516"/>
      <c r="P246" s="517"/>
      <c r="Q246" s="518"/>
      <c r="R246" s="520"/>
      <c r="S246" s="482"/>
      <c r="T246" s="520" t="s">
        <v>120</v>
      </c>
      <c r="U246" s="482"/>
      <c r="V246" s="520" t="s">
        <v>183</v>
      </c>
      <c r="W246" s="482"/>
      <c r="X246" s="485"/>
      <c r="Y246" s="482"/>
      <c r="Z246" s="482"/>
      <c r="AA246" s="492"/>
      <c r="AB246" s="151">
        <v>2</v>
      </c>
      <c r="AC246" s="210" t="s">
        <v>1865</v>
      </c>
      <c r="AD246" s="162" t="s">
        <v>338</v>
      </c>
      <c r="AE246" s="152" t="s">
        <v>1322</v>
      </c>
      <c r="AF246" s="153" t="str">
        <f t="shared" si="12"/>
        <v>Impacto</v>
      </c>
      <c r="AG246" s="154" t="s">
        <v>270</v>
      </c>
      <c r="AH246" s="155">
        <f t="shared" si="13"/>
        <v>0.1</v>
      </c>
      <c r="AI246" s="154" t="s">
        <v>97</v>
      </c>
      <c r="AJ246" s="155">
        <f t="shared" si="14"/>
        <v>0.15</v>
      </c>
      <c r="AK246" s="156">
        <f t="shared" si="15"/>
        <v>0.25</v>
      </c>
      <c r="AL246" s="157">
        <f>IFERROR(IF(AND(AF245="Probabilidad",AF246="Probabilidad"),(AL245-(+AL245*AK246)),IF(AF246="Probabilidad",(S245-(+S245*AK246)),IF(AF246="Impacto",AL245,""))),"")</f>
        <v>0.4</v>
      </c>
      <c r="AM246" s="157">
        <f>IFERROR(IF(AND(AF245="Impacto",AF246="Impacto"),(AM245-(+AM245*AK246)),IF(AF246="Impacto",(Y245-(+Y245*AK246)),IF(AF246="Probabilidad",AM245,""))),"")</f>
        <v>0.30000000000000004</v>
      </c>
      <c r="AN246" s="158" t="s">
        <v>98</v>
      </c>
      <c r="AO246" s="158" t="s">
        <v>99</v>
      </c>
      <c r="AP246" s="158" t="s">
        <v>100</v>
      </c>
      <c r="AQ246" s="520"/>
      <c r="AR246" s="491"/>
      <c r="AS246" s="491"/>
      <c r="AT246" s="492"/>
      <c r="AU246" s="491"/>
      <c r="AV246" s="491"/>
      <c r="AW246" s="492"/>
      <c r="AX246" s="492"/>
      <c r="AY246" s="492"/>
      <c r="AZ246" s="795"/>
      <c r="BA246" s="516"/>
      <c r="BB246" s="516"/>
      <c r="BC246" s="516"/>
      <c r="BD246" s="516"/>
      <c r="BE246" s="516"/>
      <c r="BF246" s="516"/>
      <c r="BG246" s="516"/>
      <c r="BH246" s="581"/>
      <c r="BI246" s="581"/>
      <c r="BJ246" s="581"/>
      <c r="BK246" s="581"/>
      <c r="BL246" s="581"/>
      <c r="BM246" s="516"/>
      <c r="BN246" s="516"/>
      <c r="BO246" s="719"/>
    </row>
    <row r="247" spans="1:67" ht="69">
      <c r="A247" s="805"/>
      <c r="B247" s="808"/>
      <c r="C247" s="808"/>
      <c r="D247" s="728"/>
      <c r="E247" s="728"/>
      <c r="F247" s="515"/>
      <c r="G247" s="516"/>
      <c r="H247" s="520"/>
      <c r="I247" s="795"/>
      <c r="J247" s="491"/>
      <c r="K247" s="795"/>
      <c r="L247" s="516"/>
      <c r="M247" s="492"/>
      <c r="N247" s="516"/>
      <c r="O247" s="516"/>
      <c r="P247" s="517"/>
      <c r="Q247" s="518"/>
      <c r="R247" s="520"/>
      <c r="S247" s="482"/>
      <c r="T247" s="520" t="s">
        <v>120</v>
      </c>
      <c r="U247" s="482"/>
      <c r="V247" s="520" t="s">
        <v>183</v>
      </c>
      <c r="W247" s="482"/>
      <c r="X247" s="485"/>
      <c r="Y247" s="482"/>
      <c r="Z247" s="482"/>
      <c r="AA247" s="492"/>
      <c r="AB247" s="151">
        <v>3</v>
      </c>
      <c r="AC247" s="210" t="s">
        <v>1866</v>
      </c>
      <c r="AD247" s="162">
        <v>2.2999999999999998</v>
      </c>
      <c r="AE247" s="152" t="s">
        <v>1867</v>
      </c>
      <c r="AF247" s="153" t="str">
        <f t="shared" si="12"/>
        <v>Probabilidad</v>
      </c>
      <c r="AG247" s="154" t="s">
        <v>231</v>
      </c>
      <c r="AH247" s="155">
        <f t="shared" si="13"/>
        <v>0.15</v>
      </c>
      <c r="AI247" s="154" t="s">
        <v>635</v>
      </c>
      <c r="AJ247" s="155">
        <f t="shared" si="14"/>
        <v>0.25</v>
      </c>
      <c r="AK247" s="156">
        <f t="shared" si="15"/>
        <v>0.4</v>
      </c>
      <c r="AL247" s="157">
        <f>IFERROR(IF(AND(AF246="Probabilidad",AF247="Probabilidad"),(AL246-(+AL246*AK247)),IF(AND(AF246="Impacto",AF247="Probabilidad"),(AL245-(+AL245*AK247)),IF(AF247="Impacto",AL246,""))),"")</f>
        <v>0.24</v>
      </c>
      <c r="AM247" s="157">
        <f>IFERROR(IF(AND(AF246="Impacto",AF247="Impacto"),(AM246-(+AM246*AK247)),IF(AND(AF246="Probabilidad",AF247="Impacto"),(AM245-(+AM245*AK247)),IF(AF247="Probabilidad",AM246,""))),"")</f>
        <v>0.30000000000000004</v>
      </c>
      <c r="AN247" s="158" t="s">
        <v>98</v>
      </c>
      <c r="AO247" s="158" t="s">
        <v>99</v>
      </c>
      <c r="AP247" s="158" t="s">
        <v>100</v>
      </c>
      <c r="AQ247" s="520"/>
      <c r="AR247" s="491"/>
      <c r="AS247" s="491"/>
      <c r="AT247" s="492"/>
      <c r="AU247" s="491"/>
      <c r="AV247" s="491"/>
      <c r="AW247" s="492"/>
      <c r="AX247" s="492"/>
      <c r="AY247" s="492"/>
      <c r="AZ247" s="795"/>
      <c r="BA247" s="516"/>
      <c r="BB247" s="516"/>
      <c r="BC247" s="516"/>
      <c r="BD247" s="516"/>
      <c r="BE247" s="516"/>
      <c r="BF247" s="516"/>
      <c r="BG247" s="516"/>
      <c r="BH247" s="581"/>
      <c r="BI247" s="581"/>
      <c r="BJ247" s="581"/>
      <c r="BK247" s="581"/>
      <c r="BL247" s="581"/>
      <c r="BM247" s="516"/>
      <c r="BN247" s="516"/>
      <c r="BO247" s="719"/>
    </row>
    <row r="248" spans="1:67" ht="69">
      <c r="A248" s="805"/>
      <c r="B248" s="808"/>
      <c r="C248" s="808"/>
      <c r="D248" s="728"/>
      <c r="E248" s="728"/>
      <c r="F248" s="515"/>
      <c r="G248" s="516"/>
      <c r="H248" s="520"/>
      <c r="I248" s="795"/>
      <c r="J248" s="491"/>
      <c r="K248" s="795"/>
      <c r="L248" s="516"/>
      <c r="M248" s="492"/>
      <c r="N248" s="516"/>
      <c r="O248" s="516"/>
      <c r="P248" s="517"/>
      <c r="Q248" s="518"/>
      <c r="R248" s="520"/>
      <c r="S248" s="482"/>
      <c r="T248" s="520" t="s">
        <v>120</v>
      </c>
      <c r="U248" s="482"/>
      <c r="V248" s="520" t="s">
        <v>183</v>
      </c>
      <c r="W248" s="482"/>
      <c r="X248" s="485"/>
      <c r="Y248" s="482"/>
      <c r="Z248" s="482"/>
      <c r="AA248" s="492"/>
      <c r="AB248" s="151">
        <v>4</v>
      </c>
      <c r="AC248" s="210" t="s">
        <v>1844</v>
      </c>
      <c r="AD248" s="162">
        <v>3</v>
      </c>
      <c r="AE248" s="152" t="s">
        <v>1868</v>
      </c>
      <c r="AF248" s="153" t="str">
        <f t="shared" si="12"/>
        <v>Probabilidad</v>
      </c>
      <c r="AG248" s="154" t="s">
        <v>96</v>
      </c>
      <c r="AH248" s="155">
        <f t="shared" si="13"/>
        <v>0.25</v>
      </c>
      <c r="AI248" s="154" t="s">
        <v>635</v>
      </c>
      <c r="AJ248" s="155">
        <f t="shared" si="14"/>
        <v>0.25</v>
      </c>
      <c r="AK248" s="156">
        <f t="shared" si="15"/>
        <v>0.5</v>
      </c>
      <c r="AL248" s="157">
        <f>IFERROR(IF(AND(AF247="Probabilidad",AF248="Probabilidad"),(AL247-(+AL247*AK248)),IF(AND(AF247="Impacto",AF248="Probabilidad"),(AL246-(+AL246*AK248)),IF(AF248="Impacto",AL247,""))),"")</f>
        <v>0.12</v>
      </c>
      <c r="AM248" s="157">
        <f>IFERROR(IF(AND(AF247="Impacto",AF248="Impacto"),(AM247-(+AM247*AK248)),IF(AND(AF247="Probabilidad",AF248="Impacto"),(AM246-(+AM246*AK248)),IF(AF248="Probabilidad",AM247,""))),"")</f>
        <v>0.30000000000000004</v>
      </c>
      <c r="AN248" s="158" t="s">
        <v>98</v>
      </c>
      <c r="AO248" s="158" t="s">
        <v>99</v>
      </c>
      <c r="AP248" s="158" t="s">
        <v>100</v>
      </c>
      <c r="AQ248" s="520"/>
      <c r="AR248" s="491"/>
      <c r="AS248" s="491"/>
      <c r="AT248" s="492"/>
      <c r="AU248" s="491"/>
      <c r="AV248" s="491"/>
      <c r="AW248" s="492"/>
      <c r="AX248" s="492"/>
      <c r="AY248" s="492"/>
      <c r="AZ248" s="795"/>
      <c r="BA248" s="516"/>
      <c r="BB248" s="516"/>
      <c r="BC248" s="516"/>
      <c r="BD248" s="516"/>
      <c r="BE248" s="516"/>
      <c r="BF248" s="516"/>
      <c r="BG248" s="516"/>
      <c r="BH248" s="581"/>
      <c r="BI248" s="581"/>
      <c r="BJ248" s="581"/>
      <c r="BK248" s="581"/>
      <c r="BL248" s="581"/>
      <c r="BM248" s="516"/>
      <c r="BN248" s="516"/>
      <c r="BO248" s="719"/>
    </row>
    <row r="249" spans="1:67" ht="69">
      <c r="A249" s="805"/>
      <c r="B249" s="808"/>
      <c r="C249" s="808"/>
      <c r="D249" s="728"/>
      <c r="E249" s="728"/>
      <c r="F249" s="515"/>
      <c r="G249" s="516"/>
      <c r="H249" s="520"/>
      <c r="I249" s="795"/>
      <c r="J249" s="491"/>
      <c r="K249" s="795"/>
      <c r="L249" s="516"/>
      <c r="M249" s="492"/>
      <c r="N249" s="516"/>
      <c r="O249" s="516"/>
      <c r="P249" s="517"/>
      <c r="Q249" s="518"/>
      <c r="R249" s="520"/>
      <c r="S249" s="482"/>
      <c r="T249" s="520" t="s">
        <v>120</v>
      </c>
      <c r="U249" s="482"/>
      <c r="V249" s="520" t="s">
        <v>183</v>
      </c>
      <c r="W249" s="482"/>
      <c r="X249" s="485"/>
      <c r="Y249" s="482"/>
      <c r="Z249" s="482"/>
      <c r="AA249" s="492"/>
      <c r="AB249" s="151">
        <v>5</v>
      </c>
      <c r="AC249" s="210" t="s">
        <v>1845</v>
      </c>
      <c r="AD249" s="159">
        <v>3</v>
      </c>
      <c r="AE249" s="152" t="s">
        <v>1868</v>
      </c>
      <c r="AF249" s="153" t="str">
        <f t="shared" si="12"/>
        <v>Impacto</v>
      </c>
      <c r="AG249" s="154" t="s">
        <v>270</v>
      </c>
      <c r="AH249" s="155">
        <f t="shared" si="13"/>
        <v>0.1</v>
      </c>
      <c r="AI249" s="154" t="s">
        <v>97</v>
      </c>
      <c r="AJ249" s="155">
        <f t="shared" si="14"/>
        <v>0.15</v>
      </c>
      <c r="AK249" s="156">
        <f t="shared" si="15"/>
        <v>0.25</v>
      </c>
      <c r="AL249" s="157">
        <f>IFERROR(IF(AND(AF248="Probabilidad",AF249="Probabilidad"),(AL248-(+AL248*AK249)),IF(AND(AF248="Impacto",AF249="Probabilidad"),(AL247-(+AL247*AK249)),IF(AF249="Impacto",AL248,""))),"")</f>
        <v>0.12</v>
      </c>
      <c r="AM249" s="157">
        <f>IFERROR(IF(AND(AF248="Impacto",AF249="Impacto"),(AM248-(+AM248*AK249)),IF(AND(AF248="Probabilidad",AF249="Impacto"),(AM247-(+AM247*AK249)),IF(AF249="Probabilidad",AM248,""))),"")</f>
        <v>0.22500000000000003</v>
      </c>
      <c r="AN249" s="158" t="s">
        <v>98</v>
      </c>
      <c r="AO249" s="158" t="s">
        <v>686</v>
      </c>
      <c r="AP249" s="158" t="s">
        <v>100</v>
      </c>
      <c r="AQ249" s="520"/>
      <c r="AR249" s="491"/>
      <c r="AS249" s="491"/>
      <c r="AT249" s="492"/>
      <c r="AU249" s="491"/>
      <c r="AV249" s="491"/>
      <c r="AW249" s="492"/>
      <c r="AX249" s="492"/>
      <c r="AY249" s="492"/>
      <c r="AZ249" s="795"/>
      <c r="BA249" s="516"/>
      <c r="BB249" s="516"/>
      <c r="BC249" s="516"/>
      <c r="BD249" s="516"/>
      <c r="BE249" s="516"/>
      <c r="BF249" s="516"/>
      <c r="BG249" s="516"/>
      <c r="BH249" s="581"/>
      <c r="BI249" s="581"/>
      <c r="BJ249" s="581"/>
      <c r="BK249" s="581"/>
      <c r="BL249" s="581"/>
      <c r="BM249" s="516"/>
      <c r="BN249" s="516"/>
      <c r="BO249" s="719"/>
    </row>
    <row r="250" spans="1:67" ht="77.25">
      <c r="A250" s="805"/>
      <c r="B250" s="808"/>
      <c r="C250" s="808"/>
      <c r="D250" s="728" t="s">
        <v>1299</v>
      </c>
      <c r="E250" s="728" t="s">
        <v>679</v>
      </c>
      <c r="F250" s="515">
        <v>6</v>
      </c>
      <c r="G250" s="516" t="s">
        <v>1869</v>
      </c>
      <c r="H250" s="520" t="s">
        <v>1301</v>
      </c>
      <c r="I250" s="795" t="s">
        <v>1316</v>
      </c>
      <c r="J250" s="491" t="s">
        <v>1870</v>
      </c>
      <c r="K250" s="795" t="s">
        <v>180</v>
      </c>
      <c r="L250" s="516" t="s">
        <v>302</v>
      </c>
      <c r="M250" s="492" t="s">
        <v>1304</v>
      </c>
      <c r="N250" s="516" t="s">
        <v>1838</v>
      </c>
      <c r="O250" s="516" t="s">
        <v>1871</v>
      </c>
      <c r="P250" s="519" t="s">
        <v>188</v>
      </c>
      <c r="Q250" s="514" t="s">
        <v>188</v>
      </c>
      <c r="R250" s="520" t="s">
        <v>218</v>
      </c>
      <c r="S250" s="482">
        <f>IF(R250="Muy Alta",100%,IF(R250="Alta",80%,IF(R250="Media",60%,IF(R250="Baja",40%,IF(R250="Muy Baja",20%,"")))))</f>
        <v>0.8</v>
      </c>
      <c r="T250" s="520" t="s">
        <v>120</v>
      </c>
      <c r="U250" s="482">
        <f>IF(T250="Catastrófico",100%,IF(T250="Mayor",80%,IF(T250="Moderado",60%,IF(T250="Menor",40%,IF(T250="Leve",20%,"")))))</f>
        <v>0.2</v>
      </c>
      <c r="V250" s="520" t="s">
        <v>183</v>
      </c>
      <c r="W250" s="482">
        <f>IF(V250="Catastrófico",100%,IF(V250="Mayor",80%,IF(V250="Moderado",60%,IF(V250="Menor",40%,IF(V250="Leve",20%,"")))))</f>
        <v>0.4</v>
      </c>
      <c r="X250" s="485" t="str">
        <f>IF(Y250=100%,"Catastrófico",IF(Y250=80%,"Mayor",IF(Y250=60%,"Moderado",IF(Y250=40%,"Menor",IF(Y250=20%,"Leve","")))))</f>
        <v>Menor</v>
      </c>
      <c r="Y250" s="482">
        <f>IF(AND(U250="",W250=""),"",MAX(U250,W250))</f>
        <v>0.4</v>
      </c>
      <c r="Z250" s="482" t="str">
        <f>CONCATENATE(R250,X250)</f>
        <v>AltaMenor</v>
      </c>
      <c r="AA250" s="492" t="str">
        <f>IF(Z250="Muy AltaLeve","Alto",IF(Z250="Muy AltaMenor","Alto",IF(Z250="Muy AltaModerado","Alto",IF(Z250="Muy AltaMayor","Alto",IF(Z250="Muy AltaCatastrófico","Extremo",IF(Z250="AltaLeve","Moderado",IF(Z250="AltaMenor","Moderado",IF(Z250="AltaModerado","Alto",IF(Z250="AltaMayor","Alto",IF(Z250="AltaCatastrófico","Extremo",IF(Z250="MediaLeve","Moderado",IF(Z250="MediaMenor","Moderado",IF(Z250="MediaModerado","Moderado",IF(Z250="MediaMayor","Alto",IF(Z250="MediaCatastrófico","Extremo",IF(Z250="BajaLeve","Bajo",IF(Z250="BajaMenor","Moderado",IF(Z250="BajaModerado","Moderado",IF(Z250="BajaMayor","Alto",IF(Z250="BajaCatastrófico","Extremo",IF(Z250="Muy BajaLeve","Bajo",IF(Z250="Muy BajaMenor","Bajo",IF(Z250="Muy BajaModerado","Moderado",IF(Z250="Muy BajaMayor","Alto",IF(Z250="Muy BajaCatastrófico","Extremo","")))))))))))))))))))))))))</f>
        <v>Moderado</v>
      </c>
      <c r="AB250" s="151">
        <v>1</v>
      </c>
      <c r="AC250" s="159" t="s">
        <v>1872</v>
      </c>
      <c r="AD250" s="159">
        <v>1</v>
      </c>
      <c r="AE250" s="152" t="s">
        <v>128</v>
      </c>
      <c r="AF250" s="153" t="str">
        <f t="shared" si="12"/>
        <v>Probabilidad</v>
      </c>
      <c r="AG250" s="154" t="s">
        <v>231</v>
      </c>
      <c r="AH250" s="155">
        <f t="shared" si="13"/>
        <v>0.15</v>
      </c>
      <c r="AI250" s="154" t="s">
        <v>97</v>
      </c>
      <c r="AJ250" s="155">
        <f t="shared" si="14"/>
        <v>0.15</v>
      </c>
      <c r="AK250" s="156">
        <f t="shared" si="15"/>
        <v>0.3</v>
      </c>
      <c r="AL250" s="157">
        <f>IFERROR(IF(AF250="Probabilidad",(S250-(+S250*AK250)),IF(AF250="Impacto",S250,"")),"")</f>
        <v>0.56000000000000005</v>
      </c>
      <c r="AM250" s="157">
        <f>IFERROR(IF(AF250="Impacto",(Y250-(+Y250*AK250)),IF(AF250="Probabilidad",Y250,"")),"")</f>
        <v>0.4</v>
      </c>
      <c r="AN250" s="158" t="s">
        <v>1255</v>
      </c>
      <c r="AO250" s="158" t="s">
        <v>99</v>
      </c>
      <c r="AP250" s="158" t="s">
        <v>100</v>
      </c>
      <c r="AQ250" s="520" t="s">
        <v>1873</v>
      </c>
      <c r="AR250" s="490">
        <f>S250</f>
        <v>0.8</v>
      </c>
      <c r="AS250" s="490">
        <f>IF(AL250="","",MIN(AL250:AL255))</f>
        <v>7.0560000000000012E-2</v>
      </c>
      <c r="AT250" s="492" t="str">
        <f>IFERROR(IF(AS250="","",IF(AS250&lt;=0.2,"Muy Baja",IF(AS250&lt;=0.4,"Baja",IF(AS250&lt;=0.6,"Media",IF(AS250&lt;=0.8,"Alta","Muy Alta"))))),"")</f>
        <v>Muy Baja</v>
      </c>
      <c r="AU250" s="490">
        <f>Y250</f>
        <v>0.4</v>
      </c>
      <c r="AV250" s="490">
        <f>IF(AM250="","",MIN(AM250:AM255))</f>
        <v>0.30000000000000004</v>
      </c>
      <c r="AW250" s="492" t="str">
        <f>IFERROR(IF(AV250="","",IF(AV250&lt;=0.2,"Leve",IF(AV250&lt;=0.4,"Menor",IF(AV250&lt;=0.6,"Moderado",IF(AV250&lt;=0.8,"Mayor","Catastrófico"))))),"")</f>
        <v>Menor</v>
      </c>
      <c r="AX250" s="492" t="str">
        <f>AA250</f>
        <v>Moderado</v>
      </c>
      <c r="AY250" s="492" t="str">
        <f>IFERROR(IF(OR(AND(AT250="Muy Baja",AW250="Leve"),AND(AT250="Muy Baja",AW250="Menor"),AND(AT250="Baja",AW250="Leve")),"Bajo",IF(OR(AND(AT250="Muy baja",AW250="Moderado"),AND(AT250="Baja",AW250="Menor"),AND(AT250="Baja",AW250="Moderado"),AND(AT250="Media",AW250="Leve"),AND(AT250="Media",AW250="Menor"),AND(AT250="Media",AW250="Moderado"),AND(AT250="Alta",AW250="Leve"),AND(AT250="Alta",AW250="Menor")),"Moderado",IF(OR(AND(AT250="Muy Baja",AW250="Mayor"),AND(AT250="Baja",AW250="Mayor"),AND(AT250="Media",AW250="Mayor"),AND(AT250="Alta",AW250="Moderado"),AND(AT250="Alta",AW250="Mayor"),AND(AT250="Muy Alta",AW250="Leve"),AND(AT250="Muy Alta",AW250="Menor"),AND(AT250="Muy Alta",AW250="Moderado"),AND(AT250="Muy Alta",AW250="Mayor")),"Alto",IF(OR(AND(AT250="Muy Baja",AW250="Catastrófico"),AND(AT250="Baja",AW250="Catastrófico"),AND(AT250="Media",AW250="Catastrófico"),AND(AT250="Alta",AW250="Catastrófico"),AND(AT250="Muy Alta",AW250="Catastrófico")),"Extremo","")))),"")</f>
        <v>Bajo</v>
      </c>
      <c r="AZ250" s="795" t="s">
        <v>127</v>
      </c>
      <c r="BA250" s="516" t="s">
        <v>188</v>
      </c>
      <c r="BB250" s="516" t="s">
        <v>188</v>
      </c>
      <c r="BC250" s="516" t="s">
        <v>188</v>
      </c>
      <c r="BD250" s="516" t="s">
        <v>188</v>
      </c>
      <c r="BE250" s="516" t="s">
        <v>188</v>
      </c>
      <c r="BF250" s="516"/>
      <c r="BG250" s="516"/>
      <c r="BH250" s="581"/>
      <c r="BI250" s="581"/>
      <c r="BJ250" s="581"/>
      <c r="BK250" s="581"/>
      <c r="BL250" s="581"/>
      <c r="BM250" s="516"/>
      <c r="BN250" s="516"/>
      <c r="BO250" s="719"/>
    </row>
    <row r="251" spans="1:67" ht="69">
      <c r="A251" s="805"/>
      <c r="B251" s="808"/>
      <c r="C251" s="808"/>
      <c r="D251" s="728"/>
      <c r="E251" s="728"/>
      <c r="F251" s="515"/>
      <c r="G251" s="516"/>
      <c r="H251" s="520"/>
      <c r="I251" s="795"/>
      <c r="J251" s="491"/>
      <c r="K251" s="795"/>
      <c r="L251" s="516"/>
      <c r="M251" s="492"/>
      <c r="N251" s="516"/>
      <c r="O251" s="516"/>
      <c r="P251" s="519"/>
      <c r="Q251" s="514"/>
      <c r="R251" s="520"/>
      <c r="S251" s="482"/>
      <c r="T251" s="520" t="s">
        <v>120</v>
      </c>
      <c r="U251" s="482"/>
      <c r="V251" s="520" t="s">
        <v>183</v>
      </c>
      <c r="W251" s="482"/>
      <c r="X251" s="485"/>
      <c r="Y251" s="482"/>
      <c r="Z251" s="482"/>
      <c r="AA251" s="492"/>
      <c r="AB251" s="151">
        <v>2</v>
      </c>
      <c r="AC251" s="159" t="s">
        <v>1874</v>
      </c>
      <c r="AD251" s="159">
        <v>4</v>
      </c>
      <c r="AE251" s="207" t="s">
        <v>1324</v>
      </c>
      <c r="AF251" s="153" t="str">
        <f t="shared" si="12"/>
        <v>Probabilidad</v>
      </c>
      <c r="AG251" s="154" t="s">
        <v>96</v>
      </c>
      <c r="AH251" s="155">
        <f t="shared" si="13"/>
        <v>0.25</v>
      </c>
      <c r="AI251" s="154" t="s">
        <v>97</v>
      </c>
      <c r="AJ251" s="155">
        <f t="shared" si="14"/>
        <v>0.15</v>
      </c>
      <c r="AK251" s="156">
        <f t="shared" si="15"/>
        <v>0.4</v>
      </c>
      <c r="AL251" s="157">
        <f>IFERROR(IF(AND(AF250="Probabilidad",AF251="Probabilidad"),(AL250-(+AL250*AK251)),IF(AF251="Probabilidad",(S250-(+S250*AK251)),IF(AF251="Impacto",AL250,""))),"")</f>
        <v>0.33600000000000002</v>
      </c>
      <c r="AM251" s="157">
        <f>IFERROR(IF(AND(AF250="Impacto",AF251="Impacto"),(AM250-(+AM250*AK251)),IF(AF251="Impacto",(Y250-(+Y250*AK251)),IF(AF251="Probabilidad",AM250,""))),"")</f>
        <v>0.4</v>
      </c>
      <c r="AN251" s="158" t="s">
        <v>98</v>
      </c>
      <c r="AO251" s="158" t="s">
        <v>99</v>
      </c>
      <c r="AP251" s="158" t="s">
        <v>100</v>
      </c>
      <c r="AQ251" s="520"/>
      <c r="AR251" s="491"/>
      <c r="AS251" s="491"/>
      <c r="AT251" s="492"/>
      <c r="AU251" s="491"/>
      <c r="AV251" s="491"/>
      <c r="AW251" s="492"/>
      <c r="AX251" s="492"/>
      <c r="AY251" s="492"/>
      <c r="AZ251" s="795" t="s">
        <v>127</v>
      </c>
      <c r="BA251" s="516"/>
      <c r="BB251" s="516"/>
      <c r="BC251" s="516"/>
      <c r="BD251" s="516"/>
      <c r="BE251" s="516"/>
      <c r="BF251" s="516"/>
      <c r="BG251" s="516"/>
      <c r="BH251" s="581"/>
      <c r="BI251" s="581"/>
      <c r="BJ251" s="581"/>
      <c r="BK251" s="581"/>
      <c r="BL251" s="581"/>
      <c r="BM251" s="516"/>
      <c r="BN251" s="516"/>
      <c r="BO251" s="719"/>
    </row>
    <row r="252" spans="1:67" ht="69">
      <c r="A252" s="805"/>
      <c r="B252" s="808"/>
      <c r="C252" s="808"/>
      <c r="D252" s="728"/>
      <c r="E252" s="728"/>
      <c r="F252" s="515"/>
      <c r="G252" s="516"/>
      <c r="H252" s="520"/>
      <c r="I252" s="795"/>
      <c r="J252" s="491"/>
      <c r="K252" s="795"/>
      <c r="L252" s="516"/>
      <c r="M252" s="492"/>
      <c r="N252" s="516"/>
      <c r="O252" s="516"/>
      <c r="P252" s="519"/>
      <c r="Q252" s="514"/>
      <c r="R252" s="520"/>
      <c r="S252" s="482"/>
      <c r="T252" s="520" t="s">
        <v>120</v>
      </c>
      <c r="U252" s="482"/>
      <c r="V252" s="520" t="s">
        <v>183</v>
      </c>
      <c r="W252" s="482"/>
      <c r="X252" s="485"/>
      <c r="Y252" s="482"/>
      <c r="Z252" s="482"/>
      <c r="AA252" s="492"/>
      <c r="AB252" s="151">
        <v>3</v>
      </c>
      <c r="AC252" s="159" t="s">
        <v>1875</v>
      </c>
      <c r="AD252" s="159">
        <v>1.3</v>
      </c>
      <c r="AE252" s="207" t="s">
        <v>1315</v>
      </c>
      <c r="AF252" s="153" t="str">
        <f t="shared" si="12"/>
        <v>Probabilidad</v>
      </c>
      <c r="AG252" s="154" t="s">
        <v>231</v>
      </c>
      <c r="AH252" s="155">
        <f t="shared" si="13"/>
        <v>0.15</v>
      </c>
      <c r="AI252" s="154" t="s">
        <v>97</v>
      </c>
      <c r="AJ252" s="155">
        <f t="shared" si="14"/>
        <v>0.15</v>
      </c>
      <c r="AK252" s="156">
        <f t="shared" si="15"/>
        <v>0.3</v>
      </c>
      <c r="AL252" s="157">
        <f>IFERROR(IF(AND(AF251="Probabilidad",AF252="Probabilidad"),(AL251-(+AL251*AK252)),IF(AND(AF251="Impacto",AF252="Probabilidad"),(AL250-(+AL250*AK252)),IF(AF252="Impacto",AL251,""))),"")</f>
        <v>0.23520000000000002</v>
      </c>
      <c r="AM252" s="157">
        <f>IFERROR(IF(AND(AF251="Impacto",AF252="Impacto"),(AM251-(+AM251*AK252)),IF(AND(AF251="Probabilidad",AF252="Impacto"),(AM250-(+AM250*AK252)),IF(AF252="Probabilidad",AM251,""))),"")</f>
        <v>0.4</v>
      </c>
      <c r="AN252" s="158" t="s">
        <v>98</v>
      </c>
      <c r="AO252" s="158" t="s">
        <v>99</v>
      </c>
      <c r="AP252" s="158" t="s">
        <v>100</v>
      </c>
      <c r="AQ252" s="520"/>
      <c r="AR252" s="491"/>
      <c r="AS252" s="491"/>
      <c r="AT252" s="492"/>
      <c r="AU252" s="491"/>
      <c r="AV252" s="491"/>
      <c r="AW252" s="492"/>
      <c r="AX252" s="492"/>
      <c r="AY252" s="492"/>
      <c r="AZ252" s="795" t="s">
        <v>127</v>
      </c>
      <c r="BA252" s="516"/>
      <c r="BB252" s="516"/>
      <c r="BC252" s="516"/>
      <c r="BD252" s="516"/>
      <c r="BE252" s="516"/>
      <c r="BF252" s="516"/>
      <c r="BG252" s="516"/>
      <c r="BH252" s="581"/>
      <c r="BI252" s="581"/>
      <c r="BJ252" s="581"/>
      <c r="BK252" s="581"/>
      <c r="BL252" s="581"/>
      <c r="BM252" s="516"/>
      <c r="BN252" s="516"/>
      <c r="BO252" s="719"/>
    </row>
    <row r="253" spans="1:67" ht="77.25">
      <c r="A253" s="805"/>
      <c r="B253" s="808"/>
      <c r="C253" s="808"/>
      <c r="D253" s="728"/>
      <c r="E253" s="728"/>
      <c r="F253" s="515"/>
      <c r="G253" s="516"/>
      <c r="H253" s="520"/>
      <c r="I253" s="795"/>
      <c r="J253" s="491"/>
      <c r="K253" s="795"/>
      <c r="L253" s="516"/>
      <c r="M253" s="492"/>
      <c r="N253" s="516"/>
      <c r="O253" s="516"/>
      <c r="P253" s="519"/>
      <c r="Q253" s="514"/>
      <c r="R253" s="520"/>
      <c r="S253" s="482"/>
      <c r="T253" s="520" t="s">
        <v>120</v>
      </c>
      <c r="U253" s="482"/>
      <c r="V253" s="520" t="s">
        <v>183</v>
      </c>
      <c r="W253" s="482"/>
      <c r="X253" s="485"/>
      <c r="Y253" s="482"/>
      <c r="Z253" s="482"/>
      <c r="AA253" s="492"/>
      <c r="AB253" s="151">
        <v>4</v>
      </c>
      <c r="AC253" s="159" t="s">
        <v>1876</v>
      </c>
      <c r="AD253" s="159">
        <v>3</v>
      </c>
      <c r="AE253" s="152" t="s">
        <v>1877</v>
      </c>
      <c r="AF253" s="153" t="str">
        <f t="shared" si="12"/>
        <v>Probabilidad</v>
      </c>
      <c r="AG253" s="154" t="s">
        <v>96</v>
      </c>
      <c r="AH253" s="155">
        <f t="shared" si="13"/>
        <v>0.25</v>
      </c>
      <c r="AI253" s="154" t="s">
        <v>635</v>
      </c>
      <c r="AJ253" s="155">
        <f t="shared" si="14"/>
        <v>0.25</v>
      </c>
      <c r="AK253" s="156">
        <f t="shared" si="15"/>
        <v>0.5</v>
      </c>
      <c r="AL253" s="157">
        <f>IFERROR(IF(AND(AF252="Probabilidad",AF253="Probabilidad"),(AL252-(+AL252*AK253)),IF(AND(AF252="Impacto",AF253="Probabilidad"),(AL251-(+AL251*AK253)),IF(AF253="Impacto",AL252,""))),"")</f>
        <v>0.11760000000000001</v>
      </c>
      <c r="AM253" s="157">
        <f>IFERROR(IF(AND(AF252="Impacto",AF253="Impacto"),(AM252-(+AM252*AK253)),IF(AND(AF252="Probabilidad",AF253="Impacto"),(AM251-(+AM251*AK253)),IF(AF253="Probabilidad",AM252,""))),"")</f>
        <v>0.4</v>
      </c>
      <c r="AN253" s="158" t="s">
        <v>1255</v>
      </c>
      <c r="AO253" s="158" t="s">
        <v>99</v>
      </c>
      <c r="AP253" s="158" t="s">
        <v>100</v>
      </c>
      <c r="AQ253" s="520"/>
      <c r="AR253" s="491"/>
      <c r="AS253" s="491"/>
      <c r="AT253" s="492"/>
      <c r="AU253" s="491"/>
      <c r="AV253" s="491"/>
      <c r="AW253" s="492"/>
      <c r="AX253" s="492"/>
      <c r="AY253" s="492"/>
      <c r="AZ253" s="795" t="s">
        <v>127</v>
      </c>
      <c r="BA253" s="516"/>
      <c r="BB253" s="516"/>
      <c r="BC253" s="516"/>
      <c r="BD253" s="516"/>
      <c r="BE253" s="516"/>
      <c r="BF253" s="516"/>
      <c r="BG253" s="516"/>
      <c r="BH253" s="581"/>
      <c r="BI253" s="581"/>
      <c r="BJ253" s="581"/>
      <c r="BK253" s="581"/>
      <c r="BL253" s="581"/>
      <c r="BM253" s="516"/>
      <c r="BN253" s="516"/>
      <c r="BO253" s="719"/>
    </row>
    <row r="254" spans="1:67" ht="69">
      <c r="A254" s="805"/>
      <c r="B254" s="808"/>
      <c r="C254" s="808"/>
      <c r="D254" s="728"/>
      <c r="E254" s="728"/>
      <c r="F254" s="515"/>
      <c r="G254" s="516"/>
      <c r="H254" s="520"/>
      <c r="I254" s="795"/>
      <c r="J254" s="491"/>
      <c r="K254" s="795"/>
      <c r="L254" s="516"/>
      <c r="M254" s="492"/>
      <c r="N254" s="516"/>
      <c r="O254" s="516"/>
      <c r="P254" s="519"/>
      <c r="Q254" s="514"/>
      <c r="R254" s="520"/>
      <c r="S254" s="482"/>
      <c r="T254" s="520" t="s">
        <v>120</v>
      </c>
      <c r="U254" s="482"/>
      <c r="V254" s="520" t="s">
        <v>183</v>
      </c>
      <c r="W254" s="482"/>
      <c r="X254" s="485"/>
      <c r="Y254" s="482"/>
      <c r="Z254" s="482"/>
      <c r="AA254" s="492"/>
      <c r="AB254" s="151">
        <v>5</v>
      </c>
      <c r="AC254" s="210" t="s">
        <v>1844</v>
      </c>
      <c r="AD254" s="159">
        <v>4</v>
      </c>
      <c r="AE254" s="152" t="s">
        <v>1324</v>
      </c>
      <c r="AF254" s="153" t="str">
        <f t="shared" si="12"/>
        <v>Probabilidad</v>
      </c>
      <c r="AG254" s="154" t="s">
        <v>96</v>
      </c>
      <c r="AH254" s="155">
        <f t="shared" si="13"/>
        <v>0.25</v>
      </c>
      <c r="AI254" s="154" t="s">
        <v>97</v>
      </c>
      <c r="AJ254" s="155">
        <f t="shared" si="14"/>
        <v>0.15</v>
      </c>
      <c r="AK254" s="156">
        <f t="shared" si="15"/>
        <v>0.4</v>
      </c>
      <c r="AL254" s="157">
        <f>IFERROR(IF(AND(AF253="Probabilidad",AF254="Probabilidad"),(AL253-(+AL253*AK254)),IF(AND(AF253="Impacto",AF254="Probabilidad"),(AL252-(+AL252*AK254)),IF(AF254="Impacto",AL253,""))),"")</f>
        <v>7.0560000000000012E-2</v>
      </c>
      <c r="AM254" s="157">
        <f>IFERROR(IF(AND(AF253="Impacto",AF254="Impacto"),(AM253-(+AM253*AK254)),IF(AND(AF253="Probabilidad",AF254="Impacto"),(AM252-(+AM252*AK254)),IF(AF254="Probabilidad",AM253,""))),"")</f>
        <v>0.4</v>
      </c>
      <c r="AN254" s="158" t="s">
        <v>98</v>
      </c>
      <c r="AO254" s="158" t="s">
        <v>99</v>
      </c>
      <c r="AP254" s="158" t="s">
        <v>100</v>
      </c>
      <c r="AQ254" s="520"/>
      <c r="AR254" s="491"/>
      <c r="AS254" s="491"/>
      <c r="AT254" s="492"/>
      <c r="AU254" s="491"/>
      <c r="AV254" s="491"/>
      <c r="AW254" s="492"/>
      <c r="AX254" s="492"/>
      <c r="AY254" s="492"/>
      <c r="AZ254" s="795" t="s">
        <v>127</v>
      </c>
      <c r="BA254" s="516"/>
      <c r="BB254" s="516"/>
      <c r="BC254" s="516"/>
      <c r="BD254" s="516"/>
      <c r="BE254" s="516"/>
      <c r="BF254" s="516"/>
      <c r="BG254" s="516"/>
      <c r="BH254" s="581"/>
      <c r="BI254" s="581"/>
      <c r="BJ254" s="581"/>
      <c r="BK254" s="581"/>
      <c r="BL254" s="581"/>
      <c r="BM254" s="516"/>
      <c r="BN254" s="516"/>
      <c r="BO254" s="719"/>
    </row>
    <row r="255" spans="1:67" ht="69">
      <c r="A255" s="805"/>
      <c r="B255" s="808"/>
      <c r="C255" s="808"/>
      <c r="D255" s="728"/>
      <c r="E255" s="728"/>
      <c r="F255" s="515"/>
      <c r="G255" s="516"/>
      <c r="H255" s="520"/>
      <c r="I255" s="795"/>
      <c r="J255" s="491"/>
      <c r="K255" s="795"/>
      <c r="L255" s="516"/>
      <c r="M255" s="492"/>
      <c r="N255" s="516"/>
      <c r="O255" s="516"/>
      <c r="P255" s="519"/>
      <c r="Q255" s="514"/>
      <c r="R255" s="520"/>
      <c r="S255" s="482"/>
      <c r="T255" s="520" t="s">
        <v>120</v>
      </c>
      <c r="U255" s="482"/>
      <c r="V255" s="520" t="s">
        <v>183</v>
      </c>
      <c r="W255" s="482"/>
      <c r="X255" s="485"/>
      <c r="Y255" s="482"/>
      <c r="Z255" s="482"/>
      <c r="AA255" s="492"/>
      <c r="AB255" s="151">
        <v>6</v>
      </c>
      <c r="AC255" s="210" t="s">
        <v>1845</v>
      </c>
      <c r="AD255" s="159">
        <v>4</v>
      </c>
      <c r="AE255" s="152" t="s">
        <v>1324</v>
      </c>
      <c r="AF255" s="153" t="str">
        <f t="shared" si="12"/>
        <v>Impacto</v>
      </c>
      <c r="AG255" s="154" t="s">
        <v>270</v>
      </c>
      <c r="AH255" s="155">
        <f t="shared" si="13"/>
        <v>0.1</v>
      </c>
      <c r="AI255" s="154" t="s">
        <v>97</v>
      </c>
      <c r="AJ255" s="155">
        <f t="shared" si="14"/>
        <v>0.15</v>
      </c>
      <c r="AK255" s="156">
        <f t="shared" si="15"/>
        <v>0.25</v>
      </c>
      <c r="AL255" s="157">
        <f>IFERROR(IF(AND(AF254="Probabilidad",AF255="Probabilidad"),(AL254-(+AL254*AK255)),IF(AND(AF254="Impacto",AF255="Probabilidad"),(AL253-(+AL253*AK255)),IF(AF255="Impacto",AL254,""))),"")</f>
        <v>7.0560000000000012E-2</v>
      </c>
      <c r="AM255" s="157">
        <f>IFERROR(IF(AND(AF254="Impacto",AF255="Impacto"),(AM254-(+AM254*AK255)),IF(AND(AF254="Probabilidad",AF255="Impacto"),(AM253-(+AM253*AK255)),IF(AF255="Probabilidad",AM254,""))),"")</f>
        <v>0.30000000000000004</v>
      </c>
      <c r="AN255" s="158" t="s">
        <v>98</v>
      </c>
      <c r="AO255" s="158" t="s">
        <v>686</v>
      </c>
      <c r="AP255" s="158" t="s">
        <v>100</v>
      </c>
      <c r="AQ255" s="520"/>
      <c r="AR255" s="491"/>
      <c r="AS255" s="491"/>
      <c r="AT255" s="492"/>
      <c r="AU255" s="491"/>
      <c r="AV255" s="491"/>
      <c r="AW255" s="492"/>
      <c r="AX255" s="492"/>
      <c r="AY255" s="492"/>
      <c r="AZ255" s="795" t="s">
        <v>127</v>
      </c>
      <c r="BA255" s="516"/>
      <c r="BB255" s="516"/>
      <c r="BC255" s="516"/>
      <c r="BD255" s="516"/>
      <c r="BE255" s="516"/>
      <c r="BF255" s="516"/>
      <c r="BG255" s="516"/>
      <c r="BH255" s="581"/>
      <c r="BI255" s="581"/>
      <c r="BJ255" s="581"/>
      <c r="BK255" s="581"/>
      <c r="BL255" s="581"/>
      <c r="BM255" s="516"/>
      <c r="BN255" s="516"/>
      <c r="BO255" s="719"/>
    </row>
    <row r="256" spans="1:67" ht="69">
      <c r="A256" s="805"/>
      <c r="B256" s="808"/>
      <c r="C256" s="808"/>
      <c r="D256" s="728" t="s">
        <v>1299</v>
      </c>
      <c r="E256" s="728" t="s">
        <v>679</v>
      </c>
      <c r="F256" s="515">
        <v>7</v>
      </c>
      <c r="G256" s="516" t="s">
        <v>1878</v>
      </c>
      <c r="H256" s="520" t="s">
        <v>1301</v>
      </c>
      <c r="I256" s="795" t="s">
        <v>1302</v>
      </c>
      <c r="J256" s="491" t="s">
        <v>1879</v>
      </c>
      <c r="K256" s="795" t="s">
        <v>180</v>
      </c>
      <c r="L256" s="516" t="s">
        <v>365</v>
      </c>
      <c r="M256" s="492" t="s">
        <v>1304</v>
      </c>
      <c r="N256" s="516" t="s">
        <v>1880</v>
      </c>
      <c r="O256" s="516" t="s">
        <v>1881</v>
      </c>
      <c r="P256" s="519" t="s">
        <v>188</v>
      </c>
      <c r="Q256" s="514" t="s">
        <v>188</v>
      </c>
      <c r="R256" s="520" t="s">
        <v>124</v>
      </c>
      <c r="S256" s="482">
        <f>IF(R256="Muy Alta",100%,IF(R256="Alta",80%,IF(R256="Media",60%,IF(R256="Baja",40%,IF(R256="Muy Baja",20%,"")))))</f>
        <v>0.4</v>
      </c>
      <c r="T256" s="520" t="s">
        <v>183</v>
      </c>
      <c r="U256" s="482">
        <f>IF(T256="Catastrófico",100%,IF(T256="Mayor",80%,IF(T256="Moderado",60%,IF(T256="Menor",40%,IF(T256="Leve",20%,"")))))</f>
        <v>0.4</v>
      </c>
      <c r="V256" s="520" t="s">
        <v>183</v>
      </c>
      <c r="W256" s="482">
        <f>IF(V256="Catastrófico",100%,IF(V256="Mayor",80%,IF(V256="Moderado",60%,IF(V256="Menor",40%,IF(V256="Leve",20%,"")))))</f>
        <v>0.4</v>
      </c>
      <c r="X256" s="485" t="str">
        <f>IF(Y256=100%,"Catastrófico",IF(Y256=80%,"Mayor",IF(Y256=60%,"Moderado",IF(Y256=40%,"Menor",IF(Y256=20%,"Leve","")))))</f>
        <v>Menor</v>
      </c>
      <c r="Y256" s="482">
        <f>IF(AND(U256="",W256=""),"",MAX(U256,W256))</f>
        <v>0.4</v>
      </c>
      <c r="Z256" s="482" t="str">
        <f>CONCATENATE(R256,X256)</f>
        <v>BajaMenor</v>
      </c>
      <c r="AA256" s="492" t="str">
        <f>IF(Z256="Muy AltaLeve","Alto",IF(Z256="Muy AltaMenor","Alto",IF(Z256="Muy AltaModerado","Alto",IF(Z256="Muy AltaMayor","Alto",IF(Z256="Muy AltaCatastrófico","Extremo",IF(Z256="AltaLeve","Moderado",IF(Z256="AltaMenor","Moderado",IF(Z256="AltaModerado","Alto",IF(Z256="AltaMayor","Alto",IF(Z256="AltaCatastrófico","Extremo",IF(Z256="MediaLeve","Moderado",IF(Z256="MediaMenor","Moderado",IF(Z256="MediaModerado","Moderado",IF(Z256="MediaMayor","Alto",IF(Z256="MediaCatastrófico","Extremo",IF(Z256="BajaLeve","Bajo",IF(Z256="BajaMenor","Moderado",IF(Z256="BajaModerado","Moderado",IF(Z256="BajaMayor","Alto",IF(Z256="BajaCatastrófico","Extremo",IF(Z256="Muy BajaLeve","Bajo",IF(Z256="Muy BajaMenor","Bajo",IF(Z256="Muy BajaModerado","Moderado",IF(Z256="Muy BajaMayor","Alto",IF(Z256="Muy BajaCatastrófico","Extremo","")))))))))))))))))))))))))</f>
        <v>Moderado</v>
      </c>
      <c r="AB256" s="151">
        <v>1</v>
      </c>
      <c r="AC256" s="159" t="s">
        <v>1882</v>
      </c>
      <c r="AD256" s="159">
        <v>1</v>
      </c>
      <c r="AE256" s="152" t="s">
        <v>1883</v>
      </c>
      <c r="AF256" s="153" t="str">
        <f t="shared" si="12"/>
        <v>Probabilidad</v>
      </c>
      <c r="AG256" s="154" t="s">
        <v>96</v>
      </c>
      <c r="AH256" s="155">
        <f t="shared" si="13"/>
        <v>0.25</v>
      </c>
      <c r="AI256" s="154" t="s">
        <v>97</v>
      </c>
      <c r="AJ256" s="155">
        <f t="shared" si="14"/>
        <v>0.15</v>
      </c>
      <c r="AK256" s="156">
        <f t="shared" si="15"/>
        <v>0.4</v>
      </c>
      <c r="AL256" s="157">
        <f>IFERROR(IF(AF256="Probabilidad",(S256-(+S256*AK256)),IF(AF256="Impacto",S256,"")),"")</f>
        <v>0.24</v>
      </c>
      <c r="AM256" s="157">
        <f>IFERROR(IF(AF256="Impacto",(Y256-(+Y256*AK256)),IF(AF256="Probabilidad",Y256,"")),"")</f>
        <v>0.4</v>
      </c>
      <c r="AN256" s="158" t="s">
        <v>98</v>
      </c>
      <c r="AO256" s="158" t="s">
        <v>99</v>
      </c>
      <c r="AP256" s="158" t="s">
        <v>100</v>
      </c>
      <c r="AQ256" s="520" t="s">
        <v>1884</v>
      </c>
      <c r="AR256" s="490">
        <f>S256</f>
        <v>0.4</v>
      </c>
      <c r="AS256" s="490">
        <f>IF(AL256="","",MIN(AL256:AL258))</f>
        <v>0.14399999999999999</v>
      </c>
      <c r="AT256" s="492" t="str">
        <f>IFERROR(IF(AS256="","",IF(AS256&lt;=0.2,"Muy Baja",IF(AS256&lt;=0.4,"Baja",IF(AS256&lt;=0.6,"Media",IF(AS256&lt;=0.8,"Alta","Muy Alta"))))),"")</f>
        <v>Muy Baja</v>
      </c>
      <c r="AU256" s="490">
        <f>Y256</f>
        <v>0.4</v>
      </c>
      <c r="AV256" s="490">
        <f>IF(AM256="","",MIN(AM256:AM258))</f>
        <v>0.30000000000000004</v>
      </c>
      <c r="AW256" s="492" t="str">
        <f>IFERROR(IF(AV256="","",IF(AV256&lt;=0.2,"Leve",IF(AV256&lt;=0.4,"Menor",IF(AV256&lt;=0.6,"Moderado",IF(AV256&lt;=0.8,"Mayor","Catastrófico"))))),"")</f>
        <v>Menor</v>
      </c>
      <c r="AX256" s="492" t="str">
        <f>AA256</f>
        <v>Moderado</v>
      </c>
      <c r="AY256" s="492" t="str">
        <f>IFERROR(IF(OR(AND(AT256="Muy Baja",AW256="Leve"),AND(AT256="Muy Baja",AW256="Menor"),AND(AT256="Baja",AW256="Leve")),"Bajo",IF(OR(AND(AT256="Muy baja",AW256="Moderado"),AND(AT256="Baja",AW256="Menor"),AND(AT256="Baja",AW256="Moderado"),AND(AT256="Media",AW256="Leve"),AND(AT256="Media",AW256="Menor"),AND(AT256="Media",AW256="Moderado"),AND(AT256="Alta",AW256="Leve"),AND(AT256="Alta",AW256="Menor")),"Moderado",IF(OR(AND(AT256="Muy Baja",AW256="Mayor"),AND(AT256="Baja",AW256="Mayor"),AND(AT256="Media",AW256="Mayor"),AND(AT256="Alta",AW256="Moderado"),AND(AT256="Alta",AW256="Mayor"),AND(AT256="Muy Alta",AW256="Leve"),AND(AT256="Muy Alta",AW256="Menor"),AND(AT256="Muy Alta",AW256="Moderado"),AND(AT256="Muy Alta",AW256="Mayor")),"Alto",IF(OR(AND(AT256="Muy Baja",AW256="Catastrófico"),AND(AT256="Baja",AW256="Catastrófico"),AND(AT256="Media",AW256="Catastrófico"),AND(AT256="Alta",AW256="Catastrófico"),AND(AT256="Muy Alta",AW256="Catastrófico")),"Extremo","")))),"")</f>
        <v>Bajo</v>
      </c>
      <c r="AZ256" s="520" t="s">
        <v>127</v>
      </c>
      <c r="BA256" s="516" t="s">
        <v>188</v>
      </c>
      <c r="BB256" s="516" t="s">
        <v>188</v>
      </c>
      <c r="BC256" s="516" t="s">
        <v>188</v>
      </c>
      <c r="BD256" s="516" t="s">
        <v>188</v>
      </c>
      <c r="BE256" s="516" t="s">
        <v>188</v>
      </c>
      <c r="BF256" s="516"/>
      <c r="BG256" s="516"/>
      <c r="BH256" s="581"/>
      <c r="BI256" s="581"/>
      <c r="BJ256" s="581"/>
      <c r="BK256" s="581"/>
      <c r="BL256" s="581"/>
      <c r="BM256" s="516"/>
      <c r="BN256" s="516"/>
      <c r="BO256" s="719"/>
    </row>
    <row r="257" spans="1:67" ht="69">
      <c r="A257" s="805"/>
      <c r="B257" s="808"/>
      <c r="C257" s="808"/>
      <c r="D257" s="728"/>
      <c r="E257" s="728"/>
      <c r="F257" s="515"/>
      <c r="G257" s="516"/>
      <c r="H257" s="520"/>
      <c r="I257" s="795"/>
      <c r="J257" s="491"/>
      <c r="K257" s="795"/>
      <c r="L257" s="516"/>
      <c r="M257" s="492"/>
      <c r="N257" s="516"/>
      <c r="O257" s="516"/>
      <c r="P257" s="519"/>
      <c r="Q257" s="514"/>
      <c r="R257" s="520"/>
      <c r="S257" s="482"/>
      <c r="T257" s="520"/>
      <c r="U257" s="482"/>
      <c r="V257" s="520"/>
      <c r="W257" s="482"/>
      <c r="X257" s="485"/>
      <c r="Y257" s="482"/>
      <c r="Z257" s="482"/>
      <c r="AA257" s="492"/>
      <c r="AB257" s="151">
        <v>2</v>
      </c>
      <c r="AC257" s="159" t="s">
        <v>1885</v>
      </c>
      <c r="AD257" s="159">
        <v>1</v>
      </c>
      <c r="AE257" s="152" t="s">
        <v>1324</v>
      </c>
      <c r="AF257" s="153" t="str">
        <f t="shared" si="12"/>
        <v>Impacto</v>
      </c>
      <c r="AG257" s="154" t="s">
        <v>270</v>
      </c>
      <c r="AH257" s="155">
        <f t="shared" si="13"/>
        <v>0.1</v>
      </c>
      <c r="AI257" s="154" t="s">
        <v>97</v>
      </c>
      <c r="AJ257" s="155">
        <f t="shared" si="14"/>
        <v>0.15</v>
      </c>
      <c r="AK257" s="156">
        <f t="shared" si="15"/>
        <v>0.25</v>
      </c>
      <c r="AL257" s="157">
        <f>IFERROR(IF(AND(AF256="Probabilidad",AF257="Probabilidad"),(AL256-(+AL256*AK257)),IF(AF257="Probabilidad",(S256-(+S256*AK257)),IF(AF257="Impacto",AL256,""))),"")</f>
        <v>0.24</v>
      </c>
      <c r="AM257" s="157">
        <f>IFERROR(IF(AND(AF256="Impacto",AF257="Impacto"),(AM256-(+AM256*AK257)),IF(AF257="Impacto",(Y256-(Y256*AK257)),IF(AF257="Probabilidad",AM256,""))),"")</f>
        <v>0.30000000000000004</v>
      </c>
      <c r="AN257" s="158" t="s">
        <v>98</v>
      </c>
      <c r="AO257" s="158" t="s">
        <v>99</v>
      </c>
      <c r="AP257" s="158" t="s">
        <v>100</v>
      </c>
      <c r="AQ257" s="520"/>
      <c r="AR257" s="491"/>
      <c r="AS257" s="491"/>
      <c r="AT257" s="492"/>
      <c r="AU257" s="491"/>
      <c r="AV257" s="491"/>
      <c r="AW257" s="492"/>
      <c r="AX257" s="492"/>
      <c r="AY257" s="492"/>
      <c r="AZ257" s="520"/>
      <c r="BA257" s="516"/>
      <c r="BB257" s="516"/>
      <c r="BC257" s="516"/>
      <c r="BD257" s="516"/>
      <c r="BE257" s="516"/>
      <c r="BF257" s="516"/>
      <c r="BG257" s="516"/>
      <c r="BH257" s="581"/>
      <c r="BI257" s="581"/>
      <c r="BJ257" s="581"/>
      <c r="BK257" s="581"/>
      <c r="BL257" s="581"/>
      <c r="BM257" s="516"/>
      <c r="BN257" s="516"/>
      <c r="BO257" s="719"/>
    </row>
    <row r="258" spans="1:67" ht="121.5">
      <c r="A258" s="805"/>
      <c r="B258" s="808"/>
      <c r="C258" s="808"/>
      <c r="D258" s="728"/>
      <c r="E258" s="728"/>
      <c r="F258" s="515"/>
      <c r="G258" s="516"/>
      <c r="H258" s="520"/>
      <c r="I258" s="795"/>
      <c r="J258" s="491"/>
      <c r="K258" s="795"/>
      <c r="L258" s="516"/>
      <c r="M258" s="492"/>
      <c r="N258" s="516"/>
      <c r="O258" s="516"/>
      <c r="P258" s="519"/>
      <c r="Q258" s="514"/>
      <c r="R258" s="520"/>
      <c r="S258" s="482"/>
      <c r="T258" s="520"/>
      <c r="U258" s="482"/>
      <c r="V258" s="520"/>
      <c r="W258" s="482"/>
      <c r="X258" s="485"/>
      <c r="Y258" s="482"/>
      <c r="Z258" s="482"/>
      <c r="AA258" s="492"/>
      <c r="AB258" s="151">
        <v>3</v>
      </c>
      <c r="AC258" s="159" t="s">
        <v>1836</v>
      </c>
      <c r="AD258" s="159">
        <v>2</v>
      </c>
      <c r="AE258" s="152" t="s">
        <v>1315</v>
      </c>
      <c r="AF258" s="153" t="str">
        <f t="shared" si="12"/>
        <v>Probabilidad</v>
      </c>
      <c r="AG258" s="154" t="s">
        <v>96</v>
      </c>
      <c r="AH258" s="155">
        <f t="shared" si="13"/>
        <v>0.25</v>
      </c>
      <c r="AI258" s="154" t="s">
        <v>97</v>
      </c>
      <c r="AJ258" s="155">
        <f t="shared" si="14"/>
        <v>0.15</v>
      </c>
      <c r="AK258" s="156">
        <f t="shared" si="15"/>
        <v>0.4</v>
      </c>
      <c r="AL258" s="157">
        <f>IFERROR(IF(AND(AF257="Probabilidad",AF258="Probabilidad"),(AL257-(+AL257*AK258)),IF(AND(AF257="Impacto",AF258="Probabilidad"),(AL256-(+AL256*AK258)),IF(AF258="Impacto",AL257,""))),"")</f>
        <v>0.14399999999999999</v>
      </c>
      <c r="AM258" s="157">
        <f>IFERROR(IF(AND(AF257="Impacto",AF258="Impacto"),(AM257-(+AM257*AK258)),IF(AND(AF257="Probabilidad",AF258="Impacto"),(AM256-(+AM256*AK258)),IF(AF258="Probabilidad",AM257,""))),"")</f>
        <v>0.30000000000000004</v>
      </c>
      <c r="AN258" s="158" t="s">
        <v>98</v>
      </c>
      <c r="AO258" s="158" t="s">
        <v>99</v>
      </c>
      <c r="AP258" s="158" t="s">
        <v>100</v>
      </c>
      <c r="AQ258" s="520"/>
      <c r="AR258" s="491"/>
      <c r="AS258" s="491"/>
      <c r="AT258" s="492"/>
      <c r="AU258" s="491"/>
      <c r="AV258" s="491"/>
      <c r="AW258" s="492"/>
      <c r="AX258" s="492"/>
      <c r="AY258" s="492"/>
      <c r="AZ258" s="520"/>
      <c r="BA258" s="516"/>
      <c r="BB258" s="516"/>
      <c r="BC258" s="516"/>
      <c r="BD258" s="516"/>
      <c r="BE258" s="516"/>
      <c r="BF258" s="516"/>
      <c r="BG258" s="516"/>
      <c r="BH258" s="581"/>
      <c r="BI258" s="581"/>
      <c r="BJ258" s="581"/>
      <c r="BK258" s="581"/>
      <c r="BL258" s="581"/>
      <c r="BM258" s="516"/>
      <c r="BN258" s="516"/>
      <c r="BO258" s="719"/>
    </row>
    <row r="259" spans="1:67" ht="77.25">
      <c r="A259" s="805"/>
      <c r="B259" s="808"/>
      <c r="C259" s="808"/>
      <c r="D259" s="728" t="s">
        <v>1299</v>
      </c>
      <c r="E259" s="728" t="s">
        <v>679</v>
      </c>
      <c r="F259" s="515">
        <v>8</v>
      </c>
      <c r="G259" s="516" t="s">
        <v>1878</v>
      </c>
      <c r="H259" s="520" t="s">
        <v>1301</v>
      </c>
      <c r="I259" s="795" t="s">
        <v>1316</v>
      </c>
      <c r="J259" s="491" t="s">
        <v>1886</v>
      </c>
      <c r="K259" s="795" t="s">
        <v>180</v>
      </c>
      <c r="L259" s="516" t="s">
        <v>365</v>
      </c>
      <c r="M259" s="492" t="s">
        <v>1304</v>
      </c>
      <c r="N259" s="516" t="s">
        <v>1887</v>
      </c>
      <c r="O259" s="516" t="s">
        <v>1888</v>
      </c>
      <c r="P259" s="519" t="s">
        <v>188</v>
      </c>
      <c r="Q259" s="514" t="s">
        <v>188</v>
      </c>
      <c r="R259" s="520" t="s">
        <v>124</v>
      </c>
      <c r="S259" s="482">
        <f>IF(R259="Muy Alta",100%,IF(R259="Alta",80%,IF(R259="Media",60%,IF(R259="Baja",40%,IF(R259="Muy Baja",20%,"")))))</f>
        <v>0.4</v>
      </c>
      <c r="T259" s="520" t="s">
        <v>183</v>
      </c>
      <c r="U259" s="482">
        <f>IF(T259="Catastrófico",100%,IF(T259="Mayor",80%,IF(T259="Moderado",60%,IF(T259="Menor",40%,IF(T259="Leve",20%,"")))))</f>
        <v>0.4</v>
      </c>
      <c r="V259" s="520" t="s">
        <v>183</v>
      </c>
      <c r="W259" s="482">
        <f>IF(V259="Catastrófico",100%,IF(V259="Mayor",80%,IF(V259="Moderado",60%,IF(V259="Menor",40%,IF(V259="Leve",20%,"")))))</f>
        <v>0.4</v>
      </c>
      <c r="X259" s="485" t="str">
        <f>IF(Y259=100%,"Catastrófico",IF(Y259=80%,"Mayor",IF(Y259=60%,"Moderado",IF(Y259=40%,"Menor",IF(Y259=20%,"Leve","")))))</f>
        <v>Menor</v>
      </c>
      <c r="Y259" s="482">
        <f>IF(AND(U259="",W259=""),"",MAX(U259,W259))</f>
        <v>0.4</v>
      </c>
      <c r="Z259" s="482" t="str">
        <f>CONCATENATE(R259,X259)</f>
        <v>BajaMenor</v>
      </c>
      <c r="AA259" s="492" t="str">
        <f>IF(Z259="Muy AltaLeve","Alto",IF(Z259="Muy AltaMenor","Alto",IF(Z259="Muy AltaModerado","Alto",IF(Z259="Muy AltaMayor","Alto",IF(Z259="Muy AltaCatastrófico","Extremo",IF(Z259="AltaLeve","Moderado",IF(Z259="AltaMenor","Moderado",IF(Z259="AltaModerado","Alto",IF(Z259="AltaMayor","Alto",IF(Z259="AltaCatastrófico","Extremo",IF(Z259="MediaLeve","Moderado",IF(Z259="MediaMenor","Moderado",IF(Z259="MediaModerado","Moderado",IF(Z259="MediaMayor","Alto",IF(Z259="MediaCatastrófico","Extremo",IF(Z259="BajaLeve","Bajo",IF(Z259="BajaMenor","Moderado",IF(Z259="BajaModerado","Moderado",IF(Z259="BajaMayor","Alto",IF(Z259="BajaCatastrófico","Extremo",IF(Z259="Muy BajaLeve","Bajo",IF(Z259="Muy BajaMenor","Bajo",IF(Z259="Muy BajaModerado","Moderado",IF(Z259="Muy BajaMayor","Alto",IF(Z259="Muy BajaCatastrófico","Extremo","")))))))))))))))))))))))))</f>
        <v>Moderado</v>
      </c>
      <c r="AB259" s="151">
        <v>1</v>
      </c>
      <c r="AC259" s="159" t="s">
        <v>1875</v>
      </c>
      <c r="AD259" s="159">
        <v>1</v>
      </c>
      <c r="AE259" s="152" t="s">
        <v>128</v>
      </c>
      <c r="AF259" s="153" t="str">
        <f t="shared" si="12"/>
        <v>Impacto</v>
      </c>
      <c r="AG259" s="154" t="s">
        <v>270</v>
      </c>
      <c r="AH259" s="155">
        <f t="shared" si="13"/>
        <v>0.1</v>
      </c>
      <c r="AI259" s="154" t="s">
        <v>97</v>
      </c>
      <c r="AJ259" s="155">
        <f t="shared" si="14"/>
        <v>0.15</v>
      </c>
      <c r="AK259" s="156">
        <f t="shared" si="15"/>
        <v>0.25</v>
      </c>
      <c r="AL259" s="157">
        <f>IFERROR(IF(AF259="Probabilidad",(S259-(+S259*AK259)),IF(AF259="Impacto",S259,"")),"")</f>
        <v>0.4</v>
      </c>
      <c r="AM259" s="157">
        <f>IFERROR(IF(AF259="Impacto",(Y259-(+Y259*AK259)),IF(AF259="Probabilidad",Y259,"")),"")</f>
        <v>0.30000000000000004</v>
      </c>
      <c r="AN259" s="158" t="s">
        <v>1255</v>
      </c>
      <c r="AO259" s="158" t="s">
        <v>99</v>
      </c>
      <c r="AP259" s="158" t="s">
        <v>100</v>
      </c>
      <c r="AQ259" s="520" t="s">
        <v>1889</v>
      </c>
      <c r="AR259" s="490">
        <f>S259</f>
        <v>0.4</v>
      </c>
      <c r="AS259" s="490">
        <f>IF(AL259="","",MIN(AL259:AL263))</f>
        <v>6.0479999999999999E-2</v>
      </c>
      <c r="AT259" s="492" t="str">
        <f>IFERROR(IF(AS259="","",IF(AS259&lt;=0.2,"Muy Baja",IF(AS259&lt;=0.4,"Baja",IF(AS259&lt;=0.6,"Media",IF(AS259&lt;=0.8,"Alta","Muy Alta"))))),"")</f>
        <v>Muy Baja</v>
      </c>
      <c r="AU259" s="490">
        <f>Y259</f>
        <v>0.4</v>
      </c>
      <c r="AV259" s="490">
        <f>IF(AM259="","",MIN(AM259:AM263))</f>
        <v>0.30000000000000004</v>
      </c>
      <c r="AW259" s="492" t="str">
        <f>IFERROR(IF(AV259="","",IF(AV259&lt;=0.2,"Leve",IF(AV259&lt;=0.4,"Menor",IF(AV259&lt;=0.6,"Moderado",IF(AV259&lt;=0.8,"Mayor","Catastrófico"))))),"")</f>
        <v>Menor</v>
      </c>
      <c r="AX259" s="492" t="str">
        <f>AA259</f>
        <v>Moderado</v>
      </c>
      <c r="AY259" s="492" t="str">
        <f>IFERROR(IF(OR(AND(AT259="Muy Baja",AW259="Leve"),AND(AT259="Muy Baja",AW259="Menor"),AND(AT259="Baja",AW259="Leve")),"Bajo",IF(OR(AND(AT259="Muy baja",AW259="Moderado"),AND(AT259="Baja",AW259="Menor"),AND(AT259="Baja",AW259="Moderado"),AND(AT259="Media",AW259="Leve"),AND(AT259="Media",AW259="Menor"),AND(AT259="Media",AW259="Moderado"),AND(AT259="Alta",AW259="Leve"),AND(AT259="Alta",AW259="Menor")),"Moderado",IF(OR(AND(AT259="Muy Baja",AW259="Mayor"),AND(AT259="Baja",AW259="Mayor"),AND(AT259="Media",AW259="Mayor"),AND(AT259="Alta",AW259="Moderado"),AND(AT259="Alta",AW259="Mayor"),AND(AT259="Muy Alta",AW259="Leve"),AND(AT259="Muy Alta",AW259="Menor"),AND(AT259="Muy Alta",AW259="Moderado"),AND(AT259="Muy Alta",AW259="Mayor")),"Alto",IF(OR(AND(AT259="Muy Baja",AW259="Catastrófico"),AND(AT259="Baja",AW259="Catastrófico"),AND(AT259="Media",AW259="Catastrófico"),AND(AT259="Alta",AW259="Catastrófico"),AND(AT259="Muy Alta",AW259="Catastrófico")),"Extremo","")))),"")</f>
        <v>Bajo</v>
      </c>
      <c r="AZ259" s="520" t="s">
        <v>127</v>
      </c>
      <c r="BA259" s="516" t="s">
        <v>188</v>
      </c>
      <c r="BB259" s="516" t="s">
        <v>188</v>
      </c>
      <c r="BC259" s="516" t="s">
        <v>188</v>
      </c>
      <c r="BD259" s="516" t="s">
        <v>188</v>
      </c>
      <c r="BE259" s="516" t="s">
        <v>188</v>
      </c>
      <c r="BF259" s="516"/>
      <c r="BG259" s="516"/>
      <c r="BH259" s="581"/>
      <c r="BI259" s="581"/>
      <c r="BJ259" s="581"/>
      <c r="BK259" s="581"/>
      <c r="BL259" s="581"/>
      <c r="BM259" s="516"/>
      <c r="BN259" s="516"/>
      <c r="BO259" s="719"/>
    </row>
    <row r="260" spans="1:67" ht="69">
      <c r="A260" s="805"/>
      <c r="B260" s="808"/>
      <c r="C260" s="808"/>
      <c r="D260" s="728"/>
      <c r="E260" s="728"/>
      <c r="F260" s="515"/>
      <c r="G260" s="516"/>
      <c r="H260" s="520"/>
      <c r="I260" s="795"/>
      <c r="J260" s="491"/>
      <c r="K260" s="795"/>
      <c r="L260" s="516"/>
      <c r="M260" s="492"/>
      <c r="N260" s="516"/>
      <c r="O260" s="516"/>
      <c r="P260" s="519"/>
      <c r="Q260" s="514"/>
      <c r="R260" s="520"/>
      <c r="S260" s="482"/>
      <c r="T260" s="520"/>
      <c r="U260" s="482"/>
      <c r="V260" s="520"/>
      <c r="W260" s="482"/>
      <c r="X260" s="485"/>
      <c r="Y260" s="482"/>
      <c r="Z260" s="482"/>
      <c r="AA260" s="492"/>
      <c r="AB260" s="151">
        <v>2</v>
      </c>
      <c r="AC260" s="159" t="s">
        <v>1890</v>
      </c>
      <c r="AD260" s="159">
        <v>4</v>
      </c>
      <c r="AE260" s="152" t="s">
        <v>1324</v>
      </c>
      <c r="AF260" s="153" t="str">
        <f t="shared" si="12"/>
        <v>Probabilidad</v>
      </c>
      <c r="AG260" s="154" t="s">
        <v>231</v>
      </c>
      <c r="AH260" s="155">
        <f t="shared" si="13"/>
        <v>0.15</v>
      </c>
      <c r="AI260" s="154" t="s">
        <v>97</v>
      </c>
      <c r="AJ260" s="155">
        <f t="shared" si="14"/>
        <v>0.15</v>
      </c>
      <c r="AK260" s="156">
        <f t="shared" si="15"/>
        <v>0.3</v>
      </c>
      <c r="AL260" s="157">
        <f>IFERROR(IF(AND(AF259="Probabilidad",AF260="Probabilidad"),(AL259-(+AL259*AK260)),IF(AF260="Probabilidad",(S259-(+S259*AK260)),IF(AF260="Impacto",AL259,""))),"")</f>
        <v>0.28000000000000003</v>
      </c>
      <c r="AM260" s="157">
        <f>IFERROR(IF(AND(AF259="Impacto",AF260="Impacto"),(AM259-(+AM259*AK260)),IF(AF260="Impacto",(Y259-(Y259*AK260)),IF(AF260="Probabilidad",AM259,""))),"")</f>
        <v>0.30000000000000004</v>
      </c>
      <c r="AN260" s="158" t="s">
        <v>98</v>
      </c>
      <c r="AO260" s="158" t="s">
        <v>99</v>
      </c>
      <c r="AP260" s="158" t="s">
        <v>100</v>
      </c>
      <c r="AQ260" s="520"/>
      <c r="AR260" s="491"/>
      <c r="AS260" s="491"/>
      <c r="AT260" s="492"/>
      <c r="AU260" s="491"/>
      <c r="AV260" s="491"/>
      <c r="AW260" s="492"/>
      <c r="AX260" s="492"/>
      <c r="AY260" s="492"/>
      <c r="AZ260" s="520"/>
      <c r="BA260" s="516"/>
      <c r="BB260" s="516"/>
      <c r="BC260" s="516"/>
      <c r="BD260" s="516"/>
      <c r="BE260" s="516"/>
      <c r="BF260" s="516"/>
      <c r="BG260" s="516"/>
      <c r="BH260" s="581"/>
      <c r="BI260" s="581"/>
      <c r="BJ260" s="581"/>
      <c r="BK260" s="581"/>
      <c r="BL260" s="581"/>
      <c r="BM260" s="516"/>
      <c r="BN260" s="516"/>
      <c r="BO260" s="719"/>
    </row>
    <row r="261" spans="1:67" ht="76.5">
      <c r="A261" s="805"/>
      <c r="B261" s="808"/>
      <c r="C261" s="808"/>
      <c r="D261" s="728"/>
      <c r="E261" s="728"/>
      <c r="F261" s="515"/>
      <c r="G261" s="516"/>
      <c r="H261" s="520"/>
      <c r="I261" s="795"/>
      <c r="J261" s="491"/>
      <c r="K261" s="795"/>
      <c r="L261" s="516"/>
      <c r="M261" s="492"/>
      <c r="N261" s="516"/>
      <c r="O261" s="516"/>
      <c r="P261" s="519"/>
      <c r="Q261" s="514"/>
      <c r="R261" s="520"/>
      <c r="S261" s="482"/>
      <c r="T261" s="520"/>
      <c r="U261" s="482"/>
      <c r="V261" s="520"/>
      <c r="W261" s="482"/>
      <c r="X261" s="485"/>
      <c r="Y261" s="482"/>
      <c r="Z261" s="482"/>
      <c r="AA261" s="492"/>
      <c r="AB261" s="151">
        <v>3</v>
      </c>
      <c r="AC261" s="159" t="s">
        <v>1891</v>
      </c>
      <c r="AD261" s="159">
        <v>1</v>
      </c>
      <c r="AE261" s="152" t="s">
        <v>1324</v>
      </c>
      <c r="AF261" s="153" t="str">
        <f t="shared" si="12"/>
        <v>Probabilidad</v>
      </c>
      <c r="AG261" s="154" t="s">
        <v>96</v>
      </c>
      <c r="AH261" s="155">
        <f t="shared" si="13"/>
        <v>0.25</v>
      </c>
      <c r="AI261" s="154" t="s">
        <v>97</v>
      </c>
      <c r="AJ261" s="155">
        <f t="shared" si="14"/>
        <v>0.15</v>
      </c>
      <c r="AK261" s="156">
        <f t="shared" si="15"/>
        <v>0.4</v>
      </c>
      <c r="AL261" s="157">
        <f>IFERROR(IF(AND(AF260="Probabilidad",AF261="Probabilidad"),(AL260-(+AL260*AK261)),IF(AND(AF260="Impacto",AF261="Probabilidad"),(AL259-(+AL259*AK261)),IF(AF261="Impacto",AL260,""))),"")</f>
        <v>0.16800000000000001</v>
      </c>
      <c r="AM261" s="157">
        <f>IFERROR(IF(AND(AF260="Impacto",AF261="Impacto"),(AM260-(+AM260*AK261)),IF(AND(AF260="Probabilidad",AF261="Impacto"),(AM259-(+AM259*AK261)),IF(AF261="Probabilidad",AM260,""))),"")</f>
        <v>0.30000000000000004</v>
      </c>
      <c r="AN261" s="158" t="s">
        <v>98</v>
      </c>
      <c r="AO261" s="158" t="s">
        <v>99</v>
      </c>
      <c r="AP261" s="158" t="s">
        <v>100</v>
      </c>
      <c r="AQ261" s="520"/>
      <c r="AR261" s="491"/>
      <c r="AS261" s="491"/>
      <c r="AT261" s="492"/>
      <c r="AU261" s="491"/>
      <c r="AV261" s="491"/>
      <c r="AW261" s="492"/>
      <c r="AX261" s="492"/>
      <c r="AY261" s="492"/>
      <c r="AZ261" s="520"/>
      <c r="BA261" s="516"/>
      <c r="BB261" s="516"/>
      <c r="BC261" s="516"/>
      <c r="BD261" s="516"/>
      <c r="BE261" s="516"/>
      <c r="BF261" s="516"/>
      <c r="BG261" s="516"/>
      <c r="BH261" s="581"/>
      <c r="BI261" s="581"/>
      <c r="BJ261" s="581"/>
      <c r="BK261" s="581"/>
      <c r="BL261" s="581"/>
      <c r="BM261" s="516"/>
      <c r="BN261" s="516"/>
      <c r="BO261" s="719"/>
    </row>
    <row r="262" spans="1:67" ht="69">
      <c r="A262" s="805"/>
      <c r="B262" s="808"/>
      <c r="C262" s="808"/>
      <c r="D262" s="728"/>
      <c r="E262" s="728"/>
      <c r="F262" s="515"/>
      <c r="G262" s="516"/>
      <c r="H262" s="520"/>
      <c r="I262" s="795"/>
      <c r="J262" s="491"/>
      <c r="K262" s="795"/>
      <c r="L262" s="516"/>
      <c r="M262" s="492"/>
      <c r="N262" s="516"/>
      <c r="O262" s="516"/>
      <c r="P262" s="519"/>
      <c r="Q262" s="514"/>
      <c r="R262" s="520"/>
      <c r="S262" s="482"/>
      <c r="T262" s="520"/>
      <c r="U262" s="482"/>
      <c r="V262" s="520"/>
      <c r="W262" s="482"/>
      <c r="X262" s="485"/>
      <c r="Y262" s="482"/>
      <c r="Z262" s="482"/>
      <c r="AA262" s="492"/>
      <c r="AB262" s="151">
        <v>4</v>
      </c>
      <c r="AC262" s="210" t="s">
        <v>1892</v>
      </c>
      <c r="AD262" s="159">
        <v>4</v>
      </c>
      <c r="AE262" s="152" t="s">
        <v>1324</v>
      </c>
      <c r="AF262" s="153" t="str">
        <f t="shared" si="12"/>
        <v>Probabilidad</v>
      </c>
      <c r="AG262" s="154" t="s">
        <v>96</v>
      </c>
      <c r="AH262" s="155">
        <f t="shared" si="13"/>
        <v>0.25</v>
      </c>
      <c r="AI262" s="154" t="s">
        <v>97</v>
      </c>
      <c r="AJ262" s="155">
        <f t="shared" si="14"/>
        <v>0.15</v>
      </c>
      <c r="AK262" s="156">
        <f t="shared" si="15"/>
        <v>0.4</v>
      </c>
      <c r="AL262" s="157">
        <f>IFERROR(IF(AND(AF261="Probabilidad",AF262="Probabilidad"),(AL261-(+AL261*AK262)),IF(AND(AF261="Impacto",AF262="Probabilidad"),(AL260-(+AL260*AK262)),IF(AF262="Impacto",AL261,""))),"")</f>
        <v>0.1008</v>
      </c>
      <c r="AM262" s="161">
        <f>IFERROR(IF(AND(AF261="Impacto",AF262="Impacto"),(AM261-(+AM261*AK262)),IF(AND(AF261="Probabilidad",AF262="Impacto"),(AM260-(+AM260*AK262)),IF(AF262="Probabilidad",AM261,""))),"")</f>
        <v>0.30000000000000004</v>
      </c>
      <c r="AN262" s="158" t="s">
        <v>98</v>
      </c>
      <c r="AO262" s="158" t="s">
        <v>99</v>
      </c>
      <c r="AP262" s="158" t="s">
        <v>100</v>
      </c>
      <c r="AQ262" s="520"/>
      <c r="AR262" s="491"/>
      <c r="AS262" s="491"/>
      <c r="AT262" s="492"/>
      <c r="AU262" s="491"/>
      <c r="AV262" s="491"/>
      <c r="AW262" s="492"/>
      <c r="AX262" s="492"/>
      <c r="AY262" s="492"/>
      <c r="AZ262" s="520"/>
      <c r="BA262" s="516"/>
      <c r="BB262" s="516"/>
      <c r="BC262" s="516"/>
      <c r="BD262" s="516"/>
      <c r="BE262" s="516"/>
      <c r="BF262" s="516"/>
      <c r="BG262" s="516"/>
      <c r="BH262" s="581"/>
      <c r="BI262" s="581"/>
      <c r="BJ262" s="581"/>
      <c r="BK262" s="581"/>
      <c r="BL262" s="581"/>
      <c r="BM262" s="516"/>
      <c r="BN262" s="516"/>
      <c r="BO262" s="719"/>
    </row>
    <row r="263" spans="1:67" ht="69">
      <c r="A263" s="822"/>
      <c r="B263" s="823"/>
      <c r="C263" s="823"/>
      <c r="D263" s="818"/>
      <c r="E263" s="818"/>
      <c r="F263" s="499"/>
      <c r="G263" s="496"/>
      <c r="H263" s="479"/>
      <c r="I263" s="814"/>
      <c r="J263" s="502"/>
      <c r="K263" s="814"/>
      <c r="L263" s="496"/>
      <c r="M263" s="813"/>
      <c r="N263" s="496"/>
      <c r="O263" s="496"/>
      <c r="P263" s="548"/>
      <c r="Q263" s="637"/>
      <c r="R263" s="479"/>
      <c r="S263" s="817"/>
      <c r="T263" s="479"/>
      <c r="U263" s="817"/>
      <c r="V263" s="479"/>
      <c r="W263" s="817"/>
      <c r="X263" s="547"/>
      <c r="Y263" s="817"/>
      <c r="Z263" s="817"/>
      <c r="AA263" s="813"/>
      <c r="AB263" s="262">
        <v>5</v>
      </c>
      <c r="AC263" s="280" t="s">
        <v>1893</v>
      </c>
      <c r="AD263" s="222">
        <v>4</v>
      </c>
      <c r="AE263" s="230" t="s">
        <v>1324</v>
      </c>
      <c r="AF263" s="235" t="str">
        <f t="shared" si="12"/>
        <v>Probabilidad</v>
      </c>
      <c r="AG263" s="236" t="s">
        <v>231</v>
      </c>
      <c r="AH263" s="265">
        <f t="shared" si="13"/>
        <v>0.15</v>
      </c>
      <c r="AI263" s="236" t="s">
        <v>635</v>
      </c>
      <c r="AJ263" s="265">
        <f t="shared" si="14"/>
        <v>0.25</v>
      </c>
      <c r="AK263" s="266">
        <f t="shared" si="15"/>
        <v>0.4</v>
      </c>
      <c r="AL263" s="267">
        <f>IFERROR(IF(AND(AF262="Probabilidad",AF263="Probabilidad"),(AL262-(+AL262*AK263)),IF(AND(AF262="Impacto",AF263="Probabilidad"),(AL261-(+AL261*AK263)),IF(AF263="Impacto",AL262,""))),"")</f>
        <v>6.0479999999999999E-2</v>
      </c>
      <c r="AM263" s="267">
        <f>IFERROR(IF(AND(AF262="Impacto",AF263="Impacto"),(AM262-(+AM262*AK263)),IF(AND(AF262="Probabilidad",AF263="Impacto"),(AM261-(+AM261*AK263)),IF(AF263="Probabilidad",AM262,""))),"")</f>
        <v>0.30000000000000004</v>
      </c>
      <c r="AN263" s="268" t="s">
        <v>98</v>
      </c>
      <c r="AO263" s="268" t="s">
        <v>686</v>
      </c>
      <c r="AP263" s="268" t="s">
        <v>100</v>
      </c>
      <c r="AQ263" s="479"/>
      <c r="AR263" s="502"/>
      <c r="AS263" s="502"/>
      <c r="AT263" s="813"/>
      <c r="AU263" s="502"/>
      <c r="AV263" s="502"/>
      <c r="AW263" s="813"/>
      <c r="AX263" s="813"/>
      <c r="AY263" s="813"/>
      <c r="AZ263" s="479"/>
      <c r="BA263" s="496"/>
      <c r="BB263" s="496"/>
      <c r="BC263" s="496"/>
      <c r="BD263" s="496"/>
      <c r="BE263" s="496"/>
      <c r="BF263" s="496"/>
      <c r="BG263" s="496"/>
      <c r="BH263" s="589"/>
      <c r="BI263" s="589"/>
      <c r="BJ263" s="589"/>
      <c r="BK263" s="589"/>
      <c r="BL263" s="589"/>
      <c r="BM263" s="496"/>
      <c r="BN263" s="496"/>
      <c r="BO263" s="803"/>
    </row>
    <row r="264" spans="1:67" ht="69">
      <c r="A264" s="804" t="s">
        <v>391</v>
      </c>
      <c r="B264" s="807" t="s">
        <v>343</v>
      </c>
      <c r="C264" s="810" t="s">
        <v>1041</v>
      </c>
      <c r="D264" s="824" t="s">
        <v>1299</v>
      </c>
      <c r="E264" s="824" t="s">
        <v>394</v>
      </c>
      <c r="F264" s="716">
        <v>1</v>
      </c>
      <c r="G264" s="701" t="s">
        <v>1894</v>
      </c>
      <c r="H264" s="691" t="s">
        <v>1680</v>
      </c>
      <c r="I264" s="819" t="s">
        <v>1302</v>
      </c>
      <c r="J264" s="705" t="s">
        <v>1895</v>
      </c>
      <c r="K264" s="819" t="s">
        <v>180</v>
      </c>
      <c r="L264" s="683" t="s">
        <v>365</v>
      </c>
      <c r="M264" s="699" t="s">
        <v>1304</v>
      </c>
      <c r="N264" s="701" t="s">
        <v>1896</v>
      </c>
      <c r="O264" s="701" t="s">
        <v>1897</v>
      </c>
      <c r="P264" s="701" t="s">
        <v>188</v>
      </c>
      <c r="Q264" s="743" t="s">
        <v>188</v>
      </c>
      <c r="R264" s="691" t="s">
        <v>218</v>
      </c>
      <c r="S264" s="697">
        <f>IF(R264="Muy Alta",100%,IF(R264="Alta",80%,IF(R264="Media",60%,IF(R264="Baja",40%,IF(R264="Muy Baja",20%,"")))))</f>
        <v>0.8</v>
      </c>
      <c r="T264" s="691" t="s">
        <v>120</v>
      </c>
      <c r="U264" s="697">
        <f>IF(T264="Catastrófico",100%,IF(T264="Mayor",80%,IF(T264="Moderado",60%,IF(T264="Menor",40%,IF(T264="Leve",20%,"")))))</f>
        <v>0.2</v>
      </c>
      <c r="V264" s="691" t="s">
        <v>91</v>
      </c>
      <c r="W264" s="697">
        <f>IF(V264="Catastrófico",100%,IF(V264="Mayor",80%,IF(V264="Moderado",60%,IF(V264="Menor",40%,IF(V264="Leve",20%,"")))))</f>
        <v>0.8</v>
      </c>
      <c r="X264" s="699" t="str">
        <f>IF(Y264=100%,"Catastrófico",IF(Y264=80%,"Mayor",IF(Y264=60%,"Moderado",IF(Y264=40%,"Menor",IF(Y264=20%,"Leve","")))))</f>
        <v>Mayor</v>
      </c>
      <c r="Y264" s="697">
        <f>IF(AND(U264="",W264=""),"",MAX(U264,W264))</f>
        <v>0.8</v>
      </c>
      <c r="Z264" s="697" t="str">
        <f>CONCATENATE(R264,X264)</f>
        <v>AltaMayor</v>
      </c>
      <c r="AA264" s="689" t="str">
        <f>IF(Z264="Muy AltaLeve","Alto",IF(Z264="Muy AltaMenor","Alto",IF(Z264="Muy AltaModerado","Alto",IF(Z264="Muy AltaMayor","Alto",IF(Z264="Muy AltaCatastrófico","Extremo",IF(Z264="AltaLeve","Moderado",IF(Z264="AltaMenor","Moderado",IF(Z264="AltaModerado","Alto",IF(Z264="AltaMayor","Alto",IF(Z264="AltaCatastrófico","Extremo",IF(Z264="MediaLeve","Moderado",IF(Z264="MediaMenor","Moderado",IF(Z264="MediaModerado","Moderado",IF(Z264="MediaMayor","Alto",IF(Z264="MediaCatastrófico","Extremo",IF(Z264="BajaLeve","Bajo",IF(Z264="BajaMenor","Moderado",IF(Z264="BajaModerado","Moderado",IF(Z264="BajaMayor","Alto",IF(Z264="BajaCatastrófico","Extremo",IF(Z264="Muy BajaLeve","Bajo",IF(Z264="Muy BajaMenor","Bajo",IF(Z264="Muy BajaModerado","Moderado",IF(Z264="Muy BajaMayor","Alto",IF(Z264="Muy BajaCatastrófico","Extremo","")))))))))))))))))))))))))</f>
        <v>Alto</v>
      </c>
      <c r="AB264" s="26">
        <v>1</v>
      </c>
      <c r="AC264" s="45" t="s">
        <v>1898</v>
      </c>
      <c r="AD264" s="74">
        <v>1</v>
      </c>
      <c r="AE264" s="73" t="s">
        <v>1498</v>
      </c>
      <c r="AF264" s="30" t="str">
        <f t="shared" ref="AF264:AF319" si="16">IF(OR(AG264="Preventivo",AG264="Detectivo"),"Probabilidad",IF(AG264="Correctivo","Impacto",""))</f>
        <v>Probabilidad</v>
      </c>
      <c r="AG264" s="27" t="s">
        <v>1477</v>
      </c>
      <c r="AH264" s="78">
        <f t="shared" ref="AH264:AH319" si="17">IF(AG264="","",IF(AG264="Preventivo",25%,IF(AG264="Detectivo",15%,IF(AG264="Correctivo",10%))))</f>
        <v>0.15</v>
      </c>
      <c r="AI264" s="27" t="s">
        <v>97</v>
      </c>
      <c r="AJ264" s="78">
        <f>IF(AI264="Automático",25%,IF(AI264="Manual",15%,""))</f>
        <v>0.15</v>
      </c>
      <c r="AK264" s="80">
        <f>IF(OR(AH264="",AJ264=""),"",AH264+AJ264)</f>
        <v>0.3</v>
      </c>
      <c r="AL264" s="28">
        <f>IFERROR(IF(AF264="Probabilidad",(S264-(+S264*AK264)),IF(AF264="Impacto",S264,"")),"")</f>
        <v>0.56000000000000005</v>
      </c>
      <c r="AM264" s="28">
        <f>IFERROR(IF(AF264="Impacto",(Y264-(+Y264*AK264)),IF(AF264="Probabilidad",Y264,"")),"")</f>
        <v>0.8</v>
      </c>
      <c r="AN264" s="29" t="s">
        <v>98</v>
      </c>
      <c r="AO264" s="29" t="s">
        <v>99</v>
      </c>
      <c r="AP264" s="29" t="s">
        <v>100</v>
      </c>
      <c r="AQ264" s="691" t="s">
        <v>1899</v>
      </c>
      <c r="AR264" s="687">
        <f>S264</f>
        <v>0.8</v>
      </c>
      <c r="AS264" s="687">
        <f>IF(AL264="","",MIN(AL264:AL269))</f>
        <v>8.4671999999999997E-2</v>
      </c>
      <c r="AT264" s="689" t="str">
        <f>IFERROR(IF(AS264="","",IF(AS264&lt;=0.2,"Muy Baja",IF(AS264&lt;=0.4,"Baja",IF(AS264&lt;=0.6,"Media",IF(AS264&lt;=0.8,"Alta","Muy Alta"))))),"")</f>
        <v>Muy Baja</v>
      </c>
      <c r="AU264" s="687">
        <f>Y264</f>
        <v>0.8</v>
      </c>
      <c r="AV264" s="687">
        <f>IF(AM264="","",MIN(AM264:AM269))</f>
        <v>0.60000000000000009</v>
      </c>
      <c r="AW264" s="689" t="str">
        <f>IFERROR(IF(AV264="","",IF(AV264&lt;=0.2,"Leve",IF(AV264&lt;=0.4,"Menor",IF(AV264&lt;=0.6,"Moderado",IF(AV264&lt;=0.8,"Mayor","Catastrófico"))))),"")</f>
        <v>Moderado</v>
      </c>
      <c r="AX264" s="689" t="str">
        <f>AA264</f>
        <v>Alto</v>
      </c>
      <c r="AY264" s="689" t="str">
        <f>IFERROR(IF(OR(AND(AT264="Muy Baja",AW264="Leve"),AND(AT264="Muy Baja",AW264="Menor"),AND(AT264="Baja",AW264="Leve")),"Bajo",IF(OR(AND(AT264="Muy baja",AW264="Moderado"),AND(AT264="Baja",AW264="Menor"),AND(AT264="Baja",AW264="Moderado"),AND(AT264="Media",AW264="Leve"),AND(AT264="Media",AW264="Menor"),AND(AT264="Media",AW264="Moderado"),AND(AT264="Alta",AW264="Leve"),AND(AT264="Alta",AW264="Menor")),"Moderado",IF(OR(AND(AT264="Muy Baja",AW264="Mayor"),AND(AT264="Baja",AW264="Mayor"),AND(AT264="Media",AW264="Mayor"),AND(AT264="Alta",AW264="Moderado"),AND(AT264="Alta",AW264="Mayor"),AND(AT264="Muy Alta",AW264="Leve"),AND(AT264="Muy Alta",AW264="Menor"),AND(AT264="Muy Alta",AW264="Moderado"),AND(AT264="Muy Alta",AW264="Mayor")),"Alto",IF(OR(AND(AT264="Muy Baja",AW264="Catastrófico"),AND(AT264="Baja",AW264="Catastrófico"),AND(AT264="Media",AW264="Catastrófico"),AND(AT264="Alta",AW264="Catastrófico"),AND(AT264="Muy Alta",AW264="Catastrófico")),"Extremo","")))),"")</f>
        <v>Moderado</v>
      </c>
      <c r="AZ264" s="819" t="s">
        <v>104</v>
      </c>
      <c r="BA264" s="701" t="s">
        <v>1900</v>
      </c>
      <c r="BB264" s="701" t="s">
        <v>1901</v>
      </c>
      <c r="BC264" s="701" t="s">
        <v>1902</v>
      </c>
      <c r="BD264" s="701" t="s">
        <v>1903</v>
      </c>
      <c r="BE264" s="782" t="s">
        <v>246</v>
      </c>
      <c r="BF264" s="683"/>
      <c r="BG264" s="683"/>
      <c r="BH264" s="685"/>
      <c r="BI264" s="685"/>
      <c r="BJ264" s="683"/>
      <c r="BK264" s="683"/>
      <c r="BL264" s="743"/>
      <c r="BM264" s="701"/>
      <c r="BN264" s="701"/>
      <c r="BO264" s="739"/>
    </row>
    <row r="265" spans="1:67" ht="94.5">
      <c r="A265" s="805"/>
      <c r="B265" s="808"/>
      <c r="C265" s="811"/>
      <c r="D265" s="728"/>
      <c r="E265" s="728"/>
      <c r="F265" s="515"/>
      <c r="G265" s="519"/>
      <c r="H265" s="520"/>
      <c r="I265" s="795"/>
      <c r="J265" s="491"/>
      <c r="K265" s="795"/>
      <c r="L265" s="516"/>
      <c r="M265" s="485"/>
      <c r="N265" s="519"/>
      <c r="O265" s="519"/>
      <c r="P265" s="519"/>
      <c r="Q265" s="514"/>
      <c r="R265" s="520"/>
      <c r="S265" s="482"/>
      <c r="T265" s="520"/>
      <c r="U265" s="482"/>
      <c r="V265" s="520"/>
      <c r="W265" s="482"/>
      <c r="X265" s="485"/>
      <c r="Y265" s="482"/>
      <c r="Z265" s="482"/>
      <c r="AA265" s="492"/>
      <c r="AB265" s="151">
        <v>2</v>
      </c>
      <c r="AC265" s="162" t="s">
        <v>1904</v>
      </c>
      <c r="AD265" s="159">
        <v>4.5</v>
      </c>
      <c r="AE265" s="152" t="s">
        <v>1356</v>
      </c>
      <c r="AF265" s="153" t="str">
        <f t="shared" si="16"/>
        <v>Probabilidad</v>
      </c>
      <c r="AG265" s="154" t="s">
        <v>96</v>
      </c>
      <c r="AH265" s="155">
        <f t="shared" si="17"/>
        <v>0.25</v>
      </c>
      <c r="AI265" s="154" t="s">
        <v>1469</v>
      </c>
      <c r="AJ265" s="155">
        <f t="shared" ref="AJ265:AJ328" si="18">IF(AI265="Automático",25%,IF(AI265="Manual",15%,""))</f>
        <v>0.15</v>
      </c>
      <c r="AK265" s="156">
        <f t="shared" ref="AK265:AK328" si="19">IF(OR(AH265="",AJ265=""),"",AH265+AJ265)</f>
        <v>0.4</v>
      </c>
      <c r="AL265" s="157">
        <f>IFERROR(IF(AND(AF264="Probabilidad",AF265="Probabilidad"),(AL264-(+AL264*AK265)),IF(AF265="Probabilidad",(S264-(+S264*AK265)),IF(AF265="Impacto",AL264,""))),"")</f>
        <v>0.33600000000000002</v>
      </c>
      <c r="AM265" s="157">
        <f>IFERROR(IF(AND(AF264="Impacto",AF265="Impacto"),(AM264-(+AM264*AK265)),IF(AF265="Impacto",(Y264-(+Y264*AK265)),IF(AF265="Probabilidad",AM264,""))),"")</f>
        <v>0.8</v>
      </c>
      <c r="AN265" s="158" t="s">
        <v>98</v>
      </c>
      <c r="AO265" s="158" t="s">
        <v>99</v>
      </c>
      <c r="AP265" s="158" t="s">
        <v>100</v>
      </c>
      <c r="AQ265" s="520"/>
      <c r="AR265" s="491"/>
      <c r="AS265" s="491"/>
      <c r="AT265" s="492"/>
      <c r="AU265" s="491"/>
      <c r="AV265" s="491"/>
      <c r="AW265" s="492"/>
      <c r="AX265" s="492"/>
      <c r="AY265" s="492"/>
      <c r="AZ265" s="795"/>
      <c r="BA265" s="519"/>
      <c r="BB265" s="519"/>
      <c r="BC265" s="519"/>
      <c r="BD265" s="519"/>
      <c r="BE265" s="519"/>
      <c r="BF265" s="516"/>
      <c r="BG265" s="516"/>
      <c r="BH265" s="516"/>
      <c r="BI265" s="516"/>
      <c r="BJ265" s="516"/>
      <c r="BK265" s="516"/>
      <c r="BL265" s="514"/>
      <c r="BM265" s="519"/>
      <c r="BN265" s="519"/>
      <c r="BO265" s="740"/>
    </row>
    <row r="266" spans="1:67" ht="108">
      <c r="A266" s="805"/>
      <c r="B266" s="808"/>
      <c r="C266" s="811"/>
      <c r="D266" s="728"/>
      <c r="E266" s="728"/>
      <c r="F266" s="515"/>
      <c r="G266" s="519"/>
      <c r="H266" s="520"/>
      <c r="I266" s="795"/>
      <c r="J266" s="491"/>
      <c r="K266" s="795"/>
      <c r="L266" s="516"/>
      <c r="M266" s="485"/>
      <c r="N266" s="519"/>
      <c r="O266" s="519"/>
      <c r="P266" s="519"/>
      <c r="Q266" s="514"/>
      <c r="R266" s="520"/>
      <c r="S266" s="482"/>
      <c r="T266" s="520"/>
      <c r="U266" s="482"/>
      <c r="V266" s="520"/>
      <c r="W266" s="482"/>
      <c r="X266" s="485"/>
      <c r="Y266" s="482"/>
      <c r="Z266" s="482"/>
      <c r="AA266" s="492"/>
      <c r="AB266" s="151">
        <v>3</v>
      </c>
      <c r="AC266" s="162" t="s">
        <v>1539</v>
      </c>
      <c r="AD266" s="159">
        <v>5</v>
      </c>
      <c r="AE266" s="159" t="s">
        <v>1541</v>
      </c>
      <c r="AF266" s="153" t="str">
        <f t="shared" si="16"/>
        <v>Probabilidad</v>
      </c>
      <c r="AG266" s="154" t="s">
        <v>1468</v>
      </c>
      <c r="AH266" s="155">
        <f t="shared" si="17"/>
        <v>0.25</v>
      </c>
      <c r="AI266" s="154" t="s">
        <v>1469</v>
      </c>
      <c r="AJ266" s="155">
        <f t="shared" si="18"/>
        <v>0.15</v>
      </c>
      <c r="AK266" s="156">
        <f t="shared" si="19"/>
        <v>0.4</v>
      </c>
      <c r="AL266" s="157">
        <f>IFERROR(IF(AND(AF265="Probabilidad",AF266="Probabilidad"),(AL265-(+AL265*AK266)),IF(AND(AF265="Impacto",AF266="Probabilidad"),(AL264-(+AL264*AK266)),IF(AF266="Impacto",AL265,""))),"")</f>
        <v>0.2016</v>
      </c>
      <c r="AM266" s="157">
        <f>IFERROR(IF(AND(AF265="Impacto",AF266="Impacto"),(AM265-(+AM265*AK266)),IF(AND(AF265="Probabilidad",AF266="Impacto"),(AM264-(+AM264*AK266)),IF(AF266="Probabilidad",AM265,""))),"")</f>
        <v>0.8</v>
      </c>
      <c r="AN266" s="158" t="s">
        <v>98</v>
      </c>
      <c r="AO266" s="158" t="s">
        <v>99</v>
      </c>
      <c r="AP266" s="158" t="s">
        <v>100</v>
      </c>
      <c r="AQ266" s="520"/>
      <c r="AR266" s="491"/>
      <c r="AS266" s="491"/>
      <c r="AT266" s="492"/>
      <c r="AU266" s="491"/>
      <c r="AV266" s="491"/>
      <c r="AW266" s="492"/>
      <c r="AX266" s="492"/>
      <c r="AY266" s="492"/>
      <c r="AZ266" s="795"/>
      <c r="BA266" s="519"/>
      <c r="BB266" s="519"/>
      <c r="BC266" s="519"/>
      <c r="BD266" s="519"/>
      <c r="BE266" s="519"/>
      <c r="BF266" s="516"/>
      <c r="BG266" s="516"/>
      <c r="BH266" s="516"/>
      <c r="BI266" s="516"/>
      <c r="BJ266" s="516"/>
      <c r="BK266" s="516"/>
      <c r="BL266" s="514"/>
      <c r="BM266" s="519"/>
      <c r="BN266" s="519"/>
      <c r="BO266" s="740"/>
    </row>
    <row r="267" spans="1:67" ht="69">
      <c r="A267" s="805"/>
      <c r="B267" s="808"/>
      <c r="C267" s="811"/>
      <c r="D267" s="728"/>
      <c r="E267" s="728"/>
      <c r="F267" s="515"/>
      <c r="G267" s="519"/>
      <c r="H267" s="520"/>
      <c r="I267" s="795"/>
      <c r="J267" s="491"/>
      <c r="K267" s="795"/>
      <c r="L267" s="516"/>
      <c r="M267" s="485"/>
      <c r="N267" s="519"/>
      <c r="O267" s="519"/>
      <c r="P267" s="519"/>
      <c r="Q267" s="514"/>
      <c r="R267" s="520"/>
      <c r="S267" s="482"/>
      <c r="T267" s="520"/>
      <c r="U267" s="482"/>
      <c r="V267" s="520"/>
      <c r="W267" s="482"/>
      <c r="X267" s="485"/>
      <c r="Y267" s="482"/>
      <c r="Z267" s="482"/>
      <c r="AA267" s="492"/>
      <c r="AB267" s="151">
        <v>4</v>
      </c>
      <c r="AC267" s="288" t="s">
        <v>1905</v>
      </c>
      <c r="AD267" s="159" t="s">
        <v>221</v>
      </c>
      <c r="AE267" s="159" t="s">
        <v>1541</v>
      </c>
      <c r="AF267" s="153" t="str">
        <f t="shared" si="16"/>
        <v>Impacto</v>
      </c>
      <c r="AG267" s="154" t="s">
        <v>1478</v>
      </c>
      <c r="AH267" s="155">
        <f t="shared" si="17"/>
        <v>0.1</v>
      </c>
      <c r="AI267" s="154" t="s">
        <v>1469</v>
      </c>
      <c r="AJ267" s="155">
        <f t="shared" si="18"/>
        <v>0.15</v>
      </c>
      <c r="AK267" s="156">
        <f t="shared" si="19"/>
        <v>0.25</v>
      </c>
      <c r="AL267" s="157">
        <f>IFERROR(IF(AND(AF266="Probabilidad",AF267="Probabilidad"),(AL266-(+AL266*AK267)),IF(AND(AF266="Impacto",AF267="Probabilidad"),(AL265-(+AL265*AK267)),IF(AF267="Impacto",AL266,""))),"")</f>
        <v>0.2016</v>
      </c>
      <c r="AM267" s="157">
        <f>IFERROR(IF(AND(AF266="Impacto",AF267="Impacto"),(AM266-(+AM266*AK267)),IF(AND(AF266="Probabilidad",AF267="Impacto"),(AM265-(+AM265*AK267)),IF(AF267="Probabilidad",AM266,""))),"")</f>
        <v>0.60000000000000009</v>
      </c>
      <c r="AN267" s="158" t="s">
        <v>98</v>
      </c>
      <c r="AO267" s="158" t="s">
        <v>99</v>
      </c>
      <c r="AP267" s="158" t="s">
        <v>100</v>
      </c>
      <c r="AQ267" s="520"/>
      <c r="AR267" s="491"/>
      <c r="AS267" s="491"/>
      <c r="AT267" s="492"/>
      <c r="AU267" s="491"/>
      <c r="AV267" s="491"/>
      <c r="AW267" s="492"/>
      <c r="AX267" s="492"/>
      <c r="AY267" s="492"/>
      <c r="AZ267" s="795"/>
      <c r="BA267" s="519"/>
      <c r="BB267" s="519"/>
      <c r="BC267" s="519"/>
      <c r="BD267" s="519"/>
      <c r="BE267" s="519"/>
      <c r="BF267" s="516"/>
      <c r="BG267" s="516"/>
      <c r="BH267" s="516"/>
      <c r="BI267" s="516"/>
      <c r="BJ267" s="516"/>
      <c r="BK267" s="516"/>
      <c r="BL267" s="514"/>
      <c r="BM267" s="519"/>
      <c r="BN267" s="519"/>
      <c r="BO267" s="740"/>
    </row>
    <row r="268" spans="1:67" ht="69">
      <c r="A268" s="805"/>
      <c r="B268" s="808"/>
      <c r="C268" s="811"/>
      <c r="D268" s="728"/>
      <c r="E268" s="728"/>
      <c r="F268" s="515"/>
      <c r="G268" s="519"/>
      <c r="H268" s="520"/>
      <c r="I268" s="795"/>
      <c r="J268" s="491"/>
      <c r="K268" s="795"/>
      <c r="L268" s="516"/>
      <c r="M268" s="485"/>
      <c r="N268" s="519"/>
      <c r="O268" s="519"/>
      <c r="P268" s="519"/>
      <c r="Q268" s="514"/>
      <c r="R268" s="520"/>
      <c r="S268" s="482"/>
      <c r="T268" s="520"/>
      <c r="U268" s="482"/>
      <c r="V268" s="520"/>
      <c r="W268" s="482"/>
      <c r="X268" s="485"/>
      <c r="Y268" s="482"/>
      <c r="Z268" s="482"/>
      <c r="AA268" s="492"/>
      <c r="AB268" s="151">
        <v>5</v>
      </c>
      <c r="AC268" s="162" t="s">
        <v>1906</v>
      </c>
      <c r="AD268" s="159" t="s">
        <v>221</v>
      </c>
      <c r="AE268" s="152" t="s">
        <v>1498</v>
      </c>
      <c r="AF268" s="153" t="str">
        <f t="shared" si="16"/>
        <v>Probabilidad</v>
      </c>
      <c r="AG268" s="154" t="s">
        <v>1477</v>
      </c>
      <c r="AH268" s="155">
        <f t="shared" si="17"/>
        <v>0.15</v>
      </c>
      <c r="AI268" s="154" t="s">
        <v>1469</v>
      </c>
      <c r="AJ268" s="155">
        <f t="shared" si="18"/>
        <v>0.15</v>
      </c>
      <c r="AK268" s="156">
        <f t="shared" si="19"/>
        <v>0.3</v>
      </c>
      <c r="AL268" s="157">
        <f>IFERROR(IF(AND(AF267="Probabilidad",AF268="Probabilidad"),(AL267-(+AL267*AK268)),IF(AND(AF267="Impacto",AF268="Probabilidad"),(AL266-(+AL266*AK268)),IF(AF268="Impacto",AL267,""))),"")</f>
        <v>0.14112</v>
      </c>
      <c r="AM268" s="157">
        <f>IFERROR(IF(AND(AF267="Impacto",AF268="Impacto"),(AM267-(+AM267*AK268)),IF(AND(AF267="Probabilidad",AF268="Impacto"),(AM266-(+AM266*AK268)),IF(AF268="Probabilidad",AM267,""))),"")</f>
        <v>0.60000000000000009</v>
      </c>
      <c r="AN268" s="158" t="s">
        <v>98</v>
      </c>
      <c r="AO268" s="158" t="s">
        <v>99</v>
      </c>
      <c r="AP268" s="158" t="s">
        <v>100</v>
      </c>
      <c r="AQ268" s="520"/>
      <c r="AR268" s="491"/>
      <c r="AS268" s="491"/>
      <c r="AT268" s="492"/>
      <c r="AU268" s="491"/>
      <c r="AV268" s="491"/>
      <c r="AW268" s="492"/>
      <c r="AX268" s="492"/>
      <c r="AY268" s="492"/>
      <c r="AZ268" s="795"/>
      <c r="BA268" s="519"/>
      <c r="BB268" s="519"/>
      <c r="BC268" s="519"/>
      <c r="BD268" s="519"/>
      <c r="BE268" s="519"/>
      <c r="BF268" s="516"/>
      <c r="BG268" s="516"/>
      <c r="BH268" s="516"/>
      <c r="BI268" s="516"/>
      <c r="BJ268" s="516"/>
      <c r="BK268" s="516"/>
      <c r="BL268" s="514"/>
      <c r="BM268" s="519"/>
      <c r="BN268" s="519"/>
      <c r="BO268" s="740"/>
    </row>
    <row r="269" spans="1:67" ht="69">
      <c r="A269" s="805"/>
      <c r="B269" s="808"/>
      <c r="C269" s="811"/>
      <c r="D269" s="728"/>
      <c r="E269" s="728"/>
      <c r="F269" s="515"/>
      <c r="G269" s="519"/>
      <c r="H269" s="520"/>
      <c r="I269" s="795"/>
      <c r="J269" s="491"/>
      <c r="K269" s="795"/>
      <c r="L269" s="516"/>
      <c r="M269" s="485"/>
      <c r="N269" s="519"/>
      <c r="O269" s="519"/>
      <c r="P269" s="519"/>
      <c r="Q269" s="514"/>
      <c r="R269" s="520"/>
      <c r="S269" s="482"/>
      <c r="T269" s="520"/>
      <c r="U269" s="482"/>
      <c r="V269" s="520"/>
      <c r="W269" s="482"/>
      <c r="X269" s="485"/>
      <c r="Y269" s="482"/>
      <c r="Z269" s="482"/>
      <c r="AA269" s="492"/>
      <c r="AB269" s="151">
        <v>6</v>
      </c>
      <c r="AC269" s="162" t="s">
        <v>1907</v>
      </c>
      <c r="AD269" s="159">
        <v>1</v>
      </c>
      <c r="AE269" s="152" t="s">
        <v>1498</v>
      </c>
      <c r="AF269" s="153" t="str">
        <f t="shared" si="16"/>
        <v>Probabilidad</v>
      </c>
      <c r="AG269" s="154" t="s">
        <v>1468</v>
      </c>
      <c r="AH269" s="155">
        <f t="shared" si="17"/>
        <v>0.25</v>
      </c>
      <c r="AI269" s="154" t="s">
        <v>1469</v>
      </c>
      <c r="AJ269" s="155">
        <f t="shared" si="18"/>
        <v>0.15</v>
      </c>
      <c r="AK269" s="156">
        <f t="shared" si="19"/>
        <v>0.4</v>
      </c>
      <c r="AL269" s="157">
        <f>IFERROR(IF(AND(AF268="Probabilidad",AF269="Probabilidad"),(AL268-(+AL268*AK269)),IF(AND(AF268="Impacto",AF269="Probabilidad"),(AL267-(+AL267*AK269)),IF(AF269="Impacto",AL268,""))),"")</f>
        <v>8.4671999999999997E-2</v>
      </c>
      <c r="AM269" s="157">
        <f>IFERROR(IF(AND(AF268="Impacto",AF269="Impacto"),(AM268-(+AM268*AK269)),IF(AND(AF268="Probabilidad",AF269="Impacto"),(AM267-(+AM267*AK269)),IF(AF269="Probabilidad",AM268,""))),"")</f>
        <v>0.60000000000000009</v>
      </c>
      <c r="AN269" s="158" t="s">
        <v>98</v>
      </c>
      <c r="AO269" s="158" t="s">
        <v>99</v>
      </c>
      <c r="AP269" s="158" t="s">
        <v>100</v>
      </c>
      <c r="AQ269" s="520"/>
      <c r="AR269" s="491"/>
      <c r="AS269" s="491"/>
      <c r="AT269" s="492"/>
      <c r="AU269" s="491"/>
      <c r="AV269" s="491"/>
      <c r="AW269" s="492"/>
      <c r="AX269" s="492"/>
      <c r="AY269" s="492"/>
      <c r="AZ269" s="795"/>
      <c r="BA269" s="519"/>
      <c r="BB269" s="519"/>
      <c r="BC269" s="519"/>
      <c r="BD269" s="519"/>
      <c r="BE269" s="519"/>
      <c r="BF269" s="516"/>
      <c r="BG269" s="516"/>
      <c r="BH269" s="516"/>
      <c r="BI269" s="516"/>
      <c r="BJ269" s="516"/>
      <c r="BK269" s="516"/>
      <c r="BL269" s="514"/>
      <c r="BM269" s="519"/>
      <c r="BN269" s="519"/>
      <c r="BO269" s="740"/>
    </row>
    <row r="270" spans="1:67" ht="69">
      <c r="A270" s="805"/>
      <c r="B270" s="808"/>
      <c r="C270" s="811"/>
      <c r="D270" s="728" t="s">
        <v>1299</v>
      </c>
      <c r="E270" s="728" t="s">
        <v>394</v>
      </c>
      <c r="F270" s="515">
        <v>2</v>
      </c>
      <c r="G270" s="519" t="s">
        <v>1908</v>
      </c>
      <c r="H270" s="520" t="s">
        <v>1680</v>
      </c>
      <c r="I270" s="795" t="s">
        <v>1316</v>
      </c>
      <c r="J270" s="491" t="s">
        <v>1909</v>
      </c>
      <c r="K270" s="795" t="s">
        <v>180</v>
      </c>
      <c r="L270" s="516" t="s">
        <v>365</v>
      </c>
      <c r="M270" s="485" t="s">
        <v>1304</v>
      </c>
      <c r="N270" s="519" t="s">
        <v>1910</v>
      </c>
      <c r="O270" s="519" t="s">
        <v>1911</v>
      </c>
      <c r="P270" s="519" t="s">
        <v>188</v>
      </c>
      <c r="Q270" s="514" t="s">
        <v>188</v>
      </c>
      <c r="R270" s="520" t="s">
        <v>218</v>
      </c>
      <c r="S270" s="482">
        <f>IF(R270="Muy Alta",100%,IF(R270="Alta",80%,IF(R270="Media",60%,IF(R270="Baja",40%,IF(R270="Muy Baja",20%,"")))))</f>
        <v>0.8</v>
      </c>
      <c r="T270" s="520" t="s">
        <v>120</v>
      </c>
      <c r="U270" s="482">
        <f>IF(T270="Catastrófico",100%,IF(T270="Mayor",80%,IF(T270="Moderado",60%,IF(T270="Menor",40%,IF(T270="Leve",20%,"")))))</f>
        <v>0.2</v>
      </c>
      <c r="V270" s="520" t="s">
        <v>91</v>
      </c>
      <c r="W270" s="482">
        <f>IF(V270="Catastrófico",100%,IF(V270="Mayor",80%,IF(V270="Moderado",60%,IF(V270="Menor",40%,IF(V270="Leve",20%,"")))))</f>
        <v>0.8</v>
      </c>
      <c r="X270" s="485" t="str">
        <f>IF(Y270=100%,"Catastrófico",IF(Y270=80%,"Mayor",IF(Y270=60%,"Moderado",IF(Y270=40%,"Menor",IF(Y270=20%,"Leve","")))))</f>
        <v>Mayor</v>
      </c>
      <c r="Y270" s="482">
        <f>IF(AND(U270="",W270=""),"",MAX(U270,W270))</f>
        <v>0.8</v>
      </c>
      <c r="Z270" s="482" t="str">
        <f>CONCATENATE(R270,X270)</f>
        <v>AltaMayor</v>
      </c>
      <c r="AA270" s="492" t="str">
        <f>IF(Z270="Muy AltaLeve","Alto",IF(Z270="Muy AltaMenor","Alto",IF(Z270="Muy AltaModerado","Alto",IF(Z270="Muy AltaMayor","Alto",IF(Z270="Muy AltaCatastrófico","Extremo",IF(Z270="AltaLeve","Moderado",IF(Z270="AltaMenor","Moderado",IF(Z270="AltaModerado","Alto",IF(Z270="AltaMayor","Alto",IF(Z270="AltaCatastrófico","Extremo",IF(Z270="MediaLeve","Moderado",IF(Z270="MediaMenor","Moderado",IF(Z270="MediaModerado","Moderado",IF(Z270="MediaMayor","Alto",IF(Z270="MediaCatastrófico","Extremo",IF(Z270="BajaLeve","Bajo",IF(Z270="BajaMenor","Moderado",IF(Z270="BajaModerado","Moderado",IF(Z270="BajaMayor","Alto",IF(Z270="BajaCatastrófico","Extremo",IF(Z270="Muy BajaLeve","Bajo",IF(Z270="Muy BajaMenor","Bajo",IF(Z270="Muy BajaModerado","Moderado",IF(Z270="Muy BajaMayor","Alto",IF(Z270="Muy BajaCatastrófico","Extremo","")))))))))))))))))))))))))</f>
        <v>Alto</v>
      </c>
      <c r="AB270" s="151">
        <v>1</v>
      </c>
      <c r="AC270" s="288" t="s">
        <v>1775</v>
      </c>
      <c r="AD270" s="159">
        <v>1.2</v>
      </c>
      <c r="AE270" s="152" t="s">
        <v>1486</v>
      </c>
      <c r="AF270" s="153" t="str">
        <f t="shared" si="16"/>
        <v>Probabilidad</v>
      </c>
      <c r="AG270" s="154" t="s">
        <v>1477</v>
      </c>
      <c r="AH270" s="155">
        <f t="shared" si="17"/>
        <v>0.15</v>
      </c>
      <c r="AI270" s="154" t="s">
        <v>1469</v>
      </c>
      <c r="AJ270" s="155">
        <f t="shared" si="18"/>
        <v>0.15</v>
      </c>
      <c r="AK270" s="156">
        <f t="shared" si="19"/>
        <v>0.3</v>
      </c>
      <c r="AL270" s="157">
        <f>IFERROR(IF(AF270="Probabilidad",(S270-(+S270*AK270)),IF(AF270="Impacto",S270,"")),"")</f>
        <v>0.56000000000000005</v>
      </c>
      <c r="AM270" s="157">
        <f>IFERROR(IF(AF270="Impacto",(Y270-(+Y270*AK270)),IF(AF270="Probabilidad",Y270,"")),"")</f>
        <v>0.8</v>
      </c>
      <c r="AN270" s="158" t="s">
        <v>98</v>
      </c>
      <c r="AO270" s="158" t="s">
        <v>99</v>
      </c>
      <c r="AP270" s="158" t="s">
        <v>100</v>
      </c>
      <c r="AQ270" s="520" t="s">
        <v>1912</v>
      </c>
      <c r="AR270" s="490">
        <f>S270</f>
        <v>0.8</v>
      </c>
      <c r="AS270" s="490">
        <f>IF(AL270="","",MIN(AL270:AL274))</f>
        <v>9.8783999999999997E-2</v>
      </c>
      <c r="AT270" s="492" t="str">
        <f>IFERROR(IF(AS270="","",IF(AS270&lt;=0.2,"Muy Baja",IF(AS270&lt;=0.4,"Baja",IF(AS270&lt;=0.6,"Media",IF(AS270&lt;=0.8,"Alta","Muy Alta"))))),"")</f>
        <v>Muy Baja</v>
      </c>
      <c r="AU270" s="490">
        <f>Y270</f>
        <v>0.8</v>
      </c>
      <c r="AV270" s="490">
        <f>IF(AM270="","",MIN(AM270:AM274))</f>
        <v>0.8</v>
      </c>
      <c r="AW270" s="492" t="str">
        <f>IFERROR(IF(AV270="","",IF(AV270&lt;=0.2,"Leve",IF(AV270&lt;=0.4,"Menor",IF(AV270&lt;=0.6,"Moderado",IF(AV270&lt;=0.8,"Mayor","Catastrófico"))))),"")</f>
        <v>Mayor</v>
      </c>
      <c r="AX270" s="492" t="str">
        <f>AA270</f>
        <v>Alto</v>
      </c>
      <c r="AY270" s="492" t="str">
        <f>IFERROR(IF(OR(AND(AT270="Muy Baja",AW270="Leve"),AND(AT270="Muy Baja",AW270="Menor"),AND(AT270="Baja",AW270="Leve")),"Bajo",IF(OR(AND(AT270="Muy baja",AW270="Moderado"),AND(AT270="Baja",AW270="Menor"),AND(AT270="Baja",AW270="Moderado"),AND(AT270="Media",AW270="Leve"),AND(AT270="Media",AW270="Menor"),AND(AT270="Media",AW270="Moderado"),AND(AT270="Alta",AW270="Leve"),AND(AT270="Alta",AW270="Menor")),"Moderado",IF(OR(AND(AT270="Muy Baja",AW270="Mayor"),AND(AT270="Baja",AW270="Mayor"),AND(AT270="Media",AW270="Mayor"),AND(AT270="Alta",AW270="Moderado"),AND(AT270="Alta",AW270="Mayor"),AND(AT270="Muy Alta",AW270="Leve"),AND(AT270="Muy Alta",AW270="Menor"),AND(AT270="Muy Alta",AW270="Moderado"),AND(AT270="Muy Alta",AW270="Mayor")),"Alto",IF(OR(AND(AT270="Muy Baja",AW270="Catastrófico"),AND(AT270="Baja",AW270="Catastrófico"),AND(AT270="Media",AW270="Catastrófico"),AND(AT270="Alta",AW270="Catastrófico"),AND(AT270="Muy Alta",AW270="Catastrófico")),"Extremo","")))),"")</f>
        <v>Alto</v>
      </c>
      <c r="AZ270" s="795" t="s">
        <v>104</v>
      </c>
      <c r="BA270" s="519" t="s">
        <v>1913</v>
      </c>
      <c r="BB270" s="519" t="s">
        <v>1914</v>
      </c>
      <c r="BC270" s="519" t="s">
        <v>1902</v>
      </c>
      <c r="BD270" s="519" t="s">
        <v>1915</v>
      </c>
      <c r="BE270" s="783" t="s">
        <v>246</v>
      </c>
      <c r="BF270" s="516"/>
      <c r="BG270" s="516"/>
      <c r="BH270" s="581"/>
      <c r="BI270" s="581"/>
      <c r="BJ270" s="581"/>
      <c r="BK270" s="581"/>
      <c r="BL270" s="581"/>
      <c r="BM270" s="516"/>
      <c r="BN270" s="516"/>
      <c r="BO270" s="719"/>
    </row>
    <row r="271" spans="1:67" ht="69">
      <c r="A271" s="805"/>
      <c r="B271" s="808"/>
      <c r="C271" s="811"/>
      <c r="D271" s="728"/>
      <c r="E271" s="728"/>
      <c r="F271" s="515"/>
      <c r="G271" s="519"/>
      <c r="H271" s="520"/>
      <c r="I271" s="795"/>
      <c r="J271" s="491"/>
      <c r="K271" s="795"/>
      <c r="L271" s="516"/>
      <c r="M271" s="485"/>
      <c r="N271" s="519"/>
      <c r="O271" s="519"/>
      <c r="P271" s="519"/>
      <c r="Q271" s="514"/>
      <c r="R271" s="520"/>
      <c r="S271" s="482"/>
      <c r="T271" s="520"/>
      <c r="U271" s="482"/>
      <c r="V271" s="520"/>
      <c r="W271" s="482"/>
      <c r="X271" s="485"/>
      <c r="Y271" s="482"/>
      <c r="Z271" s="482"/>
      <c r="AA271" s="492"/>
      <c r="AB271" s="151">
        <v>2</v>
      </c>
      <c r="AC271" s="270" t="s">
        <v>1916</v>
      </c>
      <c r="AD271" s="159" t="s">
        <v>1415</v>
      </c>
      <c r="AE271" s="152" t="s">
        <v>1486</v>
      </c>
      <c r="AF271" s="160" t="str">
        <f>IF(OR(AG271="Preventivo",AG271="Detectivo"),"Probabilidad",IF(AG271="Correctivo","Impacto",""))</f>
        <v>Probabilidad</v>
      </c>
      <c r="AG271" s="158" t="s">
        <v>1477</v>
      </c>
      <c r="AH271" s="155">
        <f t="shared" si="17"/>
        <v>0.15</v>
      </c>
      <c r="AI271" s="158" t="s">
        <v>1469</v>
      </c>
      <c r="AJ271" s="155">
        <f t="shared" si="18"/>
        <v>0.15</v>
      </c>
      <c r="AK271" s="156">
        <f t="shared" si="19"/>
        <v>0.3</v>
      </c>
      <c r="AL271" s="161">
        <f>IFERROR(IF(AND(AF270="Probabilidad",AF271="Probabilidad"),(AL270-(+AL270*AK271)),IF(AF271="Probabilidad",(S270-(+S270*AK271)),IF(AF271="Impacto",AL270,""))),"")</f>
        <v>0.39200000000000002</v>
      </c>
      <c r="AM271" s="161">
        <f>IFERROR(IF(AND(AF270="Impacto",AF271="Impacto"),(AM270-(+AM270*AK271)),IF(AF271="Impacto",(Y270-(+Y270*AK271)),IF(AF271="Probabilidad",AM270,""))),"")</f>
        <v>0.8</v>
      </c>
      <c r="AN271" s="158" t="s">
        <v>98</v>
      </c>
      <c r="AO271" s="158" t="s">
        <v>99</v>
      </c>
      <c r="AP271" s="158" t="s">
        <v>100</v>
      </c>
      <c r="AQ271" s="520"/>
      <c r="AR271" s="491"/>
      <c r="AS271" s="491"/>
      <c r="AT271" s="492"/>
      <c r="AU271" s="491"/>
      <c r="AV271" s="491"/>
      <c r="AW271" s="492"/>
      <c r="AX271" s="492"/>
      <c r="AY271" s="492"/>
      <c r="AZ271" s="795"/>
      <c r="BA271" s="519"/>
      <c r="BB271" s="519"/>
      <c r="BC271" s="519"/>
      <c r="BD271" s="519"/>
      <c r="BE271" s="519"/>
      <c r="BF271" s="516"/>
      <c r="BG271" s="516"/>
      <c r="BH271" s="581"/>
      <c r="BI271" s="581"/>
      <c r="BJ271" s="581"/>
      <c r="BK271" s="581"/>
      <c r="BL271" s="581"/>
      <c r="BM271" s="516"/>
      <c r="BN271" s="516"/>
      <c r="BO271" s="719"/>
    </row>
    <row r="272" spans="1:67" ht="69">
      <c r="A272" s="805"/>
      <c r="B272" s="808"/>
      <c r="C272" s="811"/>
      <c r="D272" s="728"/>
      <c r="E272" s="728"/>
      <c r="F272" s="515"/>
      <c r="G272" s="519"/>
      <c r="H272" s="520"/>
      <c r="I272" s="795"/>
      <c r="J272" s="491"/>
      <c r="K272" s="795"/>
      <c r="L272" s="516"/>
      <c r="M272" s="485"/>
      <c r="N272" s="519"/>
      <c r="O272" s="519"/>
      <c r="P272" s="519"/>
      <c r="Q272" s="514"/>
      <c r="R272" s="520"/>
      <c r="S272" s="482"/>
      <c r="T272" s="520"/>
      <c r="U272" s="482"/>
      <c r="V272" s="520"/>
      <c r="W272" s="482"/>
      <c r="X272" s="485"/>
      <c r="Y272" s="482"/>
      <c r="Z272" s="482"/>
      <c r="AA272" s="492"/>
      <c r="AB272" s="151">
        <v>3</v>
      </c>
      <c r="AC272" s="270" t="s">
        <v>1917</v>
      </c>
      <c r="AD272" s="159">
        <v>3</v>
      </c>
      <c r="AE272" s="152" t="s">
        <v>1486</v>
      </c>
      <c r="AF272" s="153" t="str">
        <f>IF(OR(AG272="Preventivo",AG272="Detectivo"),"Probabilidad",IF(AG272="Correctivo","Impacto",""))</f>
        <v>Probabilidad</v>
      </c>
      <c r="AG272" s="154" t="s">
        <v>96</v>
      </c>
      <c r="AH272" s="155">
        <f t="shared" si="17"/>
        <v>0.25</v>
      </c>
      <c r="AI272" s="154" t="s">
        <v>97</v>
      </c>
      <c r="AJ272" s="155">
        <f t="shared" si="18"/>
        <v>0.15</v>
      </c>
      <c r="AK272" s="156">
        <f t="shared" si="19"/>
        <v>0.4</v>
      </c>
      <c r="AL272" s="157">
        <f>IFERROR(IF(AND(AF271="Probabilidad",AF272="Probabilidad"),(AL271-(+AL271*AK272)),IF(AND(AF271="Impacto",AF272="Probabilidad"),(AL270-(+AL270*AK272)),IF(AF272="Impacto",AL271,""))),"")</f>
        <v>0.23519999999999999</v>
      </c>
      <c r="AM272" s="157">
        <f>IFERROR(IF(AND(AF271="Impacto",AF272="Impacto"),(AM271-(+AM271*AK272)),IF(AND(AF271="Probabilidad",AF272="Impacto"),(AM270-(+AM270*AK272)),IF(AF272="Probabilidad",AM271,""))),"")</f>
        <v>0.8</v>
      </c>
      <c r="AN272" s="158" t="s">
        <v>98</v>
      </c>
      <c r="AO272" s="158" t="s">
        <v>99</v>
      </c>
      <c r="AP272" s="158" t="s">
        <v>100</v>
      </c>
      <c r="AQ272" s="520"/>
      <c r="AR272" s="491"/>
      <c r="AS272" s="491"/>
      <c r="AT272" s="492"/>
      <c r="AU272" s="491"/>
      <c r="AV272" s="491"/>
      <c r="AW272" s="492"/>
      <c r="AX272" s="492"/>
      <c r="AY272" s="492"/>
      <c r="AZ272" s="795"/>
      <c r="BA272" s="519"/>
      <c r="BB272" s="519"/>
      <c r="BC272" s="519"/>
      <c r="BD272" s="519"/>
      <c r="BE272" s="519"/>
      <c r="BF272" s="516"/>
      <c r="BG272" s="516"/>
      <c r="BH272" s="581"/>
      <c r="BI272" s="581"/>
      <c r="BJ272" s="581"/>
      <c r="BK272" s="581"/>
      <c r="BL272" s="581"/>
      <c r="BM272" s="516"/>
      <c r="BN272" s="516"/>
      <c r="BO272" s="719"/>
    </row>
    <row r="273" spans="1:67" ht="94.5">
      <c r="A273" s="805"/>
      <c r="B273" s="808"/>
      <c r="C273" s="811"/>
      <c r="D273" s="728"/>
      <c r="E273" s="728"/>
      <c r="F273" s="515"/>
      <c r="G273" s="519"/>
      <c r="H273" s="520"/>
      <c r="I273" s="795"/>
      <c r="J273" s="491"/>
      <c r="K273" s="795"/>
      <c r="L273" s="516"/>
      <c r="M273" s="485"/>
      <c r="N273" s="519"/>
      <c r="O273" s="519"/>
      <c r="P273" s="519"/>
      <c r="Q273" s="514"/>
      <c r="R273" s="520"/>
      <c r="S273" s="482"/>
      <c r="T273" s="520"/>
      <c r="U273" s="482"/>
      <c r="V273" s="520"/>
      <c r="W273" s="482"/>
      <c r="X273" s="485"/>
      <c r="Y273" s="482"/>
      <c r="Z273" s="482"/>
      <c r="AA273" s="492"/>
      <c r="AB273" s="151">
        <v>4</v>
      </c>
      <c r="AC273" s="162" t="s">
        <v>1904</v>
      </c>
      <c r="AD273" s="159">
        <v>4</v>
      </c>
      <c r="AE273" s="152" t="s">
        <v>1356</v>
      </c>
      <c r="AF273" s="153" t="str">
        <f t="shared" si="16"/>
        <v>Probabilidad</v>
      </c>
      <c r="AG273" s="154" t="s">
        <v>96</v>
      </c>
      <c r="AH273" s="155">
        <f t="shared" si="17"/>
        <v>0.25</v>
      </c>
      <c r="AI273" s="154" t="s">
        <v>1469</v>
      </c>
      <c r="AJ273" s="155">
        <f t="shared" si="18"/>
        <v>0.15</v>
      </c>
      <c r="AK273" s="156">
        <f t="shared" si="19"/>
        <v>0.4</v>
      </c>
      <c r="AL273" s="157">
        <f>IFERROR(IF(AND(AF272="Probabilidad",AF273="Probabilidad"),(AL272-(+AL272*AK273)),IF(AND(AF272="Impacto",AF273="Probabilidad"),(AL271-(+AL271*AK273)),IF(AF273="Impacto",AL272,""))),"")</f>
        <v>0.14112</v>
      </c>
      <c r="AM273" s="157">
        <f>IFERROR(IF(AND(AF272="Impacto",AF273="Impacto"),(AM272-(+AM272*AK273)),IF(AND(AF272="Probabilidad",AF273="Impacto"),(AM271-(+AM271*AK273)),IF(AF273="Probabilidad",AM272,""))),"")</f>
        <v>0.8</v>
      </c>
      <c r="AN273" s="158" t="s">
        <v>98</v>
      </c>
      <c r="AO273" s="158" t="s">
        <v>99</v>
      </c>
      <c r="AP273" s="158" t="s">
        <v>100</v>
      </c>
      <c r="AQ273" s="520"/>
      <c r="AR273" s="491"/>
      <c r="AS273" s="491"/>
      <c r="AT273" s="492"/>
      <c r="AU273" s="491"/>
      <c r="AV273" s="491"/>
      <c r="AW273" s="492"/>
      <c r="AX273" s="492"/>
      <c r="AY273" s="492"/>
      <c r="AZ273" s="795"/>
      <c r="BA273" s="519"/>
      <c r="BB273" s="519"/>
      <c r="BC273" s="519"/>
      <c r="BD273" s="519"/>
      <c r="BE273" s="519"/>
      <c r="BF273" s="516"/>
      <c r="BG273" s="516"/>
      <c r="BH273" s="581"/>
      <c r="BI273" s="581"/>
      <c r="BJ273" s="581"/>
      <c r="BK273" s="581"/>
      <c r="BL273" s="581"/>
      <c r="BM273" s="516"/>
      <c r="BN273" s="516"/>
      <c r="BO273" s="719"/>
    </row>
    <row r="274" spans="1:67" ht="69">
      <c r="A274" s="805"/>
      <c r="B274" s="808"/>
      <c r="C274" s="811"/>
      <c r="D274" s="728"/>
      <c r="E274" s="728"/>
      <c r="F274" s="515"/>
      <c r="G274" s="519"/>
      <c r="H274" s="520"/>
      <c r="I274" s="795"/>
      <c r="J274" s="491"/>
      <c r="K274" s="795"/>
      <c r="L274" s="516"/>
      <c r="M274" s="485"/>
      <c r="N274" s="519"/>
      <c r="O274" s="519"/>
      <c r="P274" s="519"/>
      <c r="Q274" s="514"/>
      <c r="R274" s="520"/>
      <c r="S274" s="482"/>
      <c r="T274" s="520"/>
      <c r="U274" s="482"/>
      <c r="V274" s="520"/>
      <c r="W274" s="482"/>
      <c r="X274" s="485"/>
      <c r="Y274" s="482"/>
      <c r="Z274" s="482"/>
      <c r="AA274" s="492"/>
      <c r="AB274" s="151">
        <v>5</v>
      </c>
      <c r="AC274" s="270" t="s">
        <v>1918</v>
      </c>
      <c r="AD274" s="159" t="s">
        <v>1352</v>
      </c>
      <c r="AE274" s="152" t="s">
        <v>1795</v>
      </c>
      <c r="AF274" s="153" t="str">
        <f t="shared" si="16"/>
        <v>Probabilidad</v>
      </c>
      <c r="AG274" s="154" t="s">
        <v>1477</v>
      </c>
      <c r="AH274" s="155">
        <f t="shared" si="17"/>
        <v>0.15</v>
      </c>
      <c r="AI274" s="154" t="s">
        <v>97</v>
      </c>
      <c r="AJ274" s="155">
        <f t="shared" si="18"/>
        <v>0.15</v>
      </c>
      <c r="AK274" s="156">
        <f t="shared" si="19"/>
        <v>0.3</v>
      </c>
      <c r="AL274" s="157">
        <f>IFERROR(IF(AND(AF273="Probabilidad",AF274="Probabilidad"),(AL273-(+AL273*AK274)),IF(AND(AF273="Impacto",AF274="Probabilidad"),(AL272-(+AL272*AK274)),IF(AF274="Impacto",AL273,""))),"")</f>
        <v>9.8783999999999997E-2</v>
      </c>
      <c r="AM274" s="157">
        <f>IFERROR(IF(AND(AF273="Impacto",AF274="Impacto"),(AM273-(+AM273*AK274)),IF(AND(AF273="Probabilidad",AF274="Impacto"),(AM272-(+AM272*AK274)),IF(AF274="Probabilidad",AM273,""))),"")</f>
        <v>0.8</v>
      </c>
      <c r="AN274" s="158" t="s">
        <v>98</v>
      </c>
      <c r="AO274" s="158" t="s">
        <v>99</v>
      </c>
      <c r="AP274" s="158" t="s">
        <v>100</v>
      </c>
      <c r="AQ274" s="520"/>
      <c r="AR274" s="491"/>
      <c r="AS274" s="491"/>
      <c r="AT274" s="492"/>
      <c r="AU274" s="491"/>
      <c r="AV274" s="491"/>
      <c r="AW274" s="492"/>
      <c r="AX274" s="492"/>
      <c r="AY274" s="492"/>
      <c r="AZ274" s="795"/>
      <c r="BA274" s="519"/>
      <c r="BB274" s="519"/>
      <c r="BC274" s="519"/>
      <c r="BD274" s="519"/>
      <c r="BE274" s="519"/>
      <c r="BF274" s="516"/>
      <c r="BG274" s="516"/>
      <c r="BH274" s="581"/>
      <c r="BI274" s="581"/>
      <c r="BJ274" s="581"/>
      <c r="BK274" s="581"/>
      <c r="BL274" s="581"/>
      <c r="BM274" s="516"/>
      <c r="BN274" s="516"/>
      <c r="BO274" s="719"/>
    </row>
    <row r="275" spans="1:67" ht="94.5">
      <c r="A275" s="805"/>
      <c r="B275" s="808"/>
      <c r="C275" s="811"/>
      <c r="D275" s="728" t="s">
        <v>1299</v>
      </c>
      <c r="E275" s="728" t="s">
        <v>394</v>
      </c>
      <c r="F275" s="515">
        <v>3</v>
      </c>
      <c r="G275" s="516" t="s">
        <v>1919</v>
      </c>
      <c r="H275" s="520" t="s">
        <v>1301</v>
      </c>
      <c r="I275" s="795" t="s">
        <v>1302</v>
      </c>
      <c r="J275" s="491" t="s">
        <v>1920</v>
      </c>
      <c r="K275" s="795" t="s">
        <v>180</v>
      </c>
      <c r="L275" s="516" t="s">
        <v>302</v>
      </c>
      <c r="M275" s="485" t="s">
        <v>1304</v>
      </c>
      <c r="N275" s="519" t="s">
        <v>1921</v>
      </c>
      <c r="O275" s="519" t="s">
        <v>1922</v>
      </c>
      <c r="P275" s="519" t="s">
        <v>188</v>
      </c>
      <c r="Q275" s="514" t="s">
        <v>188</v>
      </c>
      <c r="R275" s="520" t="s">
        <v>124</v>
      </c>
      <c r="S275" s="482">
        <f>IF(R275="Muy Alta",100%,IF(R275="Alta",80%,IF(R275="Media",60%,IF(R275="Baja",40%,IF(R275="Muy Baja",20%,"")))))</f>
        <v>0.4</v>
      </c>
      <c r="T275" s="520" t="s">
        <v>120</v>
      </c>
      <c r="U275" s="482">
        <f>IF(T275="Catastrófico",100%,IF(T275="Mayor",80%,IF(T275="Moderado",60%,IF(T275="Menor",40%,IF(T275="Leve",20%,"")))))</f>
        <v>0.2</v>
      </c>
      <c r="V275" s="520" t="s">
        <v>125</v>
      </c>
      <c r="W275" s="482">
        <f>IF(V275="Catastrófico",100%,IF(V275="Mayor",80%,IF(V275="Moderado",60%,IF(V275="Menor",40%,IF(V275="Leve",20%,"")))))</f>
        <v>0.6</v>
      </c>
      <c r="X275" s="485" t="str">
        <f>IF(Y275=100%,"Catastrófico",IF(Y275=80%,"Mayor",IF(Y275=60%,"Moderado",IF(Y275=40%,"Menor",IF(Y275=20%,"Leve","")))))</f>
        <v>Moderado</v>
      </c>
      <c r="Y275" s="482">
        <f>IF(AND(U275="",W275=""),"",MAX(U275,W275))</f>
        <v>0.6</v>
      </c>
      <c r="Z275" s="482" t="str">
        <f>CONCATENATE(R275,X275)</f>
        <v>BajaModerado</v>
      </c>
      <c r="AA275" s="492"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Moderado</v>
      </c>
      <c r="AB275" s="151">
        <v>1</v>
      </c>
      <c r="AC275" s="162" t="s">
        <v>1491</v>
      </c>
      <c r="AD275" s="162">
        <v>1.2</v>
      </c>
      <c r="AE275" s="152" t="s">
        <v>1356</v>
      </c>
      <c r="AF275" s="153" t="str">
        <f t="shared" si="16"/>
        <v>Probabilidad</v>
      </c>
      <c r="AG275" s="154" t="s">
        <v>96</v>
      </c>
      <c r="AH275" s="155">
        <f t="shared" si="17"/>
        <v>0.25</v>
      </c>
      <c r="AI275" s="154" t="s">
        <v>1469</v>
      </c>
      <c r="AJ275" s="155">
        <f t="shared" si="18"/>
        <v>0.15</v>
      </c>
      <c r="AK275" s="156">
        <f t="shared" si="19"/>
        <v>0.4</v>
      </c>
      <c r="AL275" s="157">
        <f>IFERROR(IF(AF275="Probabilidad",(S275-(+S275*AK275)),IF(AF275="Impacto",S275,"")),"")</f>
        <v>0.24</v>
      </c>
      <c r="AM275" s="157">
        <f>IFERROR(IF(AF275="Impacto",(Y275-(+Y275*AK275)),IF(AF275="Probabilidad",Y275,"")),"")</f>
        <v>0.6</v>
      </c>
      <c r="AN275" s="158" t="s">
        <v>98</v>
      </c>
      <c r="AO275" s="158" t="s">
        <v>99</v>
      </c>
      <c r="AP275" s="158" t="s">
        <v>100</v>
      </c>
      <c r="AQ275" s="520" t="s">
        <v>1899</v>
      </c>
      <c r="AR275" s="490">
        <f>S275</f>
        <v>0.4</v>
      </c>
      <c r="AS275" s="490">
        <f>IF(AL275="","",MIN(AL275:AL277))</f>
        <v>0.14399999999999999</v>
      </c>
      <c r="AT275" s="492" t="str">
        <f>IFERROR(IF(AS275="","",IF(AS275&lt;=0.2,"Muy Baja",IF(AS275&lt;=0.4,"Baja",IF(AS275&lt;=0.6,"Media",IF(AS275&lt;=0.8,"Alta","Muy Alta"))))),"")</f>
        <v>Muy Baja</v>
      </c>
      <c r="AU275" s="490">
        <f>Y275</f>
        <v>0.6</v>
      </c>
      <c r="AV275" s="490">
        <f>IF(AM275="","",MIN(AM275:AM277))</f>
        <v>0.44999999999999996</v>
      </c>
      <c r="AW275" s="492" t="str">
        <f>IFERROR(IF(AV275="","",IF(AV275&lt;=0.2,"Leve",IF(AV275&lt;=0.4,"Menor",IF(AV275&lt;=0.6,"Moderado",IF(AV275&lt;=0.8,"Mayor","Catastrófico"))))),"")</f>
        <v>Moderado</v>
      </c>
      <c r="AX275" s="492" t="str">
        <f>AA275</f>
        <v>Moderado</v>
      </c>
      <c r="AY275" s="492"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Moderado</v>
      </c>
      <c r="AZ275" s="795" t="s">
        <v>104</v>
      </c>
      <c r="BA275" s="519" t="s">
        <v>1900</v>
      </c>
      <c r="BB275" s="519" t="s">
        <v>1923</v>
      </c>
      <c r="BC275" s="519" t="s">
        <v>1902</v>
      </c>
      <c r="BD275" s="519" t="s">
        <v>1924</v>
      </c>
      <c r="BE275" s="783" t="s">
        <v>246</v>
      </c>
      <c r="BF275" s="516"/>
      <c r="BG275" s="516"/>
      <c r="BH275" s="581"/>
      <c r="BI275" s="581"/>
      <c r="BJ275" s="581"/>
      <c r="BK275" s="581"/>
      <c r="BL275" s="581"/>
      <c r="BM275" s="516"/>
      <c r="BN275" s="516"/>
      <c r="BO275" s="719"/>
    </row>
    <row r="276" spans="1:67" ht="69">
      <c r="A276" s="805"/>
      <c r="B276" s="808"/>
      <c r="C276" s="811"/>
      <c r="D276" s="728"/>
      <c r="E276" s="728"/>
      <c r="F276" s="515"/>
      <c r="G276" s="516"/>
      <c r="H276" s="520"/>
      <c r="I276" s="795"/>
      <c r="J276" s="491"/>
      <c r="K276" s="795"/>
      <c r="L276" s="516"/>
      <c r="M276" s="485"/>
      <c r="N276" s="519"/>
      <c r="O276" s="519"/>
      <c r="P276" s="519"/>
      <c r="Q276" s="514"/>
      <c r="R276" s="520" t="s">
        <v>124</v>
      </c>
      <c r="S276" s="482"/>
      <c r="T276" s="520"/>
      <c r="U276" s="482"/>
      <c r="V276" s="520"/>
      <c r="W276" s="482"/>
      <c r="X276" s="485"/>
      <c r="Y276" s="482"/>
      <c r="Z276" s="482"/>
      <c r="AA276" s="492"/>
      <c r="AB276" s="151">
        <v>2</v>
      </c>
      <c r="AC276" s="162" t="s">
        <v>1925</v>
      </c>
      <c r="AD276" s="162">
        <v>2</v>
      </c>
      <c r="AE276" s="152" t="s">
        <v>1315</v>
      </c>
      <c r="AF276" s="153" t="str">
        <f t="shared" si="16"/>
        <v>Probabilidad</v>
      </c>
      <c r="AG276" s="154" t="s">
        <v>96</v>
      </c>
      <c r="AH276" s="155">
        <f t="shared" si="17"/>
        <v>0.25</v>
      </c>
      <c r="AI276" s="154" t="s">
        <v>1469</v>
      </c>
      <c r="AJ276" s="155">
        <f t="shared" si="18"/>
        <v>0.15</v>
      </c>
      <c r="AK276" s="156">
        <f t="shared" si="19"/>
        <v>0.4</v>
      </c>
      <c r="AL276" s="157">
        <f>IFERROR(IF(AND(AF275="Probabilidad",AF276="Probabilidad"),(AL275-(+AL275*AK276)),IF(AF276="Probabilidad",(S275-(+S275*AK276)),IF(AF276="Impacto",AL275,""))),"")</f>
        <v>0.14399999999999999</v>
      </c>
      <c r="AM276" s="157">
        <f>IFERROR(IF(AND(AF275="Impacto",AF276="Impacto"),(AM275-(+AM275*AK276)),IF(AF276="Impacto",(Y275-(+Y275*AK276)),IF(AF276="Probabilidad",AM275,""))),"")</f>
        <v>0.6</v>
      </c>
      <c r="AN276" s="158" t="s">
        <v>98</v>
      </c>
      <c r="AO276" s="158" t="s">
        <v>99</v>
      </c>
      <c r="AP276" s="158" t="s">
        <v>100</v>
      </c>
      <c r="AQ276" s="520"/>
      <c r="AR276" s="491"/>
      <c r="AS276" s="491"/>
      <c r="AT276" s="492"/>
      <c r="AU276" s="491"/>
      <c r="AV276" s="491"/>
      <c r="AW276" s="492"/>
      <c r="AX276" s="492"/>
      <c r="AY276" s="492"/>
      <c r="AZ276" s="795"/>
      <c r="BA276" s="519"/>
      <c r="BB276" s="519"/>
      <c r="BC276" s="519"/>
      <c r="BD276" s="519"/>
      <c r="BE276" s="519"/>
      <c r="BF276" s="516"/>
      <c r="BG276" s="516"/>
      <c r="BH276" s="581"/>
      <c r="BI276" s="581"/>
      <c r="BJ276" s="581"/>
      <c r="BK276" s="581"/>
      <c r="BL276" s="581"/>
      <c r="BM276" s="516"/>
      <c r="BN276" s="516"/>
      <c r="BO276" s="719"/>
    </row>
    <row r="277" spans="1:67" ht="69">
      <c r="A277" s="805"/>
      <c r="B277" s="808"/>
      <c r="C277" s="811"/>
      <c r="D277" s="728"/>
      <c r="E277" s="728"/>
      <c r="F277" s="515"/>
      <c r="G277" s="516"/>
      <c r="H277" s="520"/>
      <c r="I277" s="795"/>
      <c r="J277" s="491"/>
      <c r="K277" s="795"/>
      <c r="L277" s="516"/>
      <c r="M277" s="485"/>
      <c r="N277" s="519"/>
      <c r="O277" s="519"/>
      <c r="P277" s="519"/>
      <c r="Q277" s="514"/>
      <c r="R277" s="520" t="s">
        <v>124</v>
      </c>
      <c r="S277" s="482"/>
      <c r="T277" s="520"/>
      <c r="U277" s="482"/>
      <c r="V277" s="520"/>
      <c r="W277" s="482"/>
      <c r="X277" s="485"/>
      <c r="Y277" s="482"/>
      <c r="Z277" s="482"/>
      <c r="AA277" s="492"/>
      <c r="AB277" s="151">
        <v>3</v>
      </c>
      <c r="AC277" s="270" t="s">
        <v>1926</v>
      </c>
      <c r="AD277" s="162">
        <v>2</v>
      </c>
      <c r="AE277" s="152" t="s">
        <v>1927</v>
      </c>
      <c r="AF277" s="153" t="str">
        <f t="shared" si="16"/>
        <v>Impacto</v>
      </c>
      <c r="AG277" s="154" t="s">
        <v>1478</v>
      </c>
      <c r="AH277" s="155">
        <f t="shared" si="17"/>
        <v>0.1</v>
      </c>
      <c r="AI277" s="154" t="s">
        <v>1469</v>
      </c>
      <c r="AJ277" s="155">
        <f t="shared" si="18"/>
        <v>0.15</v>
      </c>
      <c r="AK277" s="156">
        <f t="shared" si="19"/>
        <v>0.25</v>
      </c>
      <c r="AL277" s="157">
        <f>IFERROR(IF(AND(AF276="Probabilidad",AF277="Probabilidad"),(AL276-(+AL276*AK277)),IF(AND(AF276="Impacto",AF277="Probabilidad"),(AL275-(+AL275*AK277)),IF(AF277="Impacto",AL276,""))),"")</f>
        <v>0.14399999999999999</v>
      </c>
      <c r="AM277" s="157">
        <f>IFERROR(IF(AND(AF276="Impacto",AF277="Impacto"),(AM276-(+AM276*AK277)),IF(AND(AF276="Probabilidad",AF277="Impacto"),(AM275-(+AM275*AK277)),IF(AF277="Probabilidad",AM276,""))),"")</f>
        <v>0.44999999999999996</v>
      </c>
      <c r="AN277" s="158" t="s">
        <v>98</v>
      </c>
      <c r="AO277" s="158" t="s">
        <v>99</v>
      </c>
      <c r="AP277" s="158" t="s">
        <v>100</v>
      </c>
      <c r="AQ277" s="520"/>
      <c r="AR277" s="491"/>
      <c r="AS277" s="491"/>
      <c r="AT277" s="492"/>
      <c r="AU277" s="491"/>
      <c r="AV277" s="491"/>
      <c r="AW277" s="492"/>
      <c r="AX277" s="492"/>
      <c r="AY277" s="492"/>
      <c r="AZ277" s="795"/>
      <c r="BA277" s="519"/>
      <c r="BB277" s="519"/>
      <c r="BC277" s="519"/>
      <c r="BD277" s="519"/>
      <c r="BE277" s="519"/>
      <c r="BF277" s="516"/>
      <c r="BG277" s="516"/>
      <c r="BH277" s="581"/>
      <c r="BI277" s="581"/>
      <c r="BJ277" s="581"/>
      <c r="BK277" s="581"/>
      <c r="BL277" s="581"/>
      <c r="BM277" s="516"/>
      <c r="BN277" s="516"/>
      <c r="BO277" s="719"/>
    </row>
    <row r="278" spans="1:67" ht="69">
      <c r="A278" s="805"/>
      <c r="B278" s="808"/>
      <c r="C278" s="811"/>
      <c r="D278" s="728" t="s">
        <v>1299</v>
      </c>
      <c r="E278" s="728" t="s">
        <v>394</v>
      </c>
      <c r="F278" s="515">
        <v>4</v>
      </c>
      <c r="G278" s="516" t="s">
        <v>1919</v>
      </c>
      <c r="H278" s="520" t="s">
        <v>1301</v>
      </c>
      <c r="I278" s="795" t="s">
        <v>1316</v>
      </c>
      <c r="J278" s="491" t="s">
        <v>1928</v>
      </c>
      <c r="K278" s="795" t="s">
        <v>180</v>
      </c>
      <c r="L278" s="516" t="s">
        <v>302</v>
      </c>
      <c r="M278" s="485" t="s">
        <v>1304</v>
      </c>
      <c r="N278" s="519" t="s">
        <v>1929</v>
      </c>
      <c r="O278" s="519" t="s">
        <v>1930</v>
      </c>
      <c r="P278" s="519" t="s">
        <v>188</v>
      </c>
      <c r="Q278" s="518" t="s">
        <v>188</v>
      </c>
      <c r="R278" s="520" t="s">
        <v>90</v>
      </c>
      <c r="S278" s="482">
        <f>IF(R278="Muy Alta",100%,IF(R278="Alta",80%,IF(R278="Media",60%,IF(R278="Baja",40%,IF(R278="Muy Baja",20%,"")))))</f>
        <v>0.6</v>
      </c>
      <c r="T278" s="520" t="s">
        <v>120</v>
      </c>
      <c r="U278" s="482">
        <f>IF(T278="Catastrófico",100%,IF(T278="Mayor",80%,IF(T278="Moderado",60%,IF(T278="Menor",40%,IF(T278="Leve",20%,"")))))</f>
        <v>0.2</v>
      </c>
      <c r="V278" s="520" t="s">
        <v>125</v>
      </c>
      <c r="W278" s="482">
        <f>IF(V278="Catastrófico",100%,IF(V278="Mayor",80%,IF(V278="Moderado",60%,IF(V278="Menor",40%,IF(V278="Leve",20%,"")))))</f>
        <v>0.6</v>
      </c>
      <c r="X278" s="485" t="str">
        <f>IF(Y278=100%,"Catastrófico",IF(Y278=80%,"Mayor",IF(Y278=60%,"Moderado",IF(Y278=40%,"Menor",IF(Y278=20%,"Leve","")))))</f>
        <v>Moderado</v>
      </c>
      <c r="Y278" s="482">
        <f>IF(AND(U278="",W278=""),"",MAX(U278,W278))</f>
        <v>0.6</v>
      </c>
      <c r="Z278" s="482" t="str">
        <f>CONCATENATE(R278,X278)</f>
        <v>MediaModerado</v>
      </c>
      <c r="AA278" s="492" t="str">
        <f>IF(Z278="Muy AltaLeve","Alto",IF(Z278="Muy AltaMenor","Alto",IF(Z278="Muy AltaModerado","Alto",IF(Z278="Muy AltaMayor","Alto",IF(Z278="Muy AltaCatastrófico","Extremo",IF(Z278="AltaLeve","Moderado",IF(Z278="AltaMenor","Moderado",IF(Z278="AltaModerado","Alto",IF(Z278="AltaMayor","Alto",IF(Z278="AltaCatastrófico","Extremo",IF(Z278="MediaLeve","Moderado",IF(Z278="MediaMenor","Moderado",IF(Z278="MediaModerado","Moderado",IF(Z278="MediaMayor","Alto",IF(Z278="MediaCatastrófico","Extremo",IF(Z278="BajaLeve","Bajo",IF(Z278="BajaMenor","Moderado",IF(Z278="BajaModerado","Moderado",IF(Z278="BajaMayor","Alto",IF(Z278="BajaCatastrófico","Extremo",IF(Z278="Muy BajaLeve","Bajo",IF(Z278="Muy BajaMenor","Bajo",IF(Z278="Muy BajaModerado","Moderado",IF(Z278="Muy BajaMayor","Alto",IF(Z278="Muy BajaCatastrófico","Extremo","")))))))))))))))))))))))))</f>
        <v>Moderado</v>
      </c>
      <c r="AB278" s="151">
        <v>1</v>
      </c>
      <c r="AC278" s="162" t="s">
        <v>1931</v>
      </c>
      <c r="AD278" s="159">
        <v>1</v>
      </c>
      <c r="AE278" s="152" t="s">
        <v>1633</v>
      </c>
      <c r="AF278" s="153" t="str">
        <f t="shared" si="16"/>
        <v>Probabilidad</v>
      </c>
      <c r="AG278" s="154" t="s">
        <v>1468</v>
      </c>
      <c r="AH278" s="155">
        <f t="shared" si="17"/>
        <v>0.25</v>
      </c>
      <c r="AI278" s="154" t="s">
        <v>1469</v>
      </c>
      <c r="AJ278" s="155">
        <f t="shared" si="18"/>
        <v>0.15</v>
      </c>
      <c r="AK278" s="156">
        <f t="shared" si="19"/>
        <v>0.4</v>
      </c>
      <c r="AL278" s="157">
        <f>IFERROR(IF(AF278="Probabilidad",(S278-(+S278*AK278)),IF(AF278="Impacto",S278,"")),"")</f>
        <v>0.36</v>
      </c>
      <c r="AM278" s="157">
        <f>IFERROR(IF(AF278="Impacto",(Y278-(+Y278*AK278)),IF(AF278="Probabilidad",Y278,"")),"")</f>
        <v>0.6</v>
      </c>
      <c r="AN278" s="158" t="s">
        <v>98</v>
      </c>
      <c r="AO278" s="158" t="s">
        <v>99</v>
      </c>
      <c r="AP278" s="158" t="s">
        <v>100</v>
      </c>
      <c r="AQ278" s="520" t="s">
        <v>1932</v>
      </c>
      <c r="AR278" s="490">
        <f>S278</f>
        <v>0.6</v>
      </c>
      <c r="AS278" s="490">
        <f>IF(AL278="","",MIN(AL278:AL282))</f>
        <v>0.1512</v>
      </c>
      <c r="AT278" s="492" t="str">
        <f>IFERROR(IF(AS278="","",IF(AS278&lt;=0.2,"Muy Baja",IF(AS278&lt;=0.4,"Baja",IF(AS278&lt;=0.6,"Media",IF(AS278&lt;=0.8,"Alta","Muy Alta"))))),"")</f>
        <v>Muy Baja</v>
      </c>
      <c r="AU278" s="490">
        <f>Y278</f>
        <v>0.6</v>
      </c>
      <c r="AV278" s="490">
        <f>IF(AM278="","",MIN(AM278:AM282))</f>
        <v>0.29249999999999998</v>
      </c>
      <c r="AW278" s="492" t="str">
        <f>IFERROR(IF(AV278="","",IF(AV278&lt;=0.2,"Leve",IF(AV278&lt;=0.4,"Menor",IF(AV278&lt;=0.6,"Moderado",IF(AV278&lt;=0.8,"Mayor","Catastrófico"))))),"")</f>
        <v>Menor</v>
      </c>
      <c r="AX278" s="492" t="str">
        <f>AA278</f>
        <v>Moderado</v>
      </c>
      <c r="AY278" s="492" t="str">
        <f>IFERROR(IF(OR(AND(AT278="Muy Baja",AW278="Leve"),AND(AT278="Muy Baja",AW278="Menor"),AND(AT278="Baja",AW278="Leve")),"Bajo",IF(OR(AND(AT278="Muy baja",AW278="Moderado"),AND(AT278="Baja",AW278="Menor"),AND(AT278="Baja",AW278="Moderado"),AND(AT278="Media",AW278="Leve"),AND(AT278="Media",AW278="Menor"),AND(AT278="Media",AW278="Moderado"),AND(AT278="Alta",AW278="Leve"),AND(AT278="Alta",AW278="Menor")),"Moderado",IF(OR(AND(AT278="Muy Baja",AW278="Mayor"),AND(AT278="Baja",AW278="Mayor"),AND(AT278="Media",AW278="Mayor"),AND(AT278="Alta",AW278="Moderado"),AND(AT278="Alta",AW278="Mayor"),AND(AT278="Muy Alta",AW278="Leve"),AND(AT278="Muy Alta",AW278="Menor"),AND(AT278="Muy Alta",AW278="Moderado"),AND(AT278="Muy Alta",AW278="Mayor")),"Alto",IF(OR(AND(AT278="Muy Baja",AW278="Catastrófico"),AND(AT278="Baja",AW278="Catastrófico"),AND(AT278="Media",AW278="Catastrófico"),AND(AT278="Alta",AW278="Catastrófico"),AND(AT278="Muy Alta",AW278="Catastrófico")),"Extremo","")))),"")</f>
        <v>Bajo</v>
      </c>
      <c r="AZ278" s="795" t="s">
        <v>127</v>
      </c>
      <c r="BA278" s="519" t="s">
        <v>188</v>
      </c>
      <c r="BB278" s="519" t="s">
        <v>188</v>
      </c>
      <c r="BC278" s="519" t="s">
        <v>188</v>
      </c>
      <c r="BD278" s="519" t="s">
        <v>188</v>
      </c>
      <c r="BE278" s="519" t="s">
        <v>188</v>
      </c>
      <c r="BF278" s="516"/>
      <c r="BG278" s="516"/>
      <c r="BH278" s="581"/>
      <c r="BI278" s="581"/>
      <c r="BJ278" s="581"/>
      <c r="BK278" s="581"/>
      <c r="BL278" s="581"/>
      <c r="BM278" s="516"/>
      <c r="BN278" s="516"/>
      <c r="BO278" s="719"/>
    </row>
    <row r="279" spans="1:67" ht="69">
      <c r="A279" s="805"/>
      <c r="B279" s="808"/>
      <c r="C279" s="811"/>
      <c r="D279" s="728"/>
      <c r="E279" s="728"/>
      <c r="F279" s="515"/>
      <c r="G279" s="516"/>
      <c r="H279" s="520"/>
      <c r="I279" s="795"/>
      <c r="J279" s="491"/>
      <c r="K279" s="795"/>
      <c r="L279" s="516"/>
      <c r="M279" s="485"/>
      <c r="N279" s="519"/>
      <c r="O279" s="519"/>
      <c r="P279" s="519"/>
      <c r="Q279" s="518"/>
      <c r="R279" s="520"/>
      <c r="S279" s="482"/>
      <c r="T279" s="520"/>
      <c r="U279" s="482"/>
      <c r="V279" s="520"/>
      <c r="W279" s="482"/>
      <c r="X279" s="485"/>
      <c r="Y279" s="482"/>
      <c r="Z279" s="482"/>
      <c r="AA279" s="492"/>
      <c r="AB279" s="151">
        <v>2</v>
      </c>
      <c r="AC279" s="162" t="s">
        <v>1933</v>
      </c>
      <c r="AD279" s="159">
        <v>1</v>
      </c>
      <c r="AE279" s="152" t="s">
        <v>1633</v>
      </c>
      <c r="AF279" s="153" t="str">
        <f t="shared" si="16"/>
        <v>Impacto</v>
      </c>
      <c r="AG279" s="154" t="s">
        <v>1478</v>
      </c>
      <c r="AH279" s="155">
        <f t="shared" si="17"/>
        <v>0.1</v>
      </c>
      <c r="AI279" s="154" t="s">
        <v>1469</v>
      </c>
      <c r="AJ279" s="155">
        <f t="shared" si="18"/>
        <v>0.15</v>
      </c>
      <c r="AK279" s="156">
        <f t="shared" si="19"/>
        <v>0.25</v>
      </c>
      <c r="AL279" s="157">
        <f>IFERROR(IF(AND(AF278="Probabilidad",AF279="Probabilidad"),(AL278-(+AL278*AK279)),IF(AF279="Probabilidad",(S278-(+S278*AK279)),IF(AF279="Impacto",AL278,""))),"")</f>
        <v>0.36</v>
      </c>
      <c r="AM279" s="157">
        <f>IFERROR(IF(AND(AF278="Impacto",AF279="Impacto"),(AM278-(+AM278*AK279)),IF(AF279="Impacto",(Y278-(+Y278*AK279)),IF(AF279="Probabilidad",AM278,""))),"")</f>
        <v>0.44999999999999996</v>
      </c>
      <c r="AN279" s="158" t="s">
        <v>98</v>
      </c>
      <c r="AO279" s="158" t="s">
        <v>99</v>
      </c>
      <c r="AP279" s="158" t="s">
        <v>100</v>
      </c>
      <c r="AQ279" s="520"/>
      <c r="AR279" s="491"/>
      <c r="AS279" s="491"/>
      <c r="AT279" s="492"/>
      <c r="AU279" s="491"/>
      <c r="AV279" s="491"/>
      <c r="AW279" s="492"/>
      <c r="AX279" s="492"/>
      <c r="AY279" s="492"/>
      <c r="AZ279" s="795"/>
      <c r="BA279" s="519"/>
      <c r="BB279" s="519"/>
      <c r="BC279" s="519"/>
      <c r="BD279" s="519"/>
      <c r="BE279" s="519"/>
      <c r="BF279" s="516"/>
      <c r="BG279" s="516"/>
      <c r="BH279" s="581"/>
      <c r="BI279" s="581"/>
      <c r="BJ279" s="581"/>
      <c r="BK279" s="581"/>
      <c r="BL279" s="581"/>
      <c r="BM279" s="516"/>
      <c r="BN279" s="516"/>
      <c r="BO279" s="719"/>
    </row>
    <row r="280" spans="1:67" ht="137.25">
      <c r="A280" s="805"/>
      <c r="B280" s="808"/>
      <c r="C280" s="811"/>
      <c r="D280" s="728"/>
      <c r="E280" s="728"/>
      <c r="F280" s="515"/>
      <c r="G280" s="516"/>
      <c r="H280" s="520"/>
      <c r="I280" s="795"/>
      <c r="J280" s="491"/>
      <c r="K280" s="795"/>
      <c r="L280" s="516"/>
      <c r="M280" s="485"/>
      <c r="N280" s="519"/>
      <c r="O280" s="519"/>
      <c r="P280" s="519"/>
      <c r="Q280" s="518"/>
      <c r="R280" s="520"/>
      <c r="S280" s="482"/>
      <c r="T280" s="520"/>
      <c r="U280" s="482"/>
      <c r="V280" s="520"/>
      <c r="W280" s="482"/>
      <c r="X280" s="485"/>
      <c r="Y280" s="482"/>
      <c r="Z280" s="482"/>
      <c r="AA280" s="492"/>
      <c r="AB280" s="151">
        <v>3</v>
      </c>
      <c r="AC280" s="270" t="s">
        <v>1934</v>
      </c>
      <c r="AD280" s="159">
        <v>1</v>
      </c>
      <c r="AE280" s="152" t="s">
        <v>1620</v>
      </c>
      <c r="AF280" s="153" t="str">
        <f t="shared" si="16"/>
        <v>Probabilidad</v>
      </c>
      <c r="AG280" s="154" t="s">
        <v>1468</v>
      </c>
      <c r="AH280" s="155">
        <f t="shared" si="17"/>
        <v>0.25</v>
      </c>
      <c r="AI280" s="154" t="s">
        <v>1469</v>
      </c>
      <c r="AJ280" s="155">
        <f t="shared" si="18"/>
        <v>0.15</v>
      </c>
      <c r="AK280" s="156">
        <f t="shared" si="19"/>
        <v>0.4</v>
      </c>
      <c r="AL280" s="157">
        <f>IFERROR(IF(AND(AF279="Probabilidad",AF280="Probabilidad"),(AL279-(+AL279*AK280)),IF(AND(AF279="Impacto",AF280="Probabilidad"),(AL278-(+AL278*AK280)),IF(AF280="Impacto",AL279,""))),"")</f>
        <v>0.216</v>
      </c>
      <c r="AM280" s="157">
        <f>IFERROR(IF(AND(AF279="Impacto",AF280="Impacto"),(AM279-(+AM279*AK280)),IF(AND(AF279="Probabilidad",AF280="Impacto"),(AM278-(+AM278*AK280)),IF(AF280="Probabilidad",AM279,""))),"")</f>
        <v>0.44999999999999996</v>
      </c>
      <c r="AN280" s="158" t="s">
        <v>98</v>
      </c>
      <c r="AO280" s="158" t="s">
        <v>99</v>
      </c>
      <c r="AP280" s="158" t="s">
        <v>100</v>
      </c>
      <c r="AQ280" s="520"/>
      <c r="AR280" s="491"/>
      <c r="AS280" s="491"/>
      <c r="AT280" s="492"/>
      <c r="AU280" s="491"/>
      <c r="AV280" s="491"/>
      <c r="AW280" s="492"/>
      <c r="AX280" s="492"/>
      <c r="AY280" s="492"/>
      <c r="AZ280" s="795"/>
      <c r="BA280" s="519"/>
      <c r="BB280" s="519"/>
      <c r="BC280" s="519"/>
      <c r="BD280" s="519"/>
      <c r="BE280" s="519"/>
      <c r="BF280" s="516"/>
      <c r="BG280" s="516"/>
      <c r="BH280" s="581"/>
      <c r="BI280" s="581"/>
      <c r="BJ280" s="581"/>
      <c r="BK280" s="581"/>
      <c r="BL280" s="581"/>
      <c r="BM280" s="516"/>
      <c r="BN280" s="516"/>
      <c r="BO280" s="719"/>
    </row>
    <row r="281" spans="1:67" ht="94.5">
      <c r="A281" s="805"/>
      <c r="B281" s="808"/>
      <c r="C281" s="811"/>
      <c r="D281" s="728"/>
      <c r="E281" s="728"/>
      <c r="F281" s="515"/>
      <c r="G281" s="516"/>
      <c r="H281" s="520"/>
      <c r="I281" s="795"/>
      <c r="J281" s="491"/>
      <c r="K281" s="795"/>
      <c r="L281" s="516"/>
      <c r="M281" s="485"/>
      <c r="N281" s="519"/>
      <c r="O281" s="519"/>
      <c r="P281" s="519"/>
      <c r="Q281" s="518"/>
      <c r="R281" s="520"/>
      <c r="S281" s="482"/>
      <c r="T281" s="520"/>
      <c r="U281" s="482"/>
      <c r="V281" s="520"/>
      <c r="W281" s="482"/>
      <c r="X281" s="485"/>
      <c r="Y281" s="482"/>
      <c r="Z281" s="482"/>
      <c r="AA281" s="492"/>
      <c r="AB281" s="151">
        <v>4</v>
      </c>
      <c r="AC281" s="162" t="s">
        <v>1935</v>
      </c>
      <c r="AD281" s="159">
        <v>1</v>
      </c>
      <c r="AE281" s="152" t="s">
        <v>1356</v>
      </c>
      <c r="AF281" s="153" t="str">
        <f t="shared" si="16"/>
        <v>Probabilidad</v>
      </c>
      <c r="AG281" s="154" t="s">
        <v>1477</v>
      </c>
      <c r="AH281" s="155">
        <f t="shared" si="17"/>
        <v>0.15</v>
      </c>
      <c r="AI281" s="154" t="s">
        <v>1469</v>
      </c>
      <c r="AJ281" s="155">
        <f t="shared" si="18"/>
        <v>0.15</v>
      </c>
      <c r="AK281" s="156">
        <f t="shared" si="19"/>
        <v>0.3</v>
      </c>
      <c r="AL281" s="157">
        <f>IFERROR(IF(AND(AF280="Probabilidad",AF281="Probabilidad"),(AL280-(+AL280*AK281)),IF(AND(AF280="Impacto",AF281="Probabilidad"),(AL279-(+AL279*AK281)),IF(AF281="Impacto",AL280,""))),"")</f>
        <v>0.1512</v>
      </c>
      <c r="AM281" s="157">
        <f>IFERROR(IF(AND(AF280="Impacto",AF281="Impacto"),(AM280-(+AM280*AK281)),IF(AND(AF280="Probabilidad",AF281="Impacto"),(AM279-(+AM279*AK281)),IF(AF281="Probabilidad",AM280,""))),"")</f>
        <v>0.44999999999999996</v>
      </c>
      <c r="AN281" s="158" t="s">
        <v>98</v>
      </c>
      <c r="AO281" s="158" t="s">
        <v>99</v>
      </c>
      <c r="AP281" s="158" t="s">
        <v>100</v>
      </c>
      <c r="AQ281" s="520"/>
      <c r="AR281" s="491"/>
      <c r="AS281" s="491"/>
      <c r="AT281" s="492"/>
      <c r="AU281" s="491"/>
      <c r="AV281" s="491"/>
      <c r="AW281" s="492"/>
      <c r="AX281" s="492"/>
      <c r="AY281" s="492"/>
      <c r="AZ281" s="795"/>
      <c r="BA281" s="519"/>
      <c r="BB281" s="519"/>
      <c r="BC281" s="519"/>
      <c r="BD281" s="519"/>
      <c r="BE281" s="519"/>
      <c r="BF281" s="516"/>
      <c r="BG281" s="516"/>
      <c r="BH281" s="581"/>
      <c r="BI281" s="581"/>
      <c r="BJ281" s="581"/>
      <c r="BK281" s="581"/>
      <c r="BL281" s="581"/>
      <c r="BM281" s="516"/>
      <c r="BN281" s="516"/>
      <c r="BO281" s="719"/>
    </row>
    <row r="282" spans="1:67" ht="69">
      <c r="A282" s="805"/>
      <c r="B282" s="808"/>
      <c r="C282" s="811"/>
      <c r="D282" s="728"/>
      <c r="E282" s="728"/>
      <c r="F282" s="515"/>
      <c r="G282" s="516"/>
      <c r="H282" s="520"/>
      <c r="I282" s="795"/>
      <c r="J282" s="491"/>
      <c r="K282" s="795"/>
      <c r="L282" s="516"/>
      <c r="M282" s="485"/>
      <c r="N282" s="519"/>
      <c r="O282" s="519"/>
      <c r="P282" s="519"/>
      <c r="Q282" s="518"/>
      <c r="R282" s="520"/>
      <c r="S282" s="482"/>
      <c r="T282" s="520"/>
      <c r="U282" s="482"/>
      <c r="V282" s="520"/>
      <c r="W282" s="482"/>
      <c r="X282" s="485"/>
      <c r="Y282" s="482"/>
      <c r="Z282" s="482"/>
      <c r="AA282" s="492"/>
      <c r="AB282" s="151">
        <v>5</v>
      </c>
      <c r="AC282" s="159" t="s">
        <v>1936</v>
      </c>
      <c r="AD282" s="159">
        <v>1</v>
      </c>
      <c r="AE282" s="152" t="s">
        <v>1620</v>
      </c>
      <c r="AF282" s="153" t="str">
        <f t="shared" si="16"/>
        <v>Impacto</v>
      </c>
      <c r="AG282" s="154" t="s">
        <v>1478</v>
      </c>
      <c r="AH282" s="155">
        <f t="shared" si="17"/>
        <v>0.1</v>
      </c>
      <c r="AI282" s="154" t="s">
        <v>635</v>
      </c>
      <c r="AJ282" s="155">
        <f t="shared" si="18"/>
        <v>0.25</v>
      </c>
      <c r="AK282" s="156">
        <f t="shared" si="19"/>
        <v>0.35</v>
      </c>
      <c r="AL282" s="157">
        <f>IFERROR(IF(AND(AF281="Probabilidad",AF282="Probabilidad"),(AL281-(+AL281*AK282)),IF(AND(AF281="Impacto",AF282="Probabilidad"),(AL280-(+AL280*AK282)),IF(AF282="Impacto",AL281,""))),"")</f>
        <v>0.1512</v>
      </c>
      <c r="AM282" s="157">
        <f>IFERROR(IF(AND(AF281="Impacto",AF282="Impacto"),(AM281-(+AM281*AK282)),IF(AND(AF281="Probabilidad",AF282="Impacto"),(AM280-(+AM280*AK282)),IF(AF282="Probabilidad",AM281,""))),"")</f>
        <v>0.29249999999999998</v>
      </c>
      <c r="AN282" s="158" t="s">
        <v>98</v>
      </c>
      <c r="AO282" s="158" t="s">
        <v>99</v>
      </c>
      <c r="AP282" s="158" t="s">
        <v>100</v>
      </c>
      <c r="AQ282" s="520"/>
      <c r="AR282" s="491"/>
      <c r="AS282" s="491"/>
      <c r="AT282" s="492"/>
      <c r="AU282" s="491"/>
      <c r="AV282" s="491"/>
      <c r="AW282" s="492"/>
      <c r="AX282" s="492"/>
      <c r="AY282" s="492"/>
      <c r="AZ282" s="795"/>
      <c r="BA282" s="519"/>
      <c r="BB282" s="519"/>
      <c r="BC282" s="519"/>
      <c r="BD282" s="519"/>
      <c r="BE282" s="519"/>
      <c r="BF282" s="516"/>
      <c r="BG282" s="516"/>
      <c r="BH282" s="581"/>
      <c r="BI282" s="581"/>
      <c r="BJ282" s="581"/>
      <c r="BK282" s="581"/>
      <c r="BL282" s="581"/>
      <c r="BM282" s="516"/>
      <c r="BN282" s="516"/>
      <c r="BO282" s="719"/>
    </row>
    <row r="283" spans="1:67" ht="94.5">
      <c r="A283" s="805"/>
      <c r="B283" s="808"/>
      <c r="C283" s="811"/>
      <c r="D283" s="728" t="s">
        <v>1299</v>
      </c>
      <c r="E283" s="728" t="s">
        <v>394</v>
      </c>
      <c r="F283" s="515">
        <v>5</v>
      </c>
      <c r="G283" s="516" t="s">
        <v>1937</v>
      </c>
      <c r="H283" s="520" t="s">
        <v>1330</v>
      </c>
      <c r="I283" s="795" t="s">
        <v>1302</v>
      </c>
      <c r="J283" s="491" t="s">
        <v>1938</v>
      </c>
      <c r="K283" s="795" t="s">
        <v>180</v>
      </c>
      <c r="L283" s="516" t="s">
        <v>365</v>
      </c>
      <c r="M283" s="492" t="s">
        <v>1304</v>
      </c>
      <c r="N283" s="519" t="s">
        <v>1939</v>
      </c>
      <c r="O283" s="519" t="s">
        <v>1940</v>
      </c>
      <c r="P283" s="517" t="s">
        <v>188</v>
      </c>
      <c r="Q283" s="518" t="s">
        <v>188</v>
      </c>
      <c r="R283" s="520" t="s">
        <v>124</v>
      </c>
      <c r="S283" s="482">
        <f>IF(R283="Muy Alta",100%,IF(R283="Alta",80%,IF(R283="Media",60%,IF(R283="Baja",40%,IF(R283="Muy Baja",20%,"")))))</f>
        <v>0.4</v>
      </c>
      <c r="T283" s="520"/>
      <c r="U283" s="482" t="str">
        <f>IF(T283="Catastrófico",100%,IF(T283="Mayor",80%,IF(T283="Moderado",60%,IF(T283="Menor",40%,IF(T283="Leve",20%,"")))))</f>
        <v/>
      </c>
      <c r="V283" s="520" t="s">
        <v>183</v>
      </c>
      <c r="W283" s="482">
        <f>IF(V283="Catastrófico",100%,IF(V283="Mayor",80%,IF(V283="Moderado",60%,IF(V283="Menor",40%,IF(V283="Leve",20%,"")))))</f>
        <v>0.4</v>
      </c>
      <c r="X283" s="485" t="str">
        <f>IF(Y283=100%,"Catastrófico",IF(Y283=80%,"Mayor",IF(Y283=60%,"Moderado",IF(Y283=40%,"Menor",IF(Y283=20%,"Leve","")))))</f>
        <v>Menor</v>
      </c>
      <c r="Y283" s="482">
        <f>IF(AND(U283="",W283=""),"",MAX(U283,W283))</f>
        <v>0.4</v>
      </c>
      <c r="Z283" s="482" t="str">
        <f>CONCATENATE(R283,X283)</f>
        <v>BajaMenor</v>
      </c>
      <c r="AA283" s="492" t="str">
        <f>IF(Z283="Muy AltaLeve","Alto",IF(Z283="Muy AltaMenor","Alto",IF(Z283="Muy AltaModerado","Alto",IF(Z283="Muy AltaMayor","Alto",IF(Z283="Muy AltaCatastrófico","Extremo",IF(Z283="AltaLeve","Moderado",IF(Z283="AltaMenor","Moderado",IF(Z283="AltaModerado","Alto",IF(Z283="AltaMayor","Alto",IF(Z283="AltaCatastrófico","Extremo",IF(Z283="MediaLeve","Moderado",IF(Z283="MediaMenor","Moderado",IF(Z283="MediaModerado","Moderado",IF(Z283="MediaMayor","Alto",IF(Z283="MediaCatastrófico","Extremo",IF(Z283="BajaLeve","Bajo",IF(Z283="BajaMenor","Moderado",IF(Z283="BajaModerado","Moderado",IF(Z283="BajaMayor","Alto",IF(Z283="BajaCatastrófico","Extremo",IF(Z283="Muy BajaLeve","Bajo",IF(Z283="Muy BajaMenor","Bajo",IF(Z283="Muy BajaModerado","Moderado",IF(Z283="Muy BajaMayor","Alto",IF(Z283="Muy BajaCatastrófico","Extremo","")))))))))))))))))))))))))</f>
        <v>Moderado</v>
      </c>
      <c r="AB283" s="151">
        <v>1</v>
      </c>
      <c r="AC283" s="162" t="s">
        <v>1602</v>
      </c>
      <c r="AD283" s="159">
        <v>2</v>
      </c>
      <c r="AE283" s="152" t="s">
        <v>1498</v>
      </c>
      <c r="AF283" s="153" t="str">
        <f t="shared" si="16"/>
        <v>Probabilidad</v>
      </c>
      <c r="AG283" s="154" t="s">
        <v>1477</v>
      </c>
      <c r="AH283" s="155">
        <f t="shared" si="17"/>
        <v>0.15</v>
      </c>
      <c r="AI283" s="154" t="s">
        <v>1469</v>
      </c>
      <c r="AJ283" s="155">
        <f t="shared" si="18"/>
        <v>0.15</v>
      </c>
      <c r="AK283" s="156">
        <f t="shared" si="19"/>
        <v>0.3</v>
      </c>
      <c r="AL283" s="157">
        <f>IFERROR(IF(AF283="Probabilidad",(S283-(+S283*AK283)),IF(AF283="Impacto",S283,"")),"")</f>
        <v>0.28000000000000003</v>
      </c>
      <c r="AM283" s="157">
        <f>IFERROR(IF(AF283="Impacto",(Y283-(+Y283*AK283)),IF(AF283="Probabilidad",Y283,"")),"")</f>
        <v>0.4</v>
      </c>
      <c r="AN283" s="158" t="s">
        <v>98</v>
      </c>
      <c r="AO283" s="158" t="s">
        <v>99</v>
      </c>
      <c r="AP283" s="158" t="s">
        <v>100</v>
      </c>
      <c r="AQ283" s="520" t="s">
        <v>1941</v>
      </c>
      <c r="AR283" s="490">
        <f>S283</f>
        <v>0.4</v>
      </c>
      <c r="AS283" s="490">
        <f>IF(AL283="","",MIN(AL283:AL285))</f>
        <v>0.1008</v>
      </c>
      <c r="AT283" s="492" t="str">
        <f>IFERROR(IF(AS283="","",IF(AS283&lt;=0.2,"Muy Baja",IF(AS283&lt;=0.4,"Baja",IF(AS283&lt;=0.6,"Media",IF(AS283&lt;=0.8,"Alta","Muy Alta"))))),"")</f>
        <v>Muy Baja</v>
      </c>
      <c r="AU283" s="490">
        <f>Y283</f>
        <v>0.4</v>
      </c>
      <c r="AV283" s="490">
        <f>IF(AM283="","",MIN(AM283:AM285))</f>
        <v>0.4</v>
      </c>
      <c r="AW283" s="492" t="str">
        <f>IFERROR(IF(AV283="","",IF(AV283&lt;=0.2,"Leve",IF(AV283&lt;=0.4,"Menor",IF(AV283&lt;=0.6,"Moderado",IF(AV283&lt;=0.8,"Mayor","Catastrófico"))))),"")</f>
        <v>Menor</v>
      </c>
      <c r="AX283" s="492" t="str">
        <f>AA283</f>
        <v>Moderado</v>
      </c>
      <c r="AY283" s="492" t="str">
        <f>IFERROR(IF(OR(AND(AT283="Muy Baja",AW283="Leve"),AND(AT283="Muy Baja",AW283="Menor"),AND(AT283="Baja",AW283="Leve")),"Bajo",IF(OR(AND(AT283="Muy baja",AW283="Moderado"),AND(AT283="Baja",AW283="Menor"),AND(AT283="Baja",AW283="Moderado"),AND(AT283="Media",AW283="Leve"),AND(AT283="Media",AW283="Menor"),AND(AT283="Media",AW283="Moderado"),AND(AT283="Alta",AW283="Leve"),AND(AT283="Alta",AW283="Menor")),"Moderado",IF(OR(AND(AT283="Muy Baja",AW283="Mayor"),AND(AT283="Baja",AW283="Mayor"),AND(AT283="Media",AW283="Mayor"),AND(AT283="Alta",AW283="Moderado"),AND(AT283="Alta",AW283="Mayor"),AND(AT283="Muy Alta",AW283="Leve"),AND(AT283="Muy Alta",AW283="Menor"),AND(AT283="Muy Alta",AW283="Moderado"),AND(AT283="Muy Alta",AW283="Mayor")),"Alto",IF(OR(AND(AT283="Muy Baja",AW283="Catastrófico"),AND(AT283="Baja",AW283="Catastrófico"),AND(AT283="Media",AW283="Catastrófico"),AND(AT283="Alta",AW283="Catastrófico"),AND(AT283="Muy Alta",AW283="Catastrófico")),"Extremo","")))),"")</f>
        <v>Bajo</v>
      </c>
      <c r="AZ283" s="795" t="s">
        <v>127</v>
      </c>
      <c r="BA283" s="519" t="s">
        <v>188</v>
      </c>
      <c r="BB283" s="519" t="s">
        <v>188</v>
      </c>
      <c r="BC283" s="519" t="s">
        <v>188</v>
      </c>
      <c r="BD283" s="519" t="s">
        <v>188</v>
      </c>
      <c r="BE283" s="519" t="s">
        <v>188</v>
      </c>
      <c r="BF283" s="516"/>
      <c r="BG283" s="516"/>
      <c r="BH283" s="581"/>
      <c r="BI283" s="581"/>
      <c r="BJ283" s="581"/>
      <c r="BK283" s="581"/>
      <c r="BL283" s="581"/>
      <c r="BM283" s="516"/>
      <c r="BN283" s="516"/>
      <c r="BO283" s="719"/>
    </row>
    <row r="284" spans="1:67" ht="69">
      <c r="A284" s="805"/>
      <c r="B284" s="808"/>
      <c r="C284" s="811"/>
      <c r="D284" s="728"/>
      <c r="E284" s="728"/>
      <c r="F284" s="515"/>
      <c r="G284" s="516"/>
      <c r="H284" s="520"/>
      <c r="I284" s="795"/>
      <c r="J284" s="491"/>
      <c r="K284" s="795"/>
      <c r="L284" s="516"/>
      <c r="M284" s="492"/>
      <c r="N284" s="519"/>
      <c r="O284" s="519"/>
      <c r="P284" s="517"/>
      <c r="Q284" s="518"/>
      <c r="R284" s="520"/>
      <c r="S284" s="482"/>
      <c r="T284" s="520"/>
      <c r="U284" s="482"/>
      <c r="V284" s="520"/>
      <c r="W284" s="482"/>
      <c r="X284" s="485"/>
      <c r="Y284" s="482"/>
      <c r="Z284" s="482"/>
      <c r="AA284" s="492"/>
      <c r="AB284" s="151">
        <v>2</v>
      </c>
      <c r="AC284" s="288" t="s">
        <v>1942</v>
      </c>
      <c r="AD284" s="159">
        <v>3</v>
      </c>
      <c r="AE284" s="152" t="s">
        <v>1498</v>
      </c>
      <c r="AF284" s="153" t="str">
        <f t="shared" si="16"/>
        <v>Probabilidad</v>
      </c>
      <c r="AG284" s="154" t="s">
        <v>1477</v>
      </c>
      <c r="AH284" s="155">
        <f t="shared" si="17"/>
        <v>0.15</v>
      </c>
      <c r="AI284" s="154" t="s">
        <v>635</v>
      </c>
      <c r="AJ284" s="155">
        <f t="shared" si="18"/>
        <v>0.25</v>
      </c>
      <c r="AK284" s="156">
        <f t="shared" si="19"/>
        <v>0.4</v>
      </c>
      <c r="AL284" s="157">
        <f>IFERROR(IF(AND(AF283="Probabilidad",AF284="Probabilidad"),(AL283-(+AL283*AK284)),IF(AF284="Probabilidad",(S283-(+S283*AK284)),IF(AF284="Impacto",AL283,""))),"")</f>
        <v>0.16800000000000001</v>
      </c>
      <c r="AM284" s="157">
        <f>IFERROR(IF(AND(AF283="Impacto",AF284="Impacto"),(AM283-(+AM283*AK284)),IF(AF284="Impacto",(Y283-(+Y283*AK284)),IF(AF284="Probabilidad",AM283,""))),"")</f>
        <v>0.4</v>
      </c>
      <c r="AN284" s="158" t="s">
        <v>98</v>
      </c>
      <c r="AO284" s="158" t="s">
        <v>99</v>
      </c>
      <c r="AP284" s="158" t="s">
        <v>100</v>
      </c>
      <c r="AQ284" s="520"/>
      <c r="AR284" s="491"/>
      <c r="AS284" s="491"/>
      <c r="AT284" s="492"/>
      <c r="AU284" s="491"/>
      <c r="AV284" s="491"/>
      <c r="AW284" s="492"/>
      <c r="AX284" s="492"/>
      <c r="AY284" s="492"/>
      <c r="AZ284" s="795"/>
      <c r="BA284" s="519"/>
      <c r="BB284" s="519"/>
      <c r="BC284" s="519"/>
      <c r="BD284" s="519"/>
      <c r="BE284" s="519"/>
      <c r="BF284" s="516"/>
      <c r="BG284" s="516"/>
      <c r="BH284" s="581"/>
      <c r="BI284" s="581"/>
      <c r="BJ284" s="581"/>
      <c r="BK284" s="581"/>
      <c r="BL284" s="581"/>
      <c r="BM284" s="516"/>
      <c r="BN284" s="516"/>
      <c r="BO284" s="719"/>
    </row>
    <row r="285" spans="1:67" ht="69">
      <c r="A285" s="805"/>
      <c r="B285" s="808"/>
      <c r="C285" s="811"/>
      <c r="D285" s="728"/>
      <c r="E285" s="728"/>
      <c r="F285" s="515"/>
      <c r="G285" s="516"/>
      <c r="H285" s="520"/>
      <c r="I285" s="795"/>
      <c r="J285" s="491"/>
      <c r="K285" s="795"/>
      <c r="L285" s="516"/>
      <c r="M285" s="492"/>
      <c r="N285" s="519"/>
      <c r="O285" s="519"/>
      <c r="P285" s="517"/>
      <c r="Q285" s="518"/>
      <c r="R285" s="520"/>
      <c r="S285" s="482"/>
      <c r="T285" s="520"/>
      <c r="U285" s="482"/>
      <c r="V285" s="520"/>
      <c r="W285" s="482"/>
      <c r="X285" s="485"/>
      <c r="Y285" s="482"/>
      <c r="Z285" s="482"/>
      <c r="AA285" s="492"/>
      <c r="AB285" s="151">
        <v>3</v>
      </c>
      <c r="AC285" s="159" t="s">
        <v>1943</v>
      </c>
      <c r="AD285" s="159">
        <v>1.3</v>
      </c>
      <c r="AE285" s="152" t="s">
        <v>1498</v>
      </c>
      <c r="AF285" s="153" t="str">
        <f t="shared" si="16"/>
        <v>Probabilidad</v>
      </c>
      <c r="AG285" s="154" t="s">
        <v>1468</v>
      </c>
      <c r="AH285" s="155">
        <f t="shared" si="17"/>
        <v>0.25</v>
      </c>
      <c r="AI285" s="154" t="s">
        <v>1469</v>
      </c>
      <c r="AJ285" s="155">
        <f t="shared" si="18"/>
        <v>0.15</v>
      </c>
      <c r="AK285" s="156">
        <f t="shared" si="19"/>
        <v>0.4</v>
      </c>
      <c r="AL285" s="157">
        <f>IFERROR(IF(AND(AF284="Probabilidad",AF285="Probabilidad"),(AL284-(+AL284*AK285)),IF(AND(AF284="Impacto",AF285="Probabilidad"),(AL283-(+AL283*AK285)),IF(AF285="Impacto",AL284,""))),"")</f>
        <v>0.1008</v>
      </c>
      <c r="AM285" s="157">
        <f>IFERROR(IF(AND(AF284="Impacto",AF285="Impacto"),(AM284-(+AM284*AK285)),IF(AND(AF284="Probabilidad",AF285="Impacto"),(AM283-(+AM283*AK285)),IF(AF285="Probabilidad",AM284,""))),"")</f>
        <v>0.4</v>
      </c>
      <c r="AN285" s="158" t="s">
        <v>98</v>
      </c>
      <c r="AO285" s="158" t="s">
        <v>99</v>
      </c>
      <c r="AP285" s="158" t="s">
        <v>100</v>
      </c>
      <c r="AQ285" s="520"/>
      <c r="AR285" s="491"/>
      <c r="AS285" s="491"/>
      <c r="AT285" s="492"/>
      <c r="AU285" s="491"/>
      <c r="AV285" s="491"/>
      <c r="AW285" s="492"/>
      <c r="AX285" s="492"/>
      <c r="AY285" s="492"/>
      <c r="AZ285" s="795"/>
      <c r="BA285" s="519"/>
      <c r="BB285" s="519"/>
      <c r="BC285" s="519"/>
      <c r="BD285" s="519"/>
      <c r="BE285" s="519"/>
      <c r="BF285" s="516"/>
      <c r="BG285" s="516"/>
      <c r="BH285" s="581"/>
      <c r="BI285" s="581"/>
      <c r="BJ285" s="581"/>
      <c r="BK285" s="581"/>
      <c r="BL285" s="581"/>
      <c r="BM285" s="516"/>
      <c r="BN285" s="516"/>
      <c r="BO285" s="719"/>
    </row>
    <row r="286" spans="1:67" ht="69">
      <c r="A286" s="805"/>
      <c r="B286" s="808"/>
      <c r="C286" s="811"/>
      <c r="D286" s="728" t="s">
        <v>1299</v>
      </c>
      <c r="E286" s="728" t="s">
        <v>394</v>
      </c>
      <c r="F286" s="515">
        <v>6</v>
      </c>
      <c r="G286" s="516" t="s">
        <v>1937</v>
      </c>
      <c r="H286" s="520" t="s">
        <v>1330</v>
      </c>
      <c r="I286" s="795" t="s">
        <v>1316</v>
      </c>
      <c r="J286" s="491" t="s">
        <v>1944</v>
      </c>
      <c r="K286" s="795" t="s">
        <v>180</v>
      </c>
      <c r="L286" s="516" t="s">
        <v>365</v>
      </c>
      <c r="M286" s="492" t="s">
        <v>1304</v>
      </c>
      <c r="N286" s="519" t="s">
        <v>1945</v>
      </c>
      <c r="O286" s="519" t="s">
        <v>1946</v>
      </c>
      <c r="P286" s="519" t="s">
        <v>188</v>
      </c>
      <c r="Q286" s="514" t="s">
        <v>188</v>
      </c>
      <c r="R286" s="520" t="s">
        <v>124</v>
      </c>
      <c r="S286" s="482">
        <f>IF(R286="Muy Alta",100%,IF(R286="Alta",80%,IF(R286="Media",60%,IF(R286="Baja",40%,IF(R286="Muy Baja",20%,"")))))</f>
        <v>0.4</v>
      </c>
      <c r="T286" s="520"/>
      <c r="U286" s="482" t="str">
        <f>IF(T286="Catastrófico",100%,IF(T286="Mayor",80%,IF(T286="Moderado",60%,IF(T286="Menor",40%,IF(T286="Leve",20%,"")))))</f>
        <v/>
      </c>
      <c r="V286" s="520" t="s">
        <v>125</v>
      </c>
      <c r="W286" s="482">
        <f>IF(V286="Catastrófico",100%,IF(V286="Mayor",80%,IF(V286="Moderado",60%,IF(V286="Menor",40%,IF(V286="Leve",20%,"")))))</f>
        <v>0.6</v>
      </c>
      <c r="X286" s="485" t="str">
        <f>IF(Y286=100%,"Catastrófico",IF(Y286=80%,"Mayor",IF(Y286=60%,"Moderado",IF(Y286=40%,"Menor",IF(Y286=20%,"Leve","")))))</f>
        <v>Moderado</v>
      </c>
      <c r="Y286" s="482">
        <f>IF(AND(U286="",W286=""),"",MAX(U286,W286))</f>
        <v>0.6</v>
      </c>
      <c r="Z286" s="482" t="str">
        <f>CONCATENATE(R286,X286)</f>
        <v>BajaModerado</v>
      </c>
      <c r="AA286" s="492" t="str">
        <f>IF(Z286="Muy AltaLeve","Alto",IF(Z286="Muy AltaMenor","Alto",IF(Z286="Muy AltaModerado","Alto",IF(Z286="Muy AltaMayor","Alto",IF(Z286="Muy AltaCatastrófico","Extremo",IF(Z286="AltaLeve","Moderado",IF(Z286="AltaMenor","Moderado",IF(Z286="AltaModerado","Alto",IF(Z286="AltaMayor","Alto",IF(Z286="AltaCatastrófico","Extremo",IF(Z286="MediaLeve","Moderado",IF(Z286="MediaMenor","Moderado",IF(Z286="MediaModerado","Moderado",IF(Z286="MediaMayor","Alto",IF(Z286="MediaCatastrófico","Extremo",IF(Z286="BajaLeve","Bajo",IF(Z286="BajaMenor","Moderado",IF(Z286="BajaModerado","Moderado",IF(Z286="BajaMayor","Alto",IF(Z286="BajaCatastrófico","Extremo",IF(Z286="Muy BajaLeve","Bajo",IF(Z286="Muy BajaMenor","Bajo",IF(Z286="Muy BajaModerado","Moderado",IF(Z286="Muy BajaMayor","Alto",IF(Z286="Muy BajaCatastrófico","Extremo","")))))))))))))))))))))))))</f>
        <v>Moderado</v>
      </c>
      <c r="AB286" s="151">
        <v>1</v>
      </c>
      <c r="AC286" s="270" t="s">
        <v>1947</v>
      </c>
      <c r="AD286" s="159" t="s">
        <v>1352</v>
      </c>
      <c r="AE286" s="152" t="s">
        <v>1620</v>
      </c>
      <c r="AF286" s="153" t="str">
        <f t="shared" si="16"/>
        <v>Probabilidad</v>
      </c>
      <c r="AG286" s="154" t="s">
        <v>96</v>
      </c>
      <c r="AH286" s="155">
        <f t="shared" si="17"/>
        <v>0.25</v>
      </c>
      <c r="AI286" s="154" t="s">
        <v>97</v>
      </c>
      <c r="AJ286" s="155">
        <f t="shared" si="18"/>
        <v>0.15</v>
      </c>
      <c r="AK286" s="156">
        <f t="shared" si="19"/>
        <v>0.4</v>
      </c>
      <c r="AL286" s="157">
        <f>IFERROR(IF(AF286="Probabilidad",(S286-(+S286*AK286)),IF(AF286="Impacto",S286,"")),"")</f>
        <v>0.24</v>
      </c>
      <c r="AM286" s="157">
        <f>IFERROR(IF(AF286="Impacto",(Y286-(+Y286*AK286)),IF(AF286="Probabilidad",Y286,"")),"")</f>
        <v>0.6</v>
      </c>
      <c r="AN286" s="158" t="s">
        <v>98</v>
      </c>
      <c r="AO286" s="158" t="s">
        <v>99</v>
      </c>
      <c r="AP286" s="158" t="s">
        <v>100</v>
      </c>
      <c r="AQ286" s="520" t="s">
        <v>1941</v>
      </c>
      <c r="AR286" s="490">
        <f>S286</f>
        <v>0.4</v>
      </c>
      <c r="AS286" s="490">
        <f>IF(AL286="","",MIN(AL286:AL290))</f>
        <v>8.6399999999999991E-2</v>
      </c>
      <c r="AT286" s="492" t="str">
        <f>IFERROR(IF(AS286="","",IF(AS286&lt;=0.2,"Muy Baja",IF(AS286&lt;=0.4,"Baja",IF(AS286&lt;=0.6,"Media",IF(AS286&lt;=0.8,"Alta","Muy Alta"))))),"")</f>
        <v>Muy Baja</v>
      </c>
      <c r="AU286" s="490">
        <f>Y286</f>
        <v>0.6</v>
      </c>
      <c r="AV286" s="490">
        <f>IF(AM286="","",MIN(AM286:AM290))</f>
        <v>0.33749999999999997</v>
      </c>
      <c r="AW286" s="492" t="str">
        <f>IFERROR(IF(AV286="","",IF(AV286&lt;=0.2,"Leve",IF(AV286&lt;=0.4,"Menor",IF(AV286&lt;=0.6,"Moderado",IF(AV286&lt;=0.8,"Mayor","Catastrófico"))))),"")</f>
        <v>Menor</v>
      </c>
      <c r="AX286" s="492" t="str">
        <f>AA286</f>
        <v>Moderado</v>
      </c>
      <c r="AY286" s="492" t="str">
        <f>IFERROR(IF(OR(AND(AT286="Muy Baja",AW286="Leve"),AND(AT286="Muy Baja",AW286="Menor"),AND(AT286="Baja",AW286="Leve")),"Bajo",IF(OR(AND(AT286="Muy baja",AW286="Moderado"),AND(AT286="Baja",AW286="Menor"),AND(AT286="Baja",AW286="Moderado"),AND(AT286="Media",AW286="Leve"),AND(AT286="Media",AW286="Menor"),AND(AT286="Media",AW286="Moderado"),AND(AT286="Alta",AW286="Leve"),AND(AT286="Alta",AW286="Menor")),"Moderado",IF(OR(AND(AT286="Muy Baja",AW286="Mayor"),AND(AT286="Baja",AW286="Mayor"),AND(AT286="Media",AW286="Mayor"),AND(AT286="Alta",AW286="Moderado"),AND(AT286="Alta",AW286="Mayor"),AND(AT286="Muy Alta",AW286="Leve"),AND(AT286="Muy Alta",AW286="Menor"),AND(AT286="Muy Alta",AW286="Moderado"),AND(AT286="Muy Alta",AW286="Mayor")),"Alto",IF(OR(AND(AT286="Muy Baja",AW286="Catastrófico"),AND(AT286="Baja",AW286="Catastrófico"),AND(AT286="Media",AW286="Catastrófico"),AND(AT286="Alta",AW286="Catastrófico"),AND(AT286="Muy Alta",AW286="Catastrófico")),"Extremo","")))),"")</f>
        <v>Bajo</v>
      </c>
      <c r="AZ286" s="795" t="s">
        <v>127</v>
      </c>
      <c r="BA286" s="519" t="s">
        <v>188</v>
      </c>
      <c r="BB286" s="519" t="s">
        <v>188</v>
      </c>
      <c r="BC286" s="519" t="s">
        <v>188</v>
      </c>
      <c r="BD286" s="519" t="s">
        <v>188</v>
      </c>
      <c r="BE286" s="519" t="s">
        <v>188</v>
      </c>
      <c r="BF286" s="516"/>
      <c r="BG286" s="516"/>
      <c r="BH286" s="581"/>
      <c r="BI286" s="581"/>
      <c r="BJ286" s="581"/>
      <c r="BK286" s="581"/>
      <c r="BL286" s="581"/>
      <c r="BM286" s="516"/>
      <c r="BN286" s="516"/>
      <c r="BO286" s="719"/>
    </row>
    <row r="287" spans="1:67" ht="91.5">
      <c r="A287" s="805"/>
      <c r="B287" s="808"/>
      <c r="C287" s="811"/>
      <c r="D287" s="728"/>
      <c r="E287" s="728"/>
      <c r="F287" s="515"/>
      <c r="G287" s="516"/>
      <c r="H287" s="520"/>
      <c r="I287" s="795"/>
      <c r="J287" s="491"/>
      <c r="K287" s="795"/>
      <c r="L287" s="516"/>
      <c r="M287" s="492"/>
      <c r="N287" s="519"/>
      <c r="O287" s="519"/>
      <c r="P287" s="519"/>
      <c r="Q287" s="514"/>
      <c r="R287" s="520"/>
      <c r="S287" s="482"/>
      <c r="T287" s="520"/>
      <c r="U287" s="482"/>
      <c r="V287" s="520"/>
      <c r="W287" s="482"/>
      <c r="X287" s="485"/>
      <c r="Y287" s="482"/>
      <c r="Z287" s="482"/>
      <c r="AA287" s="492"/>
      <c r="AB287" s="151">
        <v>2</v>
      </c>
      <c r="AC287" s="270" t="s">
        <v>1408</v>
      </c>
      <c r="AD287" s="159" t="s">
        <v>1352</v>
      </c>
      <c r="AE287" s="152" t="s">
        <v>1620</v>
      </c>
      <c r="AF287" s="153" t="str">
        <f t="shared" si="16"/>
        <v>Probabilidad</v>
      </c>
      <c r="AG287" s="154" t="s">
        <v>1468</v>
      </c>
      <c r="AH287" s="155">
        <f t="shared" si="17"/>
        <v>0.25</v>
      </c>
      <c r="AI287" s="154" t="s">
        <v>1469</v>
      </c>
      <c r="AJ287" s="155">
        <f t="shared" si="18"/>
        <v>0.15</v>
      </c>
      <c r="AK287" s="156">
        <f t="shared" si="19"/>
        <v>0.4</v>
      </c>
      <c r="AL287" s="157">
        <f>IFERROR(IF(AND(AF286="Probabilidad",AF287="Probabilidad"),(AL286-(+AL286*AK287)),IF(AF287="Probabilidad",(S286-(+S286*AK287)),IF(AF287="Impacto",AL286,""))),"")</f>
        <v>0.14399999999999999</v>
      </c>
      <c r="AM287" s="157">
        <f>IFERROR(IF(AND(AF286="Impacto",AF287="Impacto"),(AM286-(+AM286*AK287)),IF(AF287="Impacto",(Y286-(+Y286*AK287)),IF(AF287="Probabilidad",AM286,""))),"")</f>
        <v>0.6</v>
      </c>
      <c r="AN287" s="158" t="s">
        <v>98</v>
      </c>
      <c r="AO287" s="158" t="s">
        <v>99</v>
      </c>
      <c r="AP287" s="158" t="s">
        <v>100</v>
      </c>
      <c r="AQ287" s="520"/>
      <c r="AR287" s="491"/>
      <c r="AS287" s="491"/>
      <c r="AT287" s="492"/>
      <c r="AU287" s="491"/>
      <c r="AV287" s="491"/>
      <c r="AW287" s="492"/>
      <c r="AX287" s="492"/>
      <c r="AY287" s="492"/>
      <c r="AZ287" s="795"/>
      <c r="BA287" s="519"/>
      <c r="BB287" s="519"/>
      <c r="BC287" s="519"/>
      <c r="BD287" s="519"/>
      <c r="BE287" s="519"/>
      <c r="BF287" s="516"/>
      <c r="BG287" s="516"/>
      <c r="BH287" s="581"/>
      <c r="BI287" s="581"/>
      <c r="BJ287" s="581"/>
      <c r="BK287" s="581"/>
      <c r="BL287" s="581"/>
      <c r="BM287" s="516"/>
      <c r="BN287" s="516"/>
      <c r="BO287" s="719"/>
    </row>
    <row r="288" spans="1:67" ht="69">
      <c r="A288" s="805"/>
      <c r="B288" s="808"/>
      <c r="C288" s="811"/>
      <c r="D288" s="728"/>
      <c r="E288" s="728"/>
      <c r="F288" s="515"/>
      <c r="G288" s="516"/>
      <c r="H288" s="520"/>
      <c r="I288" s="795"/>
      <c r="J288" s="491"/>
      <c r="K288" s="795"/>
      <c r="L288" s="516"/>
      <c r="M288" s="492"/>
      <c r="N288" s="519"/>
      <c r="O288" s="519"/>
      <c r="P288" s="519"/>
      <c r="Q288" s="514"/>
      <c r="R288" s="520"/>
      <c r="S288" s="482"/>
      <c r="T288" s="520"/>
      <c r="U288" s="482"/>
      <c r="V288" s="520"/>
      <c r="W288" s="482"/>
      <c r="X288" s="485"/>
      <c r="Y288" s="482"/>
      <c r="Z288" s="482"/>
      <c r="AA288" s="492"/>
      <c r="AB288" s="151">
        <v>3</v>
      </c>
      <c r="AC288" s="288" t="s">
        <v>1775</v>
      </c>
      <c r="AD288" s="159" t="s">
        <v>1948</v>
      </c>
      <c r="AE288" s="152" t="s">
        <v>1486</v>
      </c>
      <c r="AF288" s="153" t="str">
        <f t="shared" si="16"/>
        <v>Probabilidad</v>
      </c>
      <c r="AG288" s="154" t="s">
        <v>1468</v>
      </c>
      <c r="AH288" s="155">
        <f t="shared" si="17"/>
        <v>0.25</v>
      </c>
      <c r="AI288" s="154" t="s">
        <v>1469</v>
      </c>
      <c r="AJ288" s="155">
        <f t="shared" si="18"/>
        <v>0.15</v>
      </c>
      <c r="AK288" s="156">
        <f t="shared" si="19"/>
        <v>0.4</v>
      </c>
      <c r="AL288" s="157">
        <f>IFERROR(IF(AND(AF287="Probabilidad",AF288="Probabilidad"),(AL287-(+AL287*AK288)),IF(AND(AF287="Impacto",AF288="Probabilidad"),(AL286-(+AL286*AK288)),IF(AF288="Impacto",AL287,""))),"")</f>
        <v>8.6399999999999991E-2</v>
      </c>
      <c r="AM288" s="157">
        <f>IFERROR(IF(AND(AF287="Impacto",AF288="Impacto"),(AM287-(+AM287*AK288)),IF(AND(AF287="Probabilidad",AF288="Impacto"),(AM286-(+AM286*AK288)),IF(AF288="Probabilidad",AM287,""))),"")</f>
        <v>0.6</v>
      </c>
      <c r="AN288" s="158" t="s">
        <v>98</v>
      </c>
      <c r="AO288" s="158" t="s">
        <v>99</v>
      </c>
      <c r="AP288" s="158" t="s">
        <v>100</v>
      </c>
      <c r="AQ288" s="520"/>
      <c r="AR288" s="491"/>
      <c r="AS288" s="491"/>
      <c r="AT288" s="492"/>
      <c r="AU288" s="491"/>
      <c r="AV288" s="491"/>
      <c r="AW288" s="492"/>
      <c r="AX288" s="492"/>
      <c r="AY288" s="492"/>
      <c r="AZ288" s="795"/>
      <c r="BA288" s="519"/>
      <c r="BB288" s="519"/>
      <c r="BC288" s="519"/>
      <c r="BD288" s="519"/>
      <c r="BE288" s="519"/>
      <c r="BF288" s="516"/>
      <c r="BG288" s="516"/>
      <c r="BH288" s="581"/>
      <c r="BI288" s="581"/>
      <c r="BJ288" s="581"/>
      <c r="BK288" s="581"/>
      <c r="BL288" s="581"/>
      <c r="BM288" s="516"/>
      <c r="BN288" s="516"/>
      <c r="BO288" s="719"/>
    </row>
    <row r="289" spans="1:67" ht="69">
      <c r="A289" s="805"/>
      <c r="B289" s="808"/>
      <c r="C289" s="811"/>
      <c r="D289" s="728"/>
      <c r="E289" s="728"/>
      <c r="F289" s="515"/>
      <c r="G289" s="516"/>
      <c r="H289" s="520"/>
      <c r="I289" s="795"/>
      <c r="J289" s="491"/>
      <c r="K289" s="795"/>
      <c r="L289" s="516"/>
      <c r="M289" s="492"/>
      <c r="N289" s="519"/>
      <c r="O289" s="519"/>
      <c r="P289" s="519"/>
      <c r="Q289" s="514"/>
      <c r="R289" s="520"/>
      <c r="S289" s="482"/>
      <c r="T289" s="520"/>
      <c r="U289" s="482"/>
      <c r="V289" s="520"/>
      <c r="W289" s="482"/>
      <c r="X289" s="485"/>
      <c r="Y289" s="482"/>
      <c r="Z289" s="482"/>
      <c r="AA289" s="492"/>
      <c r="AB289" s="151">
        <v>4</v>
      </c>
      <c r="AC289" s="288" t="s">
        <v>1775</v>
      </c>
      <c r="AD289" s="159" t="s">
        <v>1948</v>
      </c>
      <c r="AE289" s="152" t="s">
        <v>1486</v>
      </c>
      <c r="AF289" s="153" t="str">
        <f t="shared" si="16"/>
        <v>Impacto</v>
      </c>
      <c r="AG289" s="154" t="s">
        <v>1478</v>
      </c>
      <c r="AH289" s="155">
        <f t="shared" si="17"/>
        <v>0.1</v>
      </c>
      <c r="AI289" s="154" t="s">
        <v>1469</v>
      </c>
      <c r="AJ289" s="155">
        <f t="shared" si="18"/>
        <v>0.15</v>
      </c>
      <c r="AK289" s="156">
        <f t="shared" si="19"/>
        <v>0.25</v>
      </c>
      <c r="AL289" s="157">
        <f>IFERROR(IF(AND(AF288="Probabilidad",AF289="Probabilidad"),(AL288-(+AL288*AK289)),IF(AND(AF288="Impacto",AF289="Probabilidad"),(AL287-(+AL287*AK289)),IF(AF289="Impacto",AL288,""))),"")</f>
        <v>8.6399999999999991E-2</v>
      </c>
      <c r="AM289" s="157">
        <f>IFERROR(IF(AND(AF288="Impacto",AF289="Impacto"),(AM288-(+AM288*AK289)),IF(AND(AF288="Probabilidad",AF289="Impacto"),(AM287-(+AM287*AK289)),IF(AF289="Probabilidad",AM288,""))),"")</f>
        <v>0.44999999999999996</v>
      </c>
      <c r="AN289" s="158" t="s">
        <v>98</v>
      </c>
      <c r="AO289" s="158" t="s">
        <v>99</v>
      </c>
      <c r="AP289" s="158" t="s">
        <v>100</v>
      </c>
      <c r="AQ289" s="520"/>
      <c r="AR289" s="491"/>
      <c r="AS289" s="491"/>
      <c r="AT289" s="492"/>
      <c r="AU289" s="491"/>
      <c r="AV289" s="491"/>
      <c r="AW289" s="492"/>
      <c r="AX289" s="492"/>
      <c r="AY289" s="492"/>
      <c r="AZ289" s="795"/>
      <c r="BA289" s="519"/>
      <c r="BB289" s="519"/>
      <c r="BC289" s="519"/>
      <c r="BD289" s="519"/>
      <c r="BE289" s="519"/>
      <c r="BF289" s="516"/>
      <c r="BG289" s="516"/>
      <c r="BH289" s="581"/>
      <c r="BI289" s="581"/>
      <c r="BJ289" s="581"/>
      <c r="BK289" s="581"/>
      <c r="BL289" s="581"/>
      <c r="BM289" s="516"/>
      <c r="BN289" s="516"/>
      <c r="BO289" s="719"/>
    </row>
    <row r="290" spans="1:67" ht="77.25">
      <c r="A290" s="805"/>
      <c r="B290" s="808"/>
      <c r="C290" s="811"/>
      <c r="D290" s="728"/>
      <c r="E290" s="728"/>
      <c r="F290" s="515"/>
      <c r="G290" s="516"/>
      <c r="H290" s="520"/>
      <c r="I290" s="795"/>
      <c r="J290" s="491"/>
      <c r="K290" s="795"/>
      <c r="L290" s="516"/>
      <c r="M290" s="492"/>
      <c r="N290" s="519"/>
      <c r="O290" s="519"/>
      <c r="P290" s="519"/>
      <c r="Q290" s="514"/>
      <c r="R290" s="520"/>
      <c r="S290" s="482"/>
      <c r="T290" s="520"/>
      <c r="U290" s="482"/>
      <c r="V290" s="520"/>
      <c r="W290" s="482"/>
      <c r="X290" s="485"/>
      <c r="Y290" s="482"/>
      <c r="Z290" s="482"/>
      <c r="AA290" s="492"/>
      <c r="AB290" s="151">
        <v>5</v>
      </c>
      <c r="AC290" s="159" t="s">
        <v>1949</v>
      </c>
      <c r="AD290" s="159">
        <v>4</v>
      </c>
      <c r="AE290" s="152" t="s">
        <v>128</v>
      </c>
      <c r="AF290" s="153" t="str">
        <f t="shared" si="16"/>
        <v>Impacto</v>
      </c>
      <c r="AG290" s="154" t="s">
        <v>270</v>
      </c>
      <c r="AH290" s="155">
        <f t="shared" si="17"/>
        <v>0.1</v>
      </c>
      <c r="AI290" s="154" t="s">
        <v>97</v>
      </c>
      <c r="AJ290" s="155">
        <f t="shared" si="18"/>
        <v>0.15</v>
      </c>
      <c r="AK290" s="156">
        <f t="shared" si="19"/>
        <v>0.25</v>
      </c>
      <c r="AL290" s="157">
        <f>IFERROR(IF(AND(AF289="Probabilidad",AF290="Probabilidad"),(AL289-(+AL289*AK290)),IF(AND(AF289="Impacto",AF290="Probabilidad"),(AL288-(+AL288*AK290)),IF(AF290="Impacto",AL289,""))),"")</f>
        <v>8.6399999999999991E-2</v>
      </c>
      <c r="AM290" s="157">
        <f>IFERROR(IF(AND(AF289="Impacto",AF290="Impacto"),(AM289-(+AM289*AK290)),IF(AND(AF289="Probabilidad",AF290="Impacto"),(AM288-(+AM288*AK290)),IF(AF290="Probabilidad",AM289,""))),"")</f>
        <v>0.33749999999999997</v>
      </c>
      <c r="AN290" s="158" t="s">
        <v>1255</v>
      </c>
      <c r="AO290" s="158" t="s">
        <v>686</v>
      </c>
      <c r="AP290" s="158" t="s">
        <v>100</v>
      </c>
      <c r="AQ290" s="520"/>
      <c r="AR290" s="491"/>
      <c r="AS290" s="491"/>
      <c r="AT290" s="492"/>
      <c r="AU290" s="491"/>
      <c r="AV290" s="491"/>
      <c r="AW290" s="492"/>
      <c r="AX290" s="492"/>
      <c r="AY290" s="492"/>
      <c r="AZ290" s="795"/>
      <c r="BA290" s="519"/>
      <c r="BB290" s="519"/>
      <c r="BC290" s="519"/>
      <c r="BD290" s="519"/>
      <c r="BE290" s="519"/>
      <c r="BF290" s="516"/>
      <c r="BG290" s="516"/>
      <c r="BH290" s="581"/>
      <c r="BI290" s="581"/>
      <c r="BJ290" s="581"/>
      <c r="BK290" s="581"/>
      <c r="BL290" s="581"/>
      <c r="BM290" s="516"/>
      <c r="BN290" s="516"/>
      <c r="BO290" s="719"/>
    </row>
    <row r="291" spans="1:67" ht="69">
      <c r="A291" s="805"/>
      <c r="B291" s="808"/>
      <c r="C291" s="811"/>
      <c r="D291" s="728" t="s">
        <v>1299</v>
      </c>
      <c r="E291" s="728" t="s">
        <v>394</v>
      </c>
      <c r="F291" s="515">
        <v>7</v>
      </c>
      <c r="G291" s="516" t="s">
        <v>1950</v>
      </c>
      <c r="H291" s="520" t="s">
        <v>1330</v>
      </c>
      <c r="I291" s="795" t="s">
        <v>1302</v>
      </c>
      <c r="J291" s="491" t="s">
        <v>1951</v>
      </c>
      <c r="K291" s="483" t="s">
        <v>180</v>
      </c>
      <c r="L291" s="516" t="s">
        <v>365</v>
      </c>
      <c r="M291" s="492" t="s">
        <v>1304</v>
      </c>
      <c r="N291" s="519" t="s">
        <v>1952</v>
      </c>
      <c r="O291" s="519" t="s">
        <v>1953</v>
      </c>
      <c r="P291" s="519" t="s">
        <v>188</v>
      </c>
      <c r="Q291" s="514" t="s">
        <v>188</v>
      </c>
      <c r="R291" s="520" t="s">
        <v>102</v>
      </c>
      <c r="S291" s="482">
        <f>IF(R291="Muy Alta",100%,IF(R291="Alta",80%,IF(R291="Media",60%,IF(R291="Baja",40%,IF(R291="Muy Baja",20%,"")))))</f>
        <v>0.2</v>
      </c>
      <c r="T291" s="520" t="s">
        <v>120</v>
      </c>
      <c r="U291" s="482">
        <f>IF(T291="Catastrófico",100%,IF(T291="Mayor",80%,IF(T291="Moderado",60%,IF(T291="Menor",40%,IF(T291="Leve",20%,"")))))</f>
        <v>0.2</v>
      </c>
      <c r="V291" s="520" t="s">
        <v>120</v>
      </c>
      <c r="W291" s="482">
        <f>IF(V291="Catastrófico",100%,IF(V291="Mayor",80%,IF(V291="Moderado",60%,IF(V291="Menor",40%,IF(V291="Leve",20%,"")))))</f>
        <v>0.2</v>
      </c>
      <c r="X291" s="485" t="str">
        <f>IF(Y291=100%,"Catastrófico",IF(Y291=80%,"Mayor",IF(Y291=60%,"Moderado",IF(Y291=40%,"Menor",IF(Y291=20%,"Leve","")))))</f>
        <v>Leve</v>
      </c>
      <c r="Y291" s="482">
        <f>IF(AND(U291="",W291=""),"",MAX(U291,W291))</f>
        <v>0.2</v>
      </c>
      <c r="Z291" s="482" t="str">
        <f>CONCATENATE(R291,X291)</f>
        <v>Muy BajaLeve</v>
      </c>
      <c r="AA291" s="492" t="str">
        <f>IF(Z291="Muy AltaLeve","Alto",IF(Z291="Muy AltaMenor","Alto",IF(Z291="Muy AltaModerado","Alto",IF(Z291="Muy AltaMayor","Alto",IF(Z291="Muy AltaCatastrófico","Extremo",IF(Z291="AltaLeve","Moderado",IF(Z291="AltaMenor","Moderado",IF(Z291="AltaModerado","Alto",IF(Z291="AltaMayor","Alto",IF(Z291="AltaCatastrófico","Extremo",IF(Z291="MediaLeve","Moderado",IF(Z291="MediaMenor","Moderado",IF(Z291="MediaModerado","Moderado",IF(Z291="MediaMayor","Alto",IF(Z291="MediaCatastrófico","Extremo",IF(Z291="BajaLeve","Bajo",IF(Z291="BajaMenor","Moderado",IF(Z291="BajaModerado","Moderado",IF(Z291="BajaMayor","Alto",IF(Z291="BajaCatastrófico","Extremo",IF(Z291="Muy BajaLeve","Bajo",IF(Z291="Muy BajaMenor","Bajo",IF(Z291="Muy BajaModerado","Moderado",IF(Z291="Muy BajaMayor","Alto",IF(Z291="Muy BajaCatastrófico","Extremo","")))))))))))))))))))))))))</f>
        <v>Bajo</v>
      </c>
      <c r="AB291" s="151">
        <v>1</v>
      </c>
      <c r="AC291" s="288" t="s">
        <v>1942</v>
      </c>
      <c r="AD291" s="159">
        <v>1.2</v>
      </c>
      <c r="AE291" s="152" t="s">
        <v>1498</v>
      </c>
      <c r="AF291" s="153" t="str">
        <f t="shared" si="16"/>
        <v>Probabilidad</v>
      </c>
      <c r="AG291" s="154" t="s">
        <v>1468</v>
      </c>
      <c r="AH291" s="155">
        <f t="shared" si="17"/>
        <v>0.25</v>
      </c>
      <c r="AI291" s="154" t="s">
        <v>635</v>
      </c>
      <c r="AJ291" s="155">
        <f t="shared" si="18"/>
        <v>0.25</v>
      </c>
      <c r="AK291" s="156">
        <f t="shared" si="19"/>
        <v>0.5</v>
      </c>
      <c r="AL291" s="157">
        <f>IFERROR(IF(AF291="Probabilidad",(S291-(+S291*AK291)),IF(AF291="Impacto",S291,"")),"")</f>
        <v>0.1</v>
      </c>
      <c r="AM291" s="157">
        <f>IFERROR(IF(AF291="Impacto",(Y291-(+Y291*AK291)),IF(AF291="Probabilidad",Y291,"")),"")</f>
        <v>0.2</v>
      </c>
      <c r="AN291" s="158" t="s">
        <v>98</v>
      </c>
      <c r="AO291" s="158" t="s">
        <v>99</v>
      </c>
      <c r="AP291" s="158" t="s">
        <v>100</v>
      </c>
      <c r="AQ291" s="520" t="s">
        <v>1932</v>
      </c>
      <c r="AR291" s="490">
        <f>S291</f>
        <v>0.2</v>
      </c>
      <c r="AS291" s="490">
        <f>IF(AL291="","",MIN(AL291:AL294))</f>
        <v>3.5000000000000003E-2</v>
      </c>
      <c r="AT291" s="492" t="str">
        <f>IFERROR(IF(AS291="","",IF(AS291&lt;=0.2,"Muy Baja",IF(AS291&lt;=0.4,"Baja",IF(AS291&lt;=0.6,"Media",IF(AS291&lt;=0.8,"Alta","Muy Alta"))))),"")</f>
        <v>Muy Baja</v>
      </c>
      <c r="AU291" s="490">
        <f>Y291</f>
        <v>0.2</v>
      </c>
      <c r="AV291" s="490">
        <f>IF(AM291="","",MIN(AM291:AM294))</f>
        <v>0.15000000000000002</v>
      </c>
      <c r="AW291" s="492" t="str">
        <f>IFERROR(IF(AV291="","",IF(AV291&lt;=0.2,"Leve",IF(AV291&lt;=0.4,"Menor",IF(AV291&lt;=0.6,"Moderado",IF(AV291&lt;=0.8,"Mayor","Catastrófico"))))),"")</f>
        <v>Leve</v>
      </c>
      <c r="AX291" s="492" t="str">
        <f>AA291</f>
        <v>Bajo</v>
      </c>
      <c r="AY291" s="492" t="str">
        <f>IFERROR(IF(OR(AND(AT291="Muy Baja",AW291="Leve"),AND(AT291="Muy Baja",AW291="Menor"),AND(AT291="Baja",AW291="Leve")),"Bajo",IF(OR(AND(AT291="Muy baja",AW291="Moderado"),AND(AT291="Baja",AW291="Menor"),AND(AT291="Baja",AW291="Moderado"),AND(AT291="Media",AW291="Leve"),AND(AT291="Media",AW291="Menor"),AND(AT291="Media",AW291="Moderado"),AND(AT291="Alta",AW291="Leve"),AND(AT291="Alta",AW291="Menor")),"Moderado",IF(OR(AND(AT291="Muy Baja",AW291="Mayor"),AND(AT291="Baja",AW291="Mayor"),AND(AT291="Media",AW291="Mayor"),AND(AT291="Alta",AW291="Moderado"),AND(AT291="Alta",AW291="Mayor"),AND(AT291="Muy Alta",AW291="Leve"),AND(AT291="Muy Alta",AW291="Menor"),AND(AT291="Muy Alta",AW291="Moderado"),AND(AT291="Muy Alta",AW291="Mayor")),"Alto",IF(OR(AND(AT291="Muy Baja",AW291="Catastrófico"),AND(AT291="Baja",AW291="Catastrófico"),AND(AT291="Media",AW291="Catastrófico"),AND(AT291="Alta",AW291="Catastrófico"),AND(AT291="Muy Alta",AW291="Catastrófico")),"Extremo","")))),"")</f>
        <v>Bajo</v>
      </c>
      <c r="AZ291" s="520" t="s">
        <v>127</v>
      </c>
      <c r="BA291" s="519" t="s">
        <v>188</v>
      </c>
      <c r="BB291" s="519" t="s">
        <v>188</v>
      </c>
      <c r="BC291" s="519" t="s">
        <v>188</v>
      </c>
      <c r="BD291" s="519" t="s">
        <v>188</v>
      </c>
      <c r="BE291" s="519" t="s">
        <v>188</v>
      </c>
      <c r="BF291" s="516"/>
      <c r="BG291" s="516"/>
      <c r="BH291" s="581"/>
      <c r="BI291" s="581"/>
      <c r="BJ291" s="581"/>
      <c r="BK291" s="581"/>
      <c r="BL291" s="581"/>
      <c r="BM291" s="516"/>
      <c r="BN291" s="516"/>
      <c r="BO291" s="719"/>
    </row>
    <row r="292" spans="1:67" ht="69">
      <c r="A292" s="805"/>
      <c r="B292" s="808"/>
      <c r="C292" s="811"/>
      <c r="D292" s="728"/>
      <c r="E292" s="728"/>
      <c r="F292" s="515"/>
      <c r="G292" s="516"/>
      <c r="H292" s="520"/>
      <c r="I292" s="795"/>
      <c r="J292" s="491"/>
      <c r="K292" s="483"/>
      <c r="L292" s="516"/>
      <c r="M292" s="492"/>
      <c r="N292" s="519"/>
      <c r="O292" s="519"/>
      <c r="P292" s="519"/>
      <c r="Q292" s="514"/>
      <c r="R292" s="520"/>
      <c r="S292" s="482"/>
      <c r="T292" s="520"/>
      <c r="U292" s="482"/>
      <c r="V292" s="520"/>
      <c r="W292" s="482"/>
      <c r="X292" s="485"/>
      <c r="Y292" s="482"/>
      <c r="Z292" s="482"/>
      <c r="AA292" s="492"/>
      <c r="AB292" s="151">
        <v>2</v>
      </c>
      <c r="AC292" s="162" t="s">
        <v>1954</v>
      </c>
      <c r="AD292" s="159">
        <v>1.2</v>
      </c>
      <c r="AE292" s="152" t="s">
        <v>1498</v>
      </c>
      <c r="AF292" s="153" t="str">
        <f t="shared" si="16"/>
        <v>Probabilidad</v>
      </c>
      <c r="AG292" s="154" t="s">
        <v>1468</v>
      </c>
      <c r="AH292" s="155">
        <f t="shared" si="17"/>
        <v>0.25</v>
      </c>
      <c r="AI292" s="154" t="s">
        <v>635</v>
      </c>
      <c r="AJ292" s="155">
        <f t="shared" si="18"/>
        <v>0.25</v>
      </c>
      <c r="AK292" s="156">
        <f t="shared" si="19"/>
        <v>0.5</v>
      </c>
      <c r="AL292" s="157">
        <f>IFERROR(IF(AND(AF291="Probabilidad",AF292="Probabilidad"),(AL291-(+AL291*AK292)),IF(AF292="Probabilidad",(S291-(+S291*AK292)),IF(AF292="Impacto",AL291,""))),"")</f>
        <v>0.05</v>
      </c>
      <c r="AM292" s="157">
        <f>IFERROR(IF(AND(AF291="Impacto",AF292="Impacto"),(AM291-(+AM291*AK292)),IF(AF292="Impacto",(Y291-(Y291*AK292)),IF(AF292="Probabilidad",AM291,""))),"")</f>
        <v>0.2</v>
      </c>
      <c r="AN292" s="158" t="s">
        <v>98</v>
      </c>
      <c r="AO292" s="158" t="s">
        <v>99</v>
      </c>
      <c r="AP292" s="158" t="s">
        <v>100</v>
      </c>
      <c r="AQ292" s="520"/>
      <c r="AR292" s="491"/>
      <c r="AS292" s="491"/>
      <c r="AT292" s="492"/>
      <c r="AU292" s="491"/>
      <c r="AV292" s="491"/>
      <c r="AW292" s="492"/>
      <c r="AX292" s="492"/>
      <c r="AY292" s="492"/>
      <c r="AZ292" s="520"/>
      <c r="BA292" s="519"/>
      <c r="BB292" s="519"/>
      <c r="BC292" s="519"/>
      <c r="BD292" s="519"/>
      <c r="BE292" s="519"/>
      <c r="BF292" s="516"/>
      <c r="BG292" s="516"/>
      <c r="BH292" s="581"/>
      <c r="BI292" s="581"/>
      <c r="BJ292" s="581"/>
      <c r="BK292" s="581"/>
      <c r="BL292" s="581"/>
      <c r="BM292" s="516"/>
      <c r="BN292" s="516"/>
      <c r="BO292" s="719"/>
    </row>
    <row r="293" spans="1:67" ht="69">
      <c r="A293" s="805"/>
      <c r="B293" s="808"/>
      <c r="C293" s="811"/>
      <c r="D293" s="728"/>
      <c r="E293" s="728"/>
      <c r="F293" s="515"/>
      <c r="G293" s="516"/>
      <c r="H293" s="520"/>
      <c r="I293" s="795"/>
      <c r="J293" s="491"/>
      <c r="K293" s="483"/>
      <c r="L293" s="516"/>
      <c r="M293" s="492"/>
      <c r="N293" s="519"/>
      <c r="O293" s="519"/>
      <c r="P293" s="519"/>
      <c r="Q293" s="514"/>
      <c r="R293" s="520"/>
      <c r="S293" s="482"/>
      <c r="T293" s="520"/>
      <c r="U293" s="482"/>
      <c r="V293" s="520"/>
      <c r="W293" s="482"/>
      <c r="X293" s="485"/>
      <c r="Y293" s="482"/>
      <c r="Z293" s="482"/>
      <c r="AA293" s="492"/>
      <c r="AB293" s="151">
        <v>3</v>
      </c>
      <c r="AC293" s="162" t="s">
        <v>1955</v>
      </c>
      <c r="AD293" s="159">
        <v>1.2</v>
      </c>
      <c r="AE293" s="152" t="s">
        <v>1498</v>
      </c>
      <c r="AF293" s="153" t="str">
        <f t="shared" si="16"/>
        <v>Probabilidad</v>
      </c>
      <c r="AG293" s="154" t="s">
        <v>1477</v>
      </c>
      <c r="AH293" s="155">
        <f t="shared" si="17"/>
        <v>0.15</v>
      </c>
      <c r="AI293" s="154" t="s">
        <v>1469</v>
      </c>
      <c r="AJ293" s="155">
        <f t="shared" si="18"/>
        <v>0.15</v>
      </c>
      <c r="AK293" s="156">
        <f t="shared" si="19"/>
        <v>0.3</v>
      </c>
      <c r="AL293" s="157">
        <f>IFERROR(IF(AND(AF292="Probabilidad",AF293="Probabilidad"),(AL292-(+AL292*AK293)),IF(AND(AF292="Impacto",AF293="Probabilidad"),(AL291-(+AL291*AK293)),IF(AF293="Impacto",AL292,""))),"")</f>
        <v>3.5000000000000003E-2</v>
      </c>
      <c r="AM293" s="157">
        <f>IFERROR(IF(AND(AF292="Impacto",AF293="Impacto"),(AM292-(+AM292*AK293)),IF(AND(AF292="Probabilidad",AF293="Impacto"),(AM291-(+AM291*AK293)),IF(AF293="Probabilidad",AM292,""))),"")</f>
        <v>0.2</v>
      </c>
      <c r="AN293" s="158" t="s">
        <v>98</v>
      </c>
      <c r="AO293" s="158" t="s">
        <v>99</v>
      </c>
      <c r="AP293" s="158" t="s">
        <v>100</v>
      </c>
      <c r="AQ293" s="520"/>
      <c r="AR293" s="491"/>
      <c r="AS293" s="491"/>
      <c r="AT293" s="492"/>
      <c r="AU293" s="491"/>
      <c r="AV293" s="491"/>
      <c r="AW293" s="492"/>
      <c r="AX293" s="492"/>
      <c r="AY293" s="492"/>
      <c r="AZ293" s="520"/>
      <c r="BA293" s="519"/>
      <c r="BB293" s="519"/>
      <c r="BC293" s="519"/>
      <c r="BD293" s="519"/>
      <c r="BE293" s="519"/>
      <c r="BF293" s="516"/>
      <c r="BG293" s="516"/>
      <c r="BH293" s="581"/>
      <c r="BI293" s="581"/>
      <c r="BJ293" s="581"/>
      <c r="BK293" s="581"/>
      <c r="BL293" s="581"/>
      <c r="BM293" s="516"/>
      <c r="BN293" s="516"/>
      <c r="BO293" s="719"/>
    </row>
    <row r="294" spans="1:67" ht="69">
      <c r="A294" s="805"/>
      <c r="B294" s="808"/>
      <c r="C294" s="811"/>
      <c r="D294" s="728"/>
      <c r="E294" s="728"/>
      <c r="F294" s="515"/>
      <c r="G294" s="516"/>
      <c r="H294" s="520"/>
      <c r="I294" s="795"/>
      <c r="J294" s="491"/>
      <c r="K294" s="483"/>
      <c r="L294" s="516"/>
      <c r="M294" s="492"/>
      <c r="N294" s="519"/>
      <c r="O294" s="519"/>
      <c r="P294" s="519"/>
      <c r="Q294" s="514"/>
      <c r="R294" s="520"/>
      <c r="S294" s="482"/>
      <c r="T294" s="520"/>
      <c r="U294" s="482"/>
      <c r="V294" s="520"/>
      <c r="W294" s="482"/>
      <c r="X294" s="485"/>
      <c r="Y294" s="482"/>
      <c r="Z294" s="482"/>
      <c r="AA294" s="492"/>
      <c r="AB294" s="151">
        <v>4</v>
      </c>
      <c r="AC294" s="162" t="s">
        <v>1956</v>
      </c>
      <c r="AD294" s="159">
        <v>1.2</v>
      </c>
      <c r="AE294" s="152" t="s">
        <v>1365</v>
      </c>
      <c r="AF294" s="153" t="str">
        <f t="shared" si="16"/>
        <v>Impacto</v>
      </c>
      <c r="AG294" s="154" t="s">
        <v>1478</v>
      </c>
      <c r="AH294" s="155">
        <f t="shared" si="17"/>
        <v>0.1</v>
      </c>
      <c r="AI294" s="154" t="s">
        <v>1469</v>
      </c>
      <c r="AJ294" s="155">
        <f t="shared" si="18"/>
        <v>0.15</v>
      </c>
      <c r="AK294" s="156">
        <f t="shared" si="19"/>
        <v>0.25</v>
      </c>
      <c r="AL294" s="157">
        <f>IFERROR(IF(AND(AF293="Probabilidad",AF294="Probabilidad"),(AL293-(+AL293*AK294)),IF(AND(AF293="Impacto",AF294="Probabilidad"),(AL292-(+AL292*AK294)),IF(AF294="Impacto",AL293,""))),"")</f>
        <v>3.5000000000000003E-2</v>
      </c>
      <c r="AM294" s="157">
        <f>IFERROR(IF(AND(AF293="Impacto",AF294="Impacto"),(AM293-(+AM293*AK294)),IF(AND(AF293="Probabilidad",AF294="Impacto"),(AM292-(+AM292*AK294)),IF(AF294="Probabilidad",AM293,""))),"")</f>
        <v>0.15000000000000002</v>
      </c>
      <c r="AN294" s="158" t="s">
        <v>98</v>
      </c>
      <c r="AO294" s="158" t="s">
        <v>99</v>
      </c>
      <c r="AP294" s="158" t="s">
        <v>100</v>
      </c>
      <c r="AQ294" s="520"/>
      <c r="AR294" s="491"/>
      <c r="AS294" s="491"/>
      <c r="AT294" s="492"/>
      <c r="AU294" s="491"/>
      <c r="AV294" s="491"/>
      <c r="AW294" s="492"/>
      <c r="AX294" s="492"/>
      <c r="AY294" s="492"/>
      <c r="AZ294" s="520"/>
      <c r="BA294" s="519"/>
      <c r="BB294" s="519"/>
      <c r="BC294" s="519"/>
      <c r="BD294" s="519"/>
      <c r="BE294" s="519"/>
      <c r="BF294" s="516"/>
      <c r="BG294" s="516"/>
      <c r="BH294" s="581"/>
      <c r="BI294" s="581"/>
      <c r="BJ294" s="581"/>
      <c r="BK294" s="581"/>
      <c r="BL294" s="581"/>
      <c r="BM294" s="516"/>
      <c r="BN294" s="516"/>
      <c r="BO294" s="719"/>
    </row>
    <row r="295" spans="1:67" ht="69">
      <c r="A295" s="805"/>
      <c r="B295" s="808"/>
      <c r="C295" s="811"/>
      <c r="D295" s="728" t="s">
        <v>1299</v>
      </c>
      <c r="E295" s="728" t="s">
        <v>394</v>
      </c>
      <c r="F295" s="515">
        <v>8</v>
      </c>
      <c r="G295" s="516" t="s">
        <v>1950</v>
      </c>
      <c r="H295" s="520" t="s">
        <v>1330</v>
      </c>
      <c r="I295" s="795" t="s">
        <v>1316</v>
      </c>
      <c r="J295" s="491" t="s">
        <v>1957</v>
      </c>
      <c r="K295" s="483" t="s">
        <v>180</v>
      </c>
      <c r="L295" s="516" t="s">
        <v>365</v>
      </c>
      <c r="M295" s="492" t="s">
        <v>1304</v>
      </c>
      <c r="N295" s="519" t="s">
        <v>1958</v>
      </c>
      <c r="O295" s="519" t="s">
        <v>1959</v>
      </c>
      <c r="P295" s="519" t="s">
        <v>188</v>
      </c>
      <c r="Q295" s="514" t="s">
        <v>188</v>
      </c>
      <c r="R295" s="520" t="s">
        <v>102</v>
      </c>
      <c r="S295" s="482">
        <f>IF(R295="Muy Alta",100%,IF(R295="Alta",80%,IF(R295="Media",60%,IF(R295="Baja",40%,IF(R295="Muy Baja",20%,"")))))</f>
        <v>0.2</v>
      </c>
      <c r="T295" s="520" t="s">
        <v>120</v>
      </c>
      <c r="U295" s="482">
        <f>IF(T295="Catastrófico",100%,IF(T295="Mayor",80%,IF(T295="Moderado",60%,IF(T295="Menor",40%,IF(T295="Leve",20%,"")))))</f>
        <v>0.2</v>
      </c>
      <c r="V295" s="520" t="s">
        <v>120</v>
      </c>
      <c r="W295" s="482">
        <f>IF(V295="Catastrófico",100%,IF(V295="Mayor",80%,IF(V295="Moderado",60%,IF(V295="Menor",40%,IF(V295="Leve",20%,"")))))</f>
        <v>0.2</v>
      </c>
      <c r="X295" s="485" t="str">
        <f>IF(Y295=100%,"Catastrófico",IF(Y295=80%,"Mayor",IF(Y295=60%,"Moderado",IF(Y295=40%,"Menor",IF(Y295=20%,"Leve","")))))</f>
        <v>Leve</v>
      </c>
      <c r="Y295" s="482">
        <f>IF(AND(U295="",W295=""),"",MAX(U295,W295))</f>
        <v>0.2</v>
      </c>
      <c r="Z295" s="482" t="str">
        <f>CONCATENATE(R295,X295)</f>
        <v>Muy BajaLeve</v>
      </c>
      <c r="AA295" s="492" t="str">
        <f>IF(Z295="Muy AltaLeve","Alto",IF(Z295="Muy AltaMenor","Alto",IF(Z295="Muy AltaModerado","Alto",IF(Z295="Muy AltaMayor","Alto",IF(Z295="Muy AltaCatastrófico","Extremo",IF(Z295="AltaLeve","Moderado",IF(Z295="AltaMenor","Moderado",IF(Z295="AltaModerado","Alto",IF(Z295="AltaMayor","Alto",IF(Z295="AltaCatastrófico","Extremo",IF(Z295="MediaLeve","Moderado",IF(Z295="MediaMenor","Moderado",IF(Z295="MediaModerado","Moderado",IF(Z295="MediaMayor","Alto",IF(Z295="MediaCatastrófico","Extremo",IF(Z295="BajaLeve","Bajo",IF(Z295="BajaMenor","Moderado",IF(Z295="BajaModerado","Moderado",IF(Z295="BajaMayor","Alto",IF(Z295="BajaCatastrófico","Extremo",IF(Z295="Muy BajaLeve","Bajo",IF(Z295="Muy BajaMenor","Bajo",IF(Z295="Muy BajaModerado","Moderado",IF(Z295="Muy BajaMayor","Alto",IF(Z295="Muy BajaCatastrófico","Extremo","")))))))))))))))))))))))))</f>
        <v>Bajo</v>
      </c>
      <c r="AB295" s="151">
        <v>1</v>
      </c>
      <c r="AC295" s="162" t="s">
        <v>1960</v>
      </c>
      <c r="AD295" s="159">
        <v>1.2</v>
      </c>
      <c r="AE295" s="152" t="s">
        <v>1315</v>
      </c>
      <c r="AF295" s="153" t="str">
        <f t="shared" si="16"/>
        <v>Probabilidad</v>
      </c>
      <c r="AG295" s="154" t="s">
        <v>1477</v>
      </c>
      <c r="AH295" s="155">
        <f t="shared" si="17"/>
        <v>0.15</v>
      </c>
      <c r="AI295" s="154" t="s">
        <v>1469</v>
      </c>
      <c r="AJ295" s="155">
        <f t="shared" si="18"/>
        <v>0.15</v>
      </c>
      <c r="AK295" s="156">
        <f t="shared" si="19"/>
        <v>0.3</v>
      </c>
      <c r="AL295" s="157">
        <f>IFERROR(IF(AF295="Probabilidad",(S295-(+S295*AK295)),IF(AF295="Impacto",S295,"")),"")</f>
        <v>0.14000000000000001</v>
      </c>
      <c r="AM295" s="157">
        <f>IFERROR(IF(AF295="Impacto",(Y295-(+Y295*AK295)),IF(AF295="Probabilidad",Y295,"")),"")</f>
        <v>0.2</v>
      </c>
      <c r="AN295" s="158" t="s">
        <v>98</v>
      </c>
      <c r="AO295" s="158" t="s">
        <v>99</v>
      </c>
      <c r="AP295" s="158" t="s">
        <v>100</v>
      </c>
      <c r="AQ295" s="520" t="s">
        <v>1932</v>
      </c>
      <c r="AR295" s="490">
        <f>S295</f>
        <v>0.2</v>
      </c>
      <c r="AS295" s="490">
        <f>IF(AL295="","",MIN(AL295:AL296))</f>
        <v>8.4000000000000005E-2</v>
      </c>
      <c r="AT295" s="492" t="str">
        <f>IFERROR(IF(AS295="","",IF(AS295&lt;=0.2,"Muy Baja",IF(AS295&lt;=0.4,"Baja",IF(AS295&lt;=0.6,"Media",IF(AS295&lt;=0.8,"Alta","Muy Alta"))))),"")</f>
        <v>Muy Baja</v>
      </c>
      <c r="AU295" s="490">
        <f>Y295</f>
        <v>0.2</v>
      </c>
      <c r="AV295" s="490">
        <f>IF(AM295="","",MIN(AM295:AM296))</f>
        <v>0.2</v>
      </c>
      <c r="AW295" s="492" t="str">
        <f>IFERROR(IF(AV295="","",IF(AV295&lt;=0.2,"Leve",IF(AV295&lt;=0.4,"Menor",IF(AV295&lt;=0.6,"Moderado",IF(AV295&lt;=0.8,"Mayor","Catastrófico"))))),"")</f>
        <v>Leve</v>
      </c>
      <c r="AX295" s="492" t="str">
        <f>AA295</f>
        <v>Bajo</v>
      </c>
      <c r="AY295" s="492" t="str">
        <f>IFERROR(IF(OR(AND(AT295="Muy Baja",AW295="Leve"),AND(AT295="Muy Baja",AW295="Menor"),AND(AT295="Baja",AW295="Leve")),"Bajo",IF(OR(AND(AT295="Muy baja",AW295="Moderado"),AND(AT295="Baja",AW295="Menor"),AND(AT295="Baja",AW295="Moderado"),AND(AT295="Media",AW295="Leve"),AND(AT295="Media",AW295="Menor"),AND(AT295="Media",AW295="Moderado"),AND(AT295="Alta",AW295="Leve"),AND(AT295="Alta",AW295="Menor")),"Moderado",IF(OR(AND(AT295="Muy Baja",AW295="Mayor"),AND(AT295="Baja",AW295="Mayor"),AND(AT295="Media",AW295="Mayor"),AND(AT295="Alta",AW295="Moderado"),AND(AT295="Alta",AW295="Mayor"),AND(AT295="Muy Alta",AW295="Leve"),AND(AT295="Muy Alta",AW295="Menor"),AND(AT295="Muy Alta",AW295="Moderado"),AND(AT295="Muy Alta",AW295="Mayor")),"Alto",IF(OR(AND(AT295="Muy Baja",AW295="Catastrófico"),AND(AT295="Baja",AW295="Catastrófico"),AND(AT295="Media",AW295="Catastrófico"),AND(AT295="Alta",AW295="Catastrófico"),AND(AT295="Muy Alta",AW295="Catastrófico")),"Extremo","")))),"")</f>
        <v>Bajo</v>
      </c>
      <c r="AZ295" s="520" t="s">
        <v>127</v>
      </c>
      <c r="BA295" s="519" t="s">
        <v>188</v>
      </c>
      <c r="BB295" s="519" t="s">
        <v>188</v>
      </c>
      <c r="BC295" s="519" t="s">
        <v>188</v>
      </c>
      <c r="BD295" s="519" t="s">
        <v>188</v>
      </c>
      <c r="BE295" s="519" t="s">
        <v>188</v>
      </c>
      <c r="BF295" s="516"/>
      <c r="BG295" s="516"/>
      <c r="BH295" s="581"/>
      <c r="BI295" s="581"/>
      <c r="BJ295" s="581"/>
      <c r="BK295" s="581"/>
      <c r="BL295" s="581"/>
      <c r="BM295" s="516"/>
      <c r="BN295" s="516"/>
      <c r="BO295" s="719"/>
    </row>
    <row r="296" spans="1:67" ht="69">
      <c r="A296" s="805"/>
      <c r="B296" s="808"/>
      <c r="C296" s="811"/>
      <c r="D296" s="728"/>
      <c r="E296" s="728"/>
      <c r="F296" s="515"/>
      <c r="G296" s="516"/>
      <c r="H296" s="520"/>
      <c r="I296" s="795"/>
      <c r="J296" s="491"/>
      <c r="K296" s="483"/>
      <c r="L296" s="516"/>
      <c r="M296" s="492"/>
      <c r="N296" s="519"/>
      <c r="O296" s="519"/>
      <c r="P296" s="519"/>
      <c r="Q296" s="514"/>
      <c r="R296" s="520"/>
      <c r="S296" s="482"/>
      <c r="T296" s="520"/>
      <c r="U296" s="482"/>
      <c r="V296" s="520"/>
      <c r="W296" s="482"/>
      <c r="X296" s="485"/>
      <c r="Y296" s="482"/>
      <c r="Z296" s="482"/>
      <c r="AA296" s="492"/>
      <c r="AB296" s="151">
        <v>2</v>
      </c>
      <c r="AC296" s="162" t="s">
        <v>1961</v>
      </c>
      <c r="AD296" s="159">
        <v>2</v>
      </c>
      <c r="AE296" s="152" t="s">
        <v>1620</v>
      </c>
      <c r="AF296" s="153" t="str">
        <f t="shared" si="16"/>
        <v>Probabilidad</v>
      </c>
      <c r="AG296" s="154" t="s">
        <v>1468</v>
      </c>
      <c r="AH296" s="155">
        <f t="shared" si="17"/>
        <v>0.25</v>
      </c>
      <c r="AI296" s="154" t="s">
        <v>97</v>
      </c>
      <c r="AJ296" s="155">
        <f t="shared" si="18"/>
        <v>0.15</v>
      </c>
      <c r="AK296" s="156">
        <f t="shared" si="19"/>
        <v>0.4</v>
      </c>
      <c r="AL296" s="157">
        <f>IFERROR(IF(AND(AF295="Probabilidad",AF296="Probabilidad"),(AL295-(+AL295*AK296)),IF(AF296="Probabilidad",(S295-(+S295*AK296)),IF(AF296="Impacto",AL295,""))),"")</f>
        <v>8.4000000000000005E-2</v>
      </c>
      <c r="AM296" s="157">
        <f>IFERROR(IF(AND(AF295="Impacto",AF296="Impacto"),(AM295-(+AM295*AK296)),IF(AF296="Impacto",(Y295-(Y295*AK296)),IF(AF296="Probabilidad",AM295,""))),"")</f>
        <v>0.2</v>
      </c>
      <c r="AN296" s="158" t="s">
        <v>98</v>
      </c>
      <c r="AO296" s="158" t="s">
        <v>99</v>
      </c>
      <c r="AP296" s="158" t="s">
        <v>100</v>
      </c>
      <c r="AQ296" s="520"/>
      <c r="AR296" s="491"/>
      <c r="AS296" s="491"/>
      <c r="AT296" s="492"/>
      <c r="AU296" s="491"/>
      <c r="AV296" s="491"/>
      <c r="AW296" s="492"/>
      <c r="AX296" s="492"/>
      <c r="AY296" s="492"/>
      <c r="AZ296" s="520"/>
      <c r="BA296" s="519"/>
      <c r="BB296" s="519"/>
      <c r="BC296" s="519"/>
      <c r="BD296" s="519"/>
      <c r="BE296" s="519"/>
      <c r="BF296" s="516"/>
      <c r="BG296" s="516"/>
      <c r="BH296" s="581"/>
      <c r="BI296" s="581"/>
      <c r="BJ296" s="581"/>
      <c r="BK296" s="581"/>
      <c r="BL296" s="581"/>
      <c r="BM296" s="516"/>
      <c r="BN296" s="516"/>
      <c r="BO296" s="719"/>
    </row>
    <row r="297" spans="1:67" ht="69">
      <c r="A297" s="805"/>
      <c r="B297" s="808"/>
      <c r="C297" s="811"/>
      <c r="D297" s="728" t="s">
        <v>1299</v>
      </c>
      <c r="E297" s="728" t="s">
        <v>394</v>
      </c>
      <c r="F297" s="515">
        <v>9</v>
      </c>
      <c r="G297" s="516" t="s">
        <v>1962</v>
      </c>
      <c r="H297" s="520" t="s">
        <v>1330</v>
      </c>
      <c r="I297" s="795" t="s">
        <v>1302</v>
      </c>
      <c r="J297" s="492" t="s">
        <v>1963</v>
      </c>
      <c r="K297" s="483" t="s">
        <v>180</v>
      </c>
      <c r="L297" s="516" t="s">
        <v>365</v>
      </c>
      <c r="M297" s="492" t="s">
        <v>1304</v>
      </c>
      <c r="N297" s="519" t="s">
        <v>1952</v>
      </c>
      <c r="O297" s="519" t="s">
        <v>1953</v>
      </c>
      <c r="P297" s="519" t="s">
        <v>188</v>
      </c>
      <c r="Q297" s="514" t="s">
        <v>188</v>
      </c>
      <c r="R297" s="520" t="s">
        <v>102</v>
      </c>
      <c r="S297" s="482">
        <f>IF(R297="Muy Alta",100%,IF(R297="Alta",80%,IF(R297="Media",60%,IF(R297="Baja",40%,IF(R297="Muy Baja",20%,"")))))</f>
        <v>0.2</v>
      </c>
      <c r="T297" s="520" t="s">
        <v>120</v>
      </c>
      <c r="U297" s="482">
        <f>IF(T297="Catastrófico",100%,IF(T297="Mayor",80%,IF(T297="Moderado",60%,IF(T297="Menor",40%,IF(T297="Leve",20%,"")))))</f>
        <v>0.2</v>
      </c>
      <c r="V297" s="520" t="s">
        <v>120</v>
      </c>
      <c r="W297" s="482">
        <f>IF(V297="Catastrófico",100%,IF(V297="Mayor",80%,IF(V297="Moderado",60%,IF(V297="Menor",40%,IF(V297="Leve",20%,"")))))</f>
        <v>0.2</v>
      </c>
      <c r="X297" s="485" t="str">
        <f>IF(Y297=100%,"Catastrófico",IF(Y297=80%,"Mayor",IF(Y297=60%,"Moderado",IF(Y297=40%,"Menor",IF(Y297=20%,"Leve","")))))</f>
        <v>Leve</v>
      </c>
      <c r="Y297" s="482">
        <f>IF(AND(U297="",W297=""),"",MAX(U297,W297))</f>
        <v>0.2</v>
      </c>
      <c r="Z297" s="482" t="str">
        <f>CONCATENATE(R297,X297)</f>
        <v>Muy BajaLeve</v>
      </c>
      <c r="AA297" s="492" t="str">
        <f>IF(Z297="Muy AltaLeve","Alto",IF(Z297="Muy AltaMenor","Alto",IF(Z297="Muy AltaModerado","Alto",IF(Z297="Muy AltaMayor","Alto",IF(Z297="Muy AltaCatastrófico","Extremo",IF(Z297="AltaLeve","Moderado",IF(Z297="AltaMenor","Moderado",IF(Z297="AltaModerado","Alto",IF(Z297="AltaMayor","Alto",IF(Z297="AltaCatastrófico","Extremo",IF(Z297="MediaLeve","Moderado",IF(Z297="MediaMenor","Moderado",IF(Z297="MediaModerado","Moderado",IF(Z297="MediaMayor","Alto",IF(Z297="MediaCatastrófico","Extremo",IF(Z297="BajaLeve","Bajo",IF(Z297="BajaMenor","Moderado",IF(Z297="BajaModerado","Moderado",IF(Z297="BajaMayor","Alto",IF(Z297="BajaCatastrófico","Extremo",IF(Z297="Muy BajaLeve","Bajo",IF(Z297="Muy BajaMenor","Bajo",IF(Z297="Muy BajaModerado","Moderado",IF(Z297="Muy BajaMayor","Alto",IF(Z297="Muy BajaCatastrófico","Extremo","")))))))))))))))))))))))))</f>
        <v>Bajo</v>
      </c>
      <c r="AB297" s="151">
        <v>1</v>
      </c>
      <c r="AC297" s="288" t="s">
        <v>1964</v>
      </c>
      <c r="AD297" s="159">
        <v>1.2</v>
      </c>
      <c r="AE297" s="152" t="s">
        <v>1498</v>
      </c>
      <c r="AF297" s="153" t="str">
        <f t="shared" si="16"/>
        <v>Probabilidad</v>
      </c>
      <c r="AG297" s="154" t="s">
        <v>1468</v>
      </c>
      <c r="AH297" s="155">
        <f t="shared" si="17"/>
        <v>0.25</v>
      </c>
      <c r="AI297" s="154" t="s">
        <v>635</v>
      </c>
      <c r="AJ297" s="155">
        <f t="shared" si="18"/>
        <v>0.25</v>
      </c>
      <c r="AK297" s="156">
        <f t="shared" si="19"/>
        <v>0.5</v>
      </c>
      <c r="AL297" s="157">
        <f>IFERROR(IF(AF297="Probabilidad",(S297-(+S297*AK297)),IF(AF297="Impacto",S297,"")),"")</f>
        <v>0.1</v>
      </c>
      <c r="AM297" s="157">
        <f>IFERROR(IF(AF297="Impacto",(Y297-(+Y297*AK297)),IF(AF297="Probabilidad",Y297,"")),"")</f>
        <v>0.2</v>
      </c>
      <c r="AN297" s="158" t="s">
        <v>98</v>
      </c>
      <c r="AO297" s="158" t="s">
        <v>99</v>
      </c>
      <c r="AP297" s="158" t="s">
        <v>100</v>
      </c>
      <c r="AQ297" s="520" t="s">
        <v>1932</v>
      </c>
      <c r="AR297" s="490">
        <f>S297</f>
        <v>0.2</v>
      </c>
      <c r="AS297" s="490">
        <f>IF(AL297="","",MIN(AL297:AL300))</f>
        <v>3.5000000000000003E-2</v>
      </c>
      <c r="AT297" s="492" t="str">
        <f>IFERROR(IF(AS297="","",IF(AS297&lt;=0.2,"Muy Baja",IF(AS297&lt;=0.4,"Baja",IF(AS297&lt;=0.6,"Media",IF(AS297&lt;=0.8,"Alta","Muy Alta"))))),"")</f>
        <v>Muy Baja</v>
      </c>
      <c r="AU297" s="490">
        <f>Y297</f>
        <v>0.2</v>
      </c>
      <c r="AV297" s="490">
        <f>IF(AM297="","",MIN(AM297:AM300))</f>
        <v>0.15000000000000002</v>
      </c>
      <c r="AW297" s="492" t="str">
        <f>IFERROR(IF(AV297="","",IF(AV297&lt;=0.2,"Leve",IF(AV297&lt;=0.4,"Menor",IF(AV297&lt;=0.6,"Moderado",IF(AV297&lt;=0.8,"Mayor","Catastrófico"))))),"")</f>
        <v>Leve</v>
      </c>
      <c r="AX297" s="492" t="str">
        <f>AA297</f>
        <v>Bajo</v>
      </c>
      <c r="AY297" s="492" t="str">
        <f>IFERROR(IF(OR(AND(AT297="Muy Baja",AW297="Leve"),AND(AT297="Muy Baja",AW297="Menor"),AND(AT297="Baja",AW297="Leve")),"Bajo",IF(OR(AND(AT297="Muy baja",AW297="Moderado"),AND(AT297="Baja",AW297="Menor"),AND(AT297="Baja",AW297="Moderado"),AND(AT297="Media",AW297="Leve"),AND(AT297="Media",AW297="Menor"),AND(AT297="Media",AW297="Moderado"),AND(AT297="Alta",AW297="Leve"),AND(AT297="Alta",AW297="Menor")),"Moderado",IF(OR(AND(AT297="Muy Baja",AW297="Mayor"),AND(AT297="Baja",AW297="Mayor"),AND(AT297="Media",AW297="Mayor"),AND(AT297="Alta",AW297="Moderado"),AND(AT297="Alta",AW297="Mayor"),AND(AT297="Muy Alta",AW297="Leve"),AND(AT297="Muy Alta",AW297="Menor"),AND(AT297="Muy Alta",AW297="Moderado"),AND(AT297="Muy Alta",AW297="Mayor")),"Alto",IF(OR(AND(AT297="Muy Baja",AW297="Catastrófico"),AND(AT297="Baja",AW297="Catastrófico"),AND(AT297="Media",AW297="Catastrófico"),AND(AT297="Alta",AW297="Catastrófico"),AND(AT297="Muy Alta",AW297="Catastrófico")),"Extremo","")))),"")</f>
        <v>Bajo</v>
      </c>
      <c r="AZ297" s="520" t="s">
        <v>127</v>
      </c>
      <c r="BA297" s="516" t="s">
        <v>188</v>
      </c>
      <c r="BB297" s="516" t="s">
        <v>188</v>
      </c>
      <c r="BC297" s="516" t="s">
        <v>188</v>
      </c>
      <c r="BD297" s="516" t="s">
        <v>188</v>
      </c>
      <c r="BE297" s="516" t="s">
        <v>188</v>
      </c>
      <c r="BF297" s="516"/>
      <c r="BG297" s="516"/>
      <c r="BH297" s="581"/>
      <c r="BI297" s="581"/>
      <c r="BJ297" s="581"/>
      <c r="BK297" s="581"/>
      <c r="BL297" s="581"/>
      <c r="BM297" s="516"/>
      <c r="BN297" s="516"/>
      <c r="BO297" s="719"/>
    </row>
    <row r="298" spans="1:67" ht="69">
      <c r="A298" s="805"/>
      <c r="B298" s="808"/>
      <c r="C298" s="811"/>
      <c r="D298" s="728"/>
      <c r="E298" s="728"/>
      <c r="F298" s="515"/>
      <c r="G298" s="516"/>
      <c r="H298" s="520"/>
      <c r="I298" s="795"/>
      <c r="J298" s="492"/>
      <c r="K298" s="483"/>
      <c r="L298" s="516"/>
      <c r="M298" s="492"/>
      <c r="N298" s="519"/>
      <c r="O298" s="519"/>
      <c r="P298" s="519"/>
      <c r="Q298" s="514"/>
      <c r="R298" s="520"/>
      <c r="S298" s="482"/>
      <c r="T298" s="520"/>
      <c r="U298" s="482"/>
      <c r="V298" s="520"/>
      <c r="W298" s="482"/>
      <c r="X298" s="485"/>
      <c r="Y298" s="482"/>
      <c r="Z298" s="482"/>
      <c r="AA298" s="492"/>
      <c r="AB298" s="151">
        <v>2</v>
      </c>
      <c r="AC298" s="162" t="s">
        <v>1954</v>
      </c>
      <c r="AD298" s="159">
        <v>1</v>
      </c>
      <c r="AE298" s="152" t="s">
        <v>1498</v>
      </c>
      <c r="AF298" s="153" t="str">
        <f t="shared" si="16"/>
        <v>Probabilidad</v>
      </c>
      <c r="AG298" s="154" t="s">
        <v>1468</v>
      </c>
      <c r="AH298" s="155">
        <f t="shared" si="17"/>
        <v>0.25</v>
      </c>
      <c r="AI298" s="154" t="s">
        <v>635</v>
      </c>
      <c r="AJ298" s="155">
        <f t="shared" si="18"/>
        <v>0.25</v>
      </c>
      <c r="AK298" s="156">
        <f t="shared" si="19"/>
        <v>0.5</v>
      </c>
      <c r="AL298" s="157">
        <f>IFERROR(IF(AND(AF297="Probabilidad",AF298="Probabilidad"),(AL297-(+AL297*AK298)),IF(AF298="Probabilidad",(S297-(+S297*AK298)),IF(AF298="Impacto",AL297,""))),"")</f>
        <v>0.05</v>
      </c>
      <c r="AM298" s="157">
        <f>IFERROR(IF(AND(AF297="Impacto",AF298="Impacto"),(AM297-(+AM297*AK298)),IF(AF298="Impacto",(Y297-(Y297*AK298)),IF(AF298="Probabilidad",AM297,""))),"")</f>
        <v>0.2</v>
      </c>
      <c r="AN298" s="158" t="s">
        <v>98</v>
      </c>
      <c r="AO298" s="158" t="s">
        <v>99</v>
      </c>
      <c r="AP298" s="158" t="s">
        <v>100</v>
      </c>
      <c r="AQ298" s="520"/>
      <c r="AR298" s="491"/>
      <c r="AS298" s="491"/>
      <c r="AT298" s="492"/>
      <c r="AU298" s="491"/>
      <c r="AV298" s="491"/>
      <c r="AW298" s="492"/>
      <c r="AX298" s="492"/>
      <c r="AY298" s="492"/>
      <c r="AZ298" s="520"/>
      <c r="BA298" s="516"/>
      <c r="BB298" s="516"/>
      <c r="BC298" s="516"/>
      <c r="BD298" s="516"/>
      <c r="BE298" s="516"/>
      <c r="BF298" s="516"/>
      <c r="BG298" s="516"/>
      <c r="BH298" s="581"/>
      <c r="BI298" s="581"/>
      <c r="BJ298" s="581"/>
      <c r="BK298" s="581"/>
      <c r="BL298" s="581"/>
      <c r="BM298" s="516"/>
      <c r="BN298" s="516"/>
      <c r="BO298" s="719"/>
    </row>
    <row r="299" spans="1:67" ht="69">
      <c r="A299" s="805"/>
      <c r="B299" s="808"/>
      <c r="C299" s="811"/>
      <c r="D299" s="728"/>
      <c r="E299" s="728"/>
      <c r="F299" s="515"/>
      <c r="G299" s="516"/>
      <c r="H299" s="520"/>
      <c r="I299" s="795"/>
      <c r="J299" s="492"/>
      <c r="K299" s="483"/>
      <c r="L299" s="516"/>
      <c r="M299" s="492"/>
      <c r="N299" s="519"/>
      <c r="O299" s="519"/>
      <c r="P299" s="519"/>
      <c r="Q299" s="514"/>
      <c r="R299" s="520"/>
      <c r="S299" s="482"/>
      <c r="T299" s="520"/>
      <c r="U299" s="482"/>
      <c r="V299" s="520"/>
      <c r="W299" s="482"/>
      <c r="X299" s="485"/>
      <c r="Y299" s="482"/>
      <c r="Z299" s="482"/>
      <c r="AA299" s="492"/>
      <c r="AB299" s="151">
        <v>3</v>
      </c>
      <c r="AC299" s="162" t="s">
        <v>1965</v>
      </c>
      <c r="AD299" s="159">
        <v>1.2</v>
      </c>
      <c r="AE299" s="152" t="s">
        <v>1498</v>
      </c>
      <c r="AF299" s="153" t="str">
        <f t="shared" si="16"/>
        <v>Probabilidad</v>
      </c>
      <c r="AG299" s="154" t="s">
        <v>1477</v>
      </c>
      <c r="AH299" s="155">
        <f t="shared" si="17"/>
        <v>0.15</v>
      </c>
      <c r="AI299" s="154" t="s">
        <v>1469</v>
      </c>
      <c r="AJ299" s="155">
        <f t="shared" si="18"/>
        <v>0.15</v>
      </c>
      <c r="AK299" s="156">
        <f t="shared" si="19"/>
        <v>0.3</v>
      </c>
      <c r="AL299" s="157">
        <f>IFERROR(IF(AND(AF298="Probabilidad",AF299="Probabilidad"),(AL298-(+AL298*AK299)),IF(AND(AF298="Impacto",AF299="Probabilidad"),(AL297-(+AL297*AK299)),IF(AF299="Impacto",AL298,""))),"")</f>
        <v>3.5000000000000003E-2</v>
      </c>
      <c r="AM299" s="157">
        <f>IFERROR(IF(AND(AF298="Impacto",AF299="Impacto"),(AM298-(+AM298*AK299)),IF(AND(AF298="Probabilidad",AF299="Impacto"),(AM297-(+AM297*AK299)),IF(AF299="Probabilidad",AM298,""))),"")</f>
        <v>0.2</v>
      </c>
      <c r="AN299" s="158" t="s">
        <v>98</v>
      </c>
      <c r="AO299" s="158" t="s">
        <v>99</v>
      </c>
      <c r="AP299" s="158" t="s">
        <v>100</v>
      </c>
      <c r="AQ299" s="520"/>
      <c r="AR299" s="491"/>
      <c r="AS299" s="491"/>
      <c r="AT299" s="492"/>
      <c r="AU299" s="491"/>
      <c r="AV299" s="491"/>
      <c r="AW299" s="492"/>
      <c r="AX299" s="492"/>
      <c r="AY299" s="492"/>
      <c r="AZ299" s="520"/>
      <c r="BA299" s="516"/>
      <c r="BB299" s="516"/>
      <c r="BC299" s="516"/>
      <c r="BD299" s="516"/>
      <c r="BE299" s="516"/>
      <c r="BF299" s="516"/>
      <c r="BG299" s="516"/>
      <c r="BH299" s="581"/>
      <c r="BI299" s="581"/>
      <c r="BJ299" s="581"/>
      <c r="BK299" s="581"/>
      <c r="BL299" s="581"/>
      <c r="BM299" s="516"/>
      <c r="BN299" s="516"/>
      <c r="BO299" s="719"/>
    </row>
    <row r="300" spans="1:67" ht="69">
      <c r="A300" s="805"/>
      <c r="B300" s="808"/>
      <c r="C300" s="811"/>
      <c r="D300" s="728"/>
      <c r="E300" s="728"/>
      <c r="F300" s="515"/>
      <c r="G300" s="516"/>
      <c r="H300" s="520"/>
      <c r="I300" s="795"/>
      <c r="J300" s="492"/>
      <c r="K300" s="483"/>
      <c r="L300" s="516"/>
      <c r="M300" s="492"/>
      <c r="N300" s="519"/>
      <c r="O300" s="519"/>
      <c r="P300" s="519"/>
      <c r="Q300" s="514"/>
      <c r="R300" s="520"/>
      <c r="S300" s="482"/>
      <c r="T300" s="520"/>
      <c r="U300" s="482"/>
      <c r="V300" s="520"/>
      <c r="W300" s="482"/>
      <c r="X300" s="485"/>
      <c r="Y300" s="482"/>
      <c r="Z300" s="482"/>
      <c r="AA300" s="492"/>
      <c r="AB300" s="151">
        <v>4</v>
      </c>
      <c r="AC300" s="162" t="s">
        <v>1966</v>
      </c>
      <c r="AD300" s="159">
        <v>1.2</v>
      </c>
      <c r="AE300" s="152" t="s">
        <v>1365</v>
      </c>
      <c r="AF300" s="153" t="str">
        <f t="shared" si="16"/>
        <v>Impacto</v>
      </c>
      <c r="AG300" s="154" t="s">
        <v>1478</v>
      </c>
      <c r="AH300" s="155">
        <f t="shared" si="17"/>
        <v>0.1</v>
      </c>
      <c r="AI300" s="154" t="s">
        <v>1469</v>
      </c>
      <c r="AJ300" s="155">
        <f t="shared" si="18"/>
        <v>0.15</v>
      </c>
      <c r="AK300" s="156">
        <f t="shared" si="19"/>
        <v>0.25</v>
      </c>
      <c r="AL300" s="157">
        <f>IFERROR(IF(AND(AF299="Probabilidad",AF300="Probabilidad"),(AL299-(+AL299*AK300)),IF(AND(AF299="Impacto",AF300="Probabilidad"),(AL298-(+AL298*AK300)),IF(AF300="Impacto",AL299,""))),"")</f>
        <v>3.5000000000000003E-2</v>
      </c>
      <c r="AM300" s="157">
        <f>IFERROR(IF(AND(AF299="Impacto",AF300="Impacto"),(AM299-(+AM299*AK300)),IF(AND(AF299="Probabilidad",AF300="Impacto"),(AM298-(+AM298*AK300)),IF(AF300="Probabilidad",AM299,""))),"")</f>
        <v>0.15000000000000002</v>
      </c>
      <c r="AN300" s="158" t="s">
        <v>98</v>
      </c>
      <c r="AO300" s="158" t="s">
        <v>99</v>
      </c>
      <c r="AP300" s="158" t="s">
        <v>100</v>
      </c>
      <c r="AQ300" s="520"/>
      <c r="AR300" s="491"/>
      <c r="AS300" s="491"/>
      <c r="AT300" s="492"/>
      <c r="AU300" s="491"/>
      <c r="AV300" s="491"/>
      <c r="AW300" s="492"/>
      <c r="AX300" s="492"/>
      <c r="AY300" s="492"/>
      <c r="AZ300" s="520"/>
      <c r="BA300" s="516"/>
      <c r="BB300" s="516"/>
      <c r="BC300" s="516"/>
      <c r="BD300" s="516"/>
      <c r="BE300" s="516"/>
      <c r="BF300" s="516"/>
      <c r="BG300" s="516"/>
      <c r="BH300" s="581"/>
      <c r="BI300" s="581"/>
      <c r="BJ300" s="581"/>
      <c r="BK300" s="581"/>
      <c r="BL300" s="581"/>
      <c r="BM300" s="516"/>
      <c r="BN300" s="516"/>
      <c r="BO300" s="719"/>
    </row>
    <row r="301" spans="1:67" ht="69">
      <c r="A301" s="805"/>
      <c r="B301" s="808"/>
      <c r="C301" s="811"/>
      <c r="D301" s="728" t="s">
        <v>1299</v>
      </c>
      <c r="E301" s="728" t="s">
        <v>394</v>
      </c>
      <c r="F301" s="515">
        <v>10</v>
      </c>
      <c r="G301" s="516" t="s">
        <v>1962</v>
      </c>
      <c r="H301" s="520" t="s">
        <v>1330</v>
      </c>
      <c r="I301" s="795" t="s">
        <v>1316</v>
      </c>
      <c r="J301" s="491" t="s">
        <v>1967</v>
      </c>
      <c r="K301" s="483" t="s">
        <v>180</v>
      </c>
      <c r="L301" s="516" t="s">
        <v>365</v>
      </c>
      <c r="M301" s="492" t="s">
        <v>1304</v>
      </c>
      <c r="N301" s="519" t="s">
        <v>1958</v>
      </c>
      <c r="O301" s="519" t="s">
        <v>1968</v>
      </c>
      <c r="P301" s="519" t="s">
        <v>188</v>
      </c>
      <c r="Q301" s="514" t="s">
        <v>188</v>
      </c>
      <c r="R301" s="520" t="s">
        <v>102</v>
      </c>
      <c r="S301" s="482">
        <f>IF(R301="Muy Alta",100%,IF(R301="Alta",80%,IF(R301="Media",60%,IF(R301="Baja",40%,IF(R301="Muy Baja",20%,"")))))</f>
        <v>0.2</v>
      </c>
      <c r="T301" s="520" t="s">
        <v>120</v>
      </c>
      <c r="U301" s="482">
        <f>IF(T301="Catastrófico",100%,IF(T301="Mayor",80%,IF(T301="Moderado",60%,IF(T301="Menor",40%,IF(T301="Leve",20%,"")))))</f>
        <v>0.2</v>
      </c>
      <c r="V301" s="520" t="s">
        <v>120</v>
      </c>
      <c r="W301" s="482">
        <f>IF(V301="Catastrófico",100%,IF(V301="Mayor",80%,IF(V301="Moderado",60%,IF(V301="Menor",40%,IF(V301="Leve",20%,"")))))</f>
        <v>0.2</v>
      </c>
      <c r="X301" s="485" t="str">
        <f>IF(Y301=100%,"Catastrófico",IF(Y301=80%,"Mayor",IF(Y301=60%,"Moderado",IF(Y301=40%,"Menor",IF(Y301=20%,"Leve","")))))</f>
        <v>Leve</v>
      </c>
      <c r="Y301" s="482">
        <f>IF(AND(U301="",W301=""),"",MAX(U301,W301))</f>
        <v>0.2</v>
      </c>
      <c r="Z301" s="482" t="str">
        <f>CONCATENATE(R301,X301)</f>
        <v>Muy BajaLeve</v>
      </c>
      <c r="AA301" s="492" t="str">
        <f>IF(Z301="Muy AltaLeve","Alto",IF(Z301="Muy AltaMenor","Alto",IF(Z301="Muy AltaModerado","Alto",IF(Z301="Muy AltaMayor","Alto",IF(Z301="Muy AltaCatastrófico","Extremo",IF(Z301="AltaLeve","Moderado",IF(Z301="AltaMenor","Moderado",IF(Z301="AltaModerado","Alto",IF(Z301="AltaMayor","Alto",IF(Z301="AltaCatastrófico","Extremo",IF(Z301="MediaLeve","Moderado",IF(Z301="MediaMenor","Moderado",IF(Z301="MediaModerado","Moderado",IF(Z301="MediaMayor","Alto",IF(Z301="MediaCatastrófico","Extremo",IF(Z301="BajaLeve","Bajo",IF(Z301="BajaMenor","Moderado",IF(Z301="BajaModerado","Moderado",IF(Z301="BajaMayor","Alto",IF(Z301="BajaCatastrófico","Extremo",IF(Z301="Muy BajaLeve","Bajo",IF(Z301="Muy BajaMenor","Bajo",IF(Z301="Muy BajaModerado","Moderado",IF(Z301="Muy BajaMayor","Alto",IF(Z301="Muy BajaCatastrófico","Extremo","")))))))))))))))))))))))))</f>
        <v>Bajo</v>
      </c>
      <c r="AB301" s="151">
        <v>1</v>
      </c>
      <c r="AC301" s="270" t="s">
        <v>1969</v>
      </c>
      <c r="AD301" s="159">
        <v>1</v>
      </c>
      <c r="AE301" s="152" t="s">
        <v>1970</v>
      </c>
      <c r="AF301" s="153" t="str">
        <f t="shared" si="16"/>
        <v>Probabilidad</v>
      </c>
      <c r="AG301" s="154" t="s">
        <v>1468</v>
      </c>
      <c r="AH301" s="155">
        <f t="shared" si="17"/>
        <v>0.25</v>
      </c>
      <c r="AI301" s="154" t="s">
        <v>1469</v>
      </c>
      <c r="AJ301" s="155">
        <f t="shared" si="18"/>
        <v>0.15</v>
      </c>
      <c r="AK301" s="156">
        <f t="shared" si="19"/>
        <v>0.4</v>
      </c>
      <c r="AL301" s="157">
        <f>IFERROR(IF(AF301="Probabilidad",(S301-(+S301*AK301)),IF(AF301="Impacto",S301,"")),"")</f>
        <v>0.12</v>
      </c>
      <c r="AM301" s="157">
        <f>IFERROR(IF(AF301="Impacto",(Y301-(+Y301*AK301)),IF(AF301="Probabilidad",Y301,"")),"")</f>
        <v>0.2</v>
      </c>
      <c r="AN301" s="158" t="s">
        <v>98</v>
      </c>
      <c r="AO301" s="158" t="s">
        <v>99</v>
      </c>
      <c r="AP301" s="158" t="s">
        <v>100</v>
      </c>
      <c r="AQ301" s="520" t="s">
        <v>1932</v>
      </c>
      <c r="AR301" s="490">
        <f>S301</f>
        <v>0.2</v>
      </c>
      <c r="AS301" s="490">
        <f>IF(AL301="","",MIN(AL301:AL304))</f>
        <v>7.1999999999999995E-2</v>
      </c>
      <c r="AT301" s="492" t="str">
        <f>IFERROR(IF(AS301="","",IF(AS301&lt;=0.2,"Muy Baja",IF(AS301&lt;=0.4,"Baja",IF(AS301&lt;=0.6,"Media",IF(AS301&lt;=0.8,"Alta","Muy Alta"))))),"")</f>
        <v>Muy Baja</v>
      </c>
      <c r="AU301" s="490">
        <f>Y301</f>
        <v>0.2</v>
      </c>
      <c r="AV301" s="490">
        <f>IF(AM301="","",MIN(AM301:AM304))</f>
        <v>0.11250000000000002</v>
      </c>
      <c r="AW301" s="492" t="str">
        <f>IFERROR(IF(AV301="","",IF(AV301&lt;=0.2,"Leve",IF(AV301&lt;=0.4,"Menor",IF(AV301&lt;=0.6,"Moderado",IF(AV301&lt;=0.8,"Mayor","Catastrófico"))))),"")</f>
        <v>Leve</v>
      </c>
      <c r="AX301" s="492" t="str">
        <f>AA301</f>
        <v>Bajo</v>
      </c>
      <c r="AY301" s="492" t="str">
        <f>IFERROR(IF(OR(AND(AT301="Muy Baja",AW301="Leve"),AND(AT301="Muy Baja",AW301="Menor"),AND(AT301="Baja",AW301="Leve")),"Bajo",IF(OR(AND(AT301="Muy baja",AW301="Moderado"),AND(AT301="Baja",AW301="Menor"),AND(AT301="Baja",AW301="Moderado"),AND(AT301="Media",AW301="Leve"),AND(AT301="Media",AW301="Menor"),AND(AT301="Media",AW301="Moderado"),AND(AT301="Alta",AW301="Leve"),AND(AT301="Alta",AW301="Menor")),"Moderado",IF(OR(AND(AT301="Muy Baja",AW301="Mayor"),AND(AT301="Baja",AW301="Mayor"),AND(AT301="Media",AW301="Mayor"),AND(AT301="Alta",AW301="Moderado"),AND(AT301="Alta",AW301="Mayor"),AND(AT301="Muy Alta",AW301="Leve"),AND(AT301="Muy Alta",AW301="Menor"),AND(AT301="Muy Alta",AW301="Moderado"),AND(AT301="Muy Alta",AW301="Mayor")),"Alto",IF(OR(AND(AT301="Muy Baja",AW301="Catastrófico"),AND(AT301="Baja",AW301="Catastrófico"),AND(AT301="Media",AW301="Catastrófico"),AND(AT301="Alta",AW301="Catastrófico"),AND(AT301="Muy Alta",AW301="Catastrófico")),"Extremo","")))),"")</f>
        <v>Bajo</v>
      </c>
      <c r="AZ301" s="520" t="s">
        <v>127</v>
      </c>
      <c r="BA301" s="519" t="s">
        <v>188</v>
      </c>
      <c r="BB301" s="519" t="s">
        <v>188</v>
      </c>
      <c r="BC301" s="519" t="s">
        <v>188</v>
      </c>
      <c r="BD301" s="519" t="s">
        <v>188</v>
      </c>
      <c r="BE301" s="519" t="s">
        <v>188</v>
      </c>
      <c r="BF301" s="516"/>
      <c r="BG301" s="516"/>
      <c r="BH301" s="581"/>
      <c r="BI301" s="581"/>
      <c r="BJ301" s="581"/>
      <c r="BK301" s="581"/>
      <c r="BL301" s="581"/>
      <c r="BM301" s="516"/>
      <c r="BN301" s="516"/>
      <c r="BO301" s="719"/>
    </row>
    <row r="302" spans="1:67" ht="69">
      <c r="A302" s="805"/>
      <c r="B302" s="808"/>
      <c r="C302" s="811"/>
      <c r="D302" s="728"/>
      <c r="E302" s="728"/>
      <c r="F302" s="515"/>
      <c r="G302" s="516"/>
      <c r="H302" s="520"/>
      <c r="I302" s="795"/>
      <c r="J302" s="491"/>
      <c r="K302" s="483"/>
      <c r="L302" s="516"/>
      <c r="M302" s="492"/>
      <c r="N302" s="519"/>
      <c r="O302" s="519"/>
      <c r="P302" s="519"/>
      <c r="Q302" s="514"/>
      <c r="R302" s="520"/>
      <c r="S302" s="482"/>
      <c r="T302" s="520"/>
      <c r="U302" s="482"/>
      <c r="V302" s="520"/>
      <c r="W302" s="482"/>
      <c r="X302" s="485"/>
      <c r="Y302" s="482"/>
      <c r="Z302" s="482"/>
      <c r="AA302" s="492"/>
      <c r="AB302" s="151">
        <v>2</v>
      </c>
      <c r="AC302" s="270" t="s">
        <v>1971</v>
      </c>
      <c r="AD302" s="159">
        <v>2</v>
      </c>
      <c r="AE302" s="152" t="s">
        <v>1970</v>
      </c>
      <c r="AF302" s="153" t="str">
        <f t="shared" si="16"/>
        <v>Impacto</v>
      </c>
      <c r="AG302" s="154" t="s">
        <v>1478</v>
      </c>
      <c r="AH302" s="155">
        <f t="shared" si="17"/>
        <v>0.1</v>
      </c>
      <c r="AI302" s="154" t="s">
        <v>1469</v>
      </c>
      <c r="AJ302" s="155">
        <f t="shared" si="18"/>
        <v>0.15</v>
      </c>
      <c r="AK302" s="156">
        <f t="shared" si="19"/>
        <v>0.25</v>
      </c>
      <c r="AL302" s="157">
        <f>IFERROR(IF(AND(AF301="Probabilidad",AF302="Probabilidad"),(AL301-(+AL301*AK302)),IF(AF302="Probabilidad",(S301-(+S301*AK302)),IF(AF302="Impacto",AL301,""))),"")</f>
        <v>0.12</v>
      </c>
      <c r="AM302" s="157">
        <f>IFERROR(IF(AND(AF301="Impacto",AF302="Impacto"),(AM301-(+AM301*AK302)),IF(AF302="Impacto",(Y301-(Y301*AK302)),IF(AF302="Probabilidad",AM301,""))),"")</f>
        <v>0.15000000000000002</v>
      </c>
      <c r="AN302" s="158" t="s">
        <v>98</v>
      </c>
      <c r="AO302" s="158" t="s">
        <v>99</v>
      </c>
      <c r="AP302" s="158" t="s">
        <v>100</v>
      </c>
      <c r="AQ302" s="520"/>
      <c r="AR302" s="491"/>
      <c r="AS302" s="491"/>
      <c r="AT302" s="492"/>
      <c r="AU302" s="491"/>
      <c r="AV302" s="491"/>
      <c r="AW302" s="492"/>
      <c r="AX302" s="492"/>
      <c r="AY302" s="492"/>
      <c r="AZ302" s="520"/>
      <c r="BA302" s="519"/>
      <c r="BB302" s="519"/>
      <c r="BC302" s="519"/>
      <c r="BD302" s="519"/>
      <c r="BE302" s="519"/>
      <c r="BF302" s="516"/>
      <c r="BG302" s="516"/>
      <c r="BH302" s="581"/>
      <c r="BI302" s="581"/>
      <c r="BJ302" s="581"/>
      <c r="BK302" s="581"/>
      <c r="BL302" s="581"/>
      <c r="BM302" s="516"/>
      <c r="BN302" s="516"/>
      <c r="BO302" s="719"/>
    </row>
    <row r="303" spans="1:67" ht="69">
      <c r="A303" s="805"/>
      <c r="B303" s="808"/>
      <c r="C303" s="811"/>
      <c r="D303" s="728"/>
      <c r="E303" s="728"/>
      <c r="F303" s="515"/>
      <c r="G303" s="516"/>
      <c r="H303" s="520"/>
      <c r="I303" s="795"/>
      <c r="J303" s="491"/>
      <c r="K303" s="483"/>
      <c r="L303" s="516"/>
      <c r="M303" s="492"/>
      <c r="N303" s="519"/>
      <c r="O303" s="519"/>
      <c r="P303" s="519"/>
      <c r="Q303" s="514"/>
      <c r="R303" s="520"/>
      <c r="S303" s="482"/>
      <c r="T303" s="520"/>
      <c r="U303" s="482"/>
      <c r="V303" s="520"/>
      <c r="W303" s="482"/>
      <c r="X303" s="485"/>
      <c r="Y303" s="482"/>
      <c r="Z303" s="482"/>
      <c r="AA303" s="492"/>
      <c r="AB303" s="151">
        <v>3</v>
      </c>
      <c r="AC303" s="162" t="s">
        <v>1972</v>
      </c>
      <c r="AD303" s="159">
        <v>3</v>
      </c>
      <c r="AE303" s="152" t="s">
        <v>1620</v>
      </c>
      <c r="AF303" s="153" t="str">
        <f t="shared" si="16"/>
        <v>Probabilidad</v>
      </c>
      <c r="AG303" s="154" t="s">
        <v>1468</v>
      </c>
      <c r="AH303" s="155">
        <f t="shared" si="17"/>
        <v>0.25</v>
      </c>
      <c r="AI303" s="154" t="s">
        <v>97</v>
      </c>
      <c r="AJ303" s="155">
        <f t="shared" si="18"/>
        <v>0.15</v>
      </c>
      <c r="AK303" s="156">
        <f t="shared" si="19"/>
        <v>0.4</v>
      </c>
      <c r="AL303" s="157">
        <f>IFERROR(IF(AND(AF302="Probabilidad",AF303="Probabilidad"),(AL302-(+AL302*AK303)),IF(AND(AF302="Impacto",AF303="Probabilidad"),(AL301-(+AL301*AK303)),IF(AF303="Impacto",AL302,""))),"")</f>
        <v>7.1999999999999995E-2</v>
      </c>
      <c r="AM303" s="157">
        <f>IFERROR(IF(AND(AF302="Impacto",AF303="Impacto"),(AM302-(+AM302*AK303)),IF(AND(AF302="Probabilidad",AF303="Impacto"),(AM301-(+AM301*AK303)),IF(AF303="Probabilidad",AM302,""))),"")</f>
        <v>0.15000000000000002</v>
      </c>
      <c r="AN303" s="158" t="s">
        <v>98</v>
      </c>
      <c r="AO303" s="158" t="s">
        <v>99</v>
      </c>
      <c r="AP303" s="158" t="s">
        <v>100</v>
      </c>
      <c r="AQ303" s="520"/>
      <c r="AR303" s="491"/>
      <c r="AS303" s="491"/>
      <c r="AT303" s="492"/>
      <c r="AU303" s="491"/>
      <c r="AV303" s="491"/>
      <c r="AW303" s="492"/>
      <c r="AX303" s="492"/>
      <c r="AY303" s="492"/>
      <c r="AZ303" s="520"/>
      <c r="BA303" s="519"/>
      <c r="BB303" s="519"/>
      <c r="BC303" s="519"/>
      <c r="BD303" s="519"/>
      <c r="BE303" s="519"/>
      <c r="BF303" s="516"/>
      <c r="BG303" s="516"/>
      <c r="BH303" s="581"/>
      <c r="BI303" s="581"/>
      <c r="BJ303" s="581"/>
      <c r="BK303" s="581"/>
      <c r="BL303" s="581"/>
      <c r="BM303" s="516"/>
      <c r="BN303" s="516"/>
      <c r="BO303" s="719"/>
    </row>
    <row r="304" spans="1:67" ht="81">
      <c r="A304" s="805"/>
      <c r="B304" s="808"/>
      <c r="C304" s="811"/>
      <c r="D304" s="728"/>
      <c r="E304" s="728"/>
      <c r="F304" s="515"/>
      <c r="G304" s="516"/>
      <c r="H304" s="520"/>
      <c r="I304" s="795"/>
      <c r="J304" s="491"/>
      <c r="K304" s="483"/>
      <c r="L304" s="516"/>
      <c r="M304" s="492"/>
      <c r="N304" s="519"/>
      <c r="O304" s="519"/>
      <c r="P304" s="519"/>
      <c r="Q304" s="514"/>
      <c r="R304" s="520"/>
      <c r="S304" s="482"/>
      <c r="T304" s="520"/>
      <c r="U304" s="482"/>
      <c r="V304" s="520"/>
      <c r="W304" s="482"/>
      <c r="X304" s="485"/>
      <c r="Y304" s="482"/>
      <c r="Z304" s="482"/>
      <c r="AA304" s="492"/>
      <c r="AB304" s="151">
        <v>4</v>
      </c>
      <c r="AC304" s="162" t="s">
        <v>1973</v>
      </c>
      <c r="AD304" s="159">
        <v>1.3</v>
      </c>
      <c r="AE304" s="152" t="s">
        <v>1365</v>
      </c>
      <c r="AF304" s="153" t="str">
        <f t="shared" si="16"/>
        <v>Impacto</v>
      </c>
      <c r="AG304" s="154" t="s">
        <v>1478</v>
      </c>
      <c r="AH304" s="155">
        <f t="shared" si="17"/>
        <v>0.1</v>
      </c>
      <c r="AI304" s="154" t="s">
        <v>1469</v>
      </c>
      <c r="AJ304" s="155">
        <f t="shared" si="18"/>
        <v>0.15</v>
      </c>
      <c r="AK304" s="156">
        <f t="shared" si="19"/>
        <v>0.25</v>
      </c>
      <c r="AL304" s="157">
        <f>IFERROR(IF(AND(AF303="Probabilidad",AF304="Probabilidad"),(AL303-(+AL303*AK304)),IF(AND(AF303="Impacto",AF304="Probabilidad"),(AL302-(+AL302*AK304)),IF(AF304="Impacto",AL303,""))),"")</f>
        <v>7.1999999999999995E-2</v>
      </c>
      <c r="AM304" s="157">
        <f>IFERROR(IF(AND(AF303="Impacto",AF304="Impacto"),(AM303-(+AM303*AK304)),IF(AND(AF303="Probabilidad",AF304="Impacto"),(AM302-(+AM302*AK304)),IF(AF304="Probabilidad",AM303,""))),"")</f>
        <v>0.11250000000000002</v>
      </c>
      <c r="AN304" s="158" t="s">
        <v>98</v>
      </c>
      <c r="AO304" s="158" t="s">
        <v>99</v>
      </c>
      <c r="AP304" s="158" t="s">
        <v>100</v>
      </c>
      <c r="AQ304" s="520"/>
      <c r="AR304" s="491"/>
      <c r="AS304" s="491"/>
      <c r="AT304" s="492"/>
      <c r="AU304" s="491"/>
      <c r="AV304" s="491"/>
      <c r="AW304" s="492"/>
      <c r="AX304" s="492"/>
      <c r="AY304" s="492"/>
      <c r="AZ304" s="520"/>
      <c r="BA304" s="519"/>
      <c r="BB304" s="519"/>
      <c r="BC304" s="519"/>
      <c r="BD304" s="519"/>
      <c r="BE304" s="519"/>
      <c r="BF304" s="516"/>
      <c r="BG304" s="516"/>
      <c r="BH304" s="581"/>
      <c r="BI304" s="581"/>
      <c r="BJ304" s="581"/>
      <c r="BK304" s="581"/>
      <c r="BL304" s="581"/>
      <c r="BM304" s="516"/>
      <c r="BN304" s="516"/>
      <c r="BO304" s="719"/>
    </row>
    <row r="305" spans="1:67" ht="69">
      <c r="A305" s="805"/>
      <c r="B305" s="808"/>
      <c r="C305" s="811"/>
      <c r="D305" s="728" t="s">
        <v>1299</v>
      </c>
      <c r="E305" s="728" t="s">
        <v>394</v>
      </c>
      <c r="F305" s="515">
        <v>11</v>
      </c>
      <c r="G305" s="516" t="s">
        <v>1974</v>
      </c>
      <c r="H305" s="520" t="s">
        <v>1548</v>
      </c>
      <c r="I305" s="795" t="s">
        <v>1302</v>
      </c>
      <c r="J305" s="491" t="s">
        <v>1975</v>
      </c>
      <c r="K305" s="483" t="s">
        <v>180</v>
      </c>
      <c r="L305" s="516" t="s">
        <v>365</v>
      </c>
      <c r="M305" s="492" t="s">
        <v>1304</v>
      </c>
      <c r="N305" s="519" t="s">
        <v>1976</v>
      </c>
      <c r="O305" s="519" t="s">
        <v>1977</v>
      </c>
      <c r="P305" s="519" t="s">
        <v>188</v>
      </c>
      <c r="Q305" s="514" t="s">
        <v>188</v>
      </c>
      <c r="R305" s="520" t="s">
        <v>90</v>
      </c>
      <c r="S305" s="482">
        <f>IF(R305="Muy Alta",100%,IF(R305="Alta",80%,IF(R305="Media",60%,IF(R305="Baja",40%,IF(R305="Muy Baja",20%,"")))))</f>
        <v>0.6</v>
      </c>
      <c r="T305" s="520" t="s">
        <v>120</v>
      </c>
      <c r="U305" s="482">
        <f>IF(T305="Catastrófico",100%,IF(T305="Mayor",80%,IF(T305="Moderado",60%,IF(T305="Menor",40%,IF(T305="Leve",20%,"")))))</f>
        <v>0.2</v>
      </c>
      <c r="V305" s="520" t="s">
        <v>183</v>
      </c>
      <c r="W305" s="482">
        <f>IF(V305="Catastrófico",100%,IF(V305="Mayor",80%,IF(V305="Moderado",60%,IF(V305="Menor",40%,IF(V305="Leve",20%,"")))))</f>
        <v>0.4</v>
      </c>
      <c r="X305" s="485" t="str">
        <f>IF(Y305=100%,"Catastrófico",IF(Y305=80%,"Mayor",IF(Y305=60%,"Moderado",IF(Y305=40%,"Menor",IF(Y305=20%,"Leve","")))))</f>
        <v>Menor</v>
      </c>
      <c r="Y305" s="482">
        <f>IF(AND(U305="",W305=""),"",MAX(U305,W305))</f>
        <v>0.4</v>
      </c>
      <c r="Z305" s="482" t="str">
        <f>CONCATENATE(R305,X305)</f>
        <v>MediaMenor</v>
      </c>
      <c r="AA305" s="492"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Moderado</v>
      </c>
      <c r="AB305" s="151">
        <v>1</v>
      </c>
      <c r="AC305" s="288" t="s">
        <v>1978</v>
      </c>
      <c r="AD305" s="159">
        <v>1</v>
      </c>
      <c r="AE305" s="152" t="s">
        <v>1498</v>
      </c>
      <c r="AF305" s="153" t="str">
        <f t="shared" si="16"/>
        <v>Probabilidad</v>
      </c>
      <c r="AG305" s="154" t="s">
        <v>1468</v>
      </c>
      <c r="AH305" s="155">
        <f t="shared" si="17"/>
        <v>0.25</v>
      </c>
      <c r="AI305" s="154" t="s">
        <v>635</v>
      </c>
      <c r="AJ305" s="155">
        <f t="shared" si="18"/>
        <v>0.25</v>
      </c>
      <c r="AK305" s="156">
        <f t="shared" si="19"/>
        <v>0.5</v>
      </c>
      <c r="AL305" s="157">
        <f>IFERROR(IF(AF305="Probabilidad",(S305-(+S305*AK305)),IF(AF305="Impacto",S305,"")),"")</f>
        <v>0.3</v>
      </c>
      <c r="AM305" s="157">
        <f>IFERROR(IF(AF305="Impacto",(Y305-(+Y305*AK305)),IF(AF305="Probabilidad",Y305,"")),"")</f>
        <v>0.4</v>
      </c>
      <c r="AN305" s="158" t="s">
        <v>98</v>
      </c>
      <c r="AO305" s="158" t="s">
        <v>99</v>
      </c>
      <c r="AP305" s="158" t="s">
        <v>100</v>
      </c>
      <c r="AQ305" s="520" t="s">
        <v>1979</v>
      </c>
      <c r="AR305" s="490">
        <f>S305</f>
        <v>0.6</v>
      </c>
      <c r="AS305" s="490">
        <f>IF(AL305="","",MIN(AL305:AL307))</f>
        <v>0.18</v>
      </c>
      <c r="AT305" s="492" t="str">
        <f>IFERROR(IF(AS305="","",IF(AS305&lt;=0.2,"Muy Baja",IF(AS305&lt;=0.4,"Baja",IF(AS305&lt;=0.6,"Media",IF(AS305&lt;=0.8,"Alta","Muy Alta"))))),"")</f>
        <v>Muy Baja</v>
      </c>
      <c r="AU305" s="490">
        <f>Y305</f>
        <v>0.4</v>
      </c>
      <c r="AV305" s="490">
        <f>IF(AM305="","",MIN(AM305:AM307))</f>
        <v>0.30000000000000004</v>
      </c>
      <c r="AW305" s="492" t="str">
        <f>IFERROR(IF(AV305="","",IF(AV305&lt;=0.2,"Leve",IF(AV305&lt;=0.4,"Menor",IF(AV305&lt;=0.6,"Moderado",IF(AV305&lt;=0.8,"Mayor","Catastrófico"))))),"")</f>
        <v>Menor</v>
      </c>
      <c r="AX305" s="492" t="str">
        <f>AA305</f>
        <v>Moderado</v>
      </c>
      <c r="AY305" s="492"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520" t="s">
        <v>127</v>
      </c>
      <c r="BA305" s="519" t="s">
        <v>188</v>
      </c>
      <c r="BB305" s="519" t="s">
        <v>188</v>
      </c>
      <c r="BC305" s="519" t="s">
        <v>188</v>
      </c>
      <c r="BD305" s="519" t="s">
        <v>188</v>
      </c>
      <c r="BE305" s="519" t="s">
        <v>188</v>
      </c>
      <c r="BF305" s="516"/>
      <c r="BG305" s="516"/>
      <c r="BH305" s="581"/>
      <c r="BI305" s="581"/>
      <c r="BJ305" s="581"/>
      <c r="BK305" s="581"/>
      <c r="BL305" s="581"/>
      <c r="BM305" s="516"/>
      <c r="BN305" s="516"/>
      <c r="BO305" s="719"/>
    </row>
    <row r="306" spans="1:67" ht="69">
      <c r="A306" s="805"/>
      <c r="B306" s="808"/>
      <c r="C306" s="811"/>
      <c r="D306" s="728"/>
      <c r="E306" s="728"/>
      <c r="F306" s="515"/>
      <c r="G306" s="516"/>
      <c r="H306" s="520"/>
      <c r="I306" s="795"/>
      <c r="J306" s="491"/>
      <c r="K306" s="483"/>
      <c r="L306" s="516"/>
      <c r="M306" s="492"/>
      <c r="N306" s="519"/>
      <c r="O306" s="519"/>
      <c r="P306" s="519"/>
      <c r="Q306" s="514"/>
      <c r="R306" s="520" t="s">
        <v>90</v>
      </c>
      <c r="S306" s="482"/>
      <c r="T306" s="520"/>
      <c r="U306" s="482"/>
      <c r="V306" s="520" t="s">
        <v>183</v>
      </c>
      <c r="W306" s="482"/>
      <c r="X306" s="485"/>
      <c r="Y306" s="482"/>
      <c r="Z306" s="482"/>
      <c r="AA306" s="492"/>
      <c r="AB306" s="151">
        <v>2</v>
      </c>
      <c r="AC306" s="270" t="s">
        <v>1947</v>
      </c>
      <c r="AD306" s="159">
        <v>2</v>
      </c>
      <c r="AE306" s="152" t="s">
        <v>1620</v>
      </c>
      <c r="AF306" s="153" t="str">
        <f t="shared" si="16"/>
        <v>Probabilidad</v>
      </c>
      <c r="AG306" s="154" t="s">
        <v>96</v>
      </c>
      <c r="AH306" s="155">
        <f t="shared" si="17"/>
        <v>0.25</v>
      </c>
      <c r="AI306" s="154" t="s">
        <v>97</v>
      </c>
      <c r="AJ306" s="155">
        <f t="shared" si="18"/>
        <v>0.15</v>
      </c>
      <c r="AK306" s="156">
        <f t="shared" si="19"/>
        <v>0.4</v>
      </c>
      <c r="AL306" s="157">
        <f>IFERROR(IF(AND(AF305="Probabilidad",AF306="Probabilidad"),(AL305-(+AL305*AK306)),IF(AF306="Probabilidad",(S305-(+S305*AK306)),IF(AF306="Impacto",AL305,""))),"")</f>
        <v>0.18</v>
      </c>
      <c r="AM306" s="157">
        <f>IFERROR(IF(AND(AF305="Impacto",AF306="Impacto"),(AM305-(+AM305*AK306)),IF(AF306="Impacto",(Y305-(Y305*AK306)),IF(AF306="Probabilidad",AM305,""))),"")</f>
        <v>0.4</v>
      </c>
      <c r="AN306" s="158" t="s">
        <v>98</v>
      </c>
      <c r="AO306" s="158" t="s">
        <v>99</v>
      </c>
      <c r="AP306" s="158" t="s">
        <v>100</v>
      </c>
      <c r="AQ306" s="520"/>
      <c r="AR306" s="491"/>
      <c r="AS306" s="491"/>
      <c r="AT306" s="492"/>
      <c r="AU306" s="491"/>
      <c r="AV306" s="491"/>
      <c r="AW306" s="492"/>
      <c r="AX306" s="492"/>
      <c r="AY306" s="492"/>
      <c r="AZ306" s="520"/>
      <c r="BA306" s="519"/>
      <c r="BB306" s="519"/>
      <c r="BC306" s="519"/>
      <c r="BD306" s="519"/>
      <c r="BE306" s="519"/>
      <c r="BF306" s="516"/>
      <c r="BG306" s="516"/>
      <c r="BH306" s="581"/>
      <c r="BI306" s="581"/>
      <c r="BJ306" s="581"/>
      <c r="BK306" s="581"/>
      <c r="BL306" s="581"/>
      <c r="BM306" s="516"/>
      <c r="BN306" s="516"/>
      <c r="BO306" s="719"/>
    </row>
    <row r="307" spans="1:67" ht="69">
      <c r="A307" s="805"/>
      <c r="B307" s="808"/>
      <c r="C307" s="811"/>
      <c r="D307" s="728"/>
      <c r="E307" s="728"/>
      <c r="F307" s="515"/>
      <c r="G307" s="516"/>
      <c r="H307" s="520"/>
      <c r="I307" s="795"/>
      <c r="J307" s="491"/>
      <c r="K307" s="483"/>
      <c r="L307" s="516"/>
      <c r="M307" s="492"/>
      <c r="N307" s="519"/>
      <c r="O307" s="519"/>
      <c r="P307" s="519"/>
      <c r="Q307" s="514"/>
      <c r="R307" s="520" t="s">
        <v>90</v>
      </c>
      <c r="S307" s="482"/>
      <c r="T307" s="520"/>
      <c r="U307" s="482"/>
      <c r="V307" s="520" t="s">
        <v>183</v>
      </c>
      <c r="W307" s="482"/>
      <c r="X307" s="485"/>
      <c r="Y307" s="482"/>
      <c r="Z307" s="482"/>
      <c r="AA307" s="492"/>
      <c r="AB307" s="151">
        <v>3</v>
      </c>
      <c r="AC307" s="162" t="s">
        <v>1980</v>
      </c>
      <c r="AD307" s="159">
        <v>1</v>
      </c>
      <c r="AE307" s="152" t="s">
        <v>1981</v>
      </c>
      <c r="AF307" s="153" t="str">
        <f t="shared" si="16"/>
        <v>Impacto</v>
      </c>
      <c r="AG307" s="154" t="s">
        <v>1478</v>
      </c>
      <c r="AH307" s="155">
        <f t="shared" si="17"/>
        <v>0.1</v>
      </c>
      <c r="AI307" s="154" t="s">
        <v>1469</v>
      </c>
      <c r="AJ307" s="155">
        <f t="shared" si="18"/>
        <v>0.15</v>
      </c>
      <c r="AK307" s="156">
        <f t="shared" si="19"/>
        <v>0.25</v>
      </c>
      <c r="AL307" s="157">
        <f>IFERROR(IF(AND(AF306="Probabilidad",AF307="Probabilidad"),(AL306-(+AL306*AK307)),IF(AND(AF306="Impacto",AF307="Probabilidad"),(AL305-(+AL305*AK307)),IF(AF307="Impacto",AL306,""))),"")</f>
        <v>0.18</v>
      </c>
      <c r="AM307" s="157">
        <f>IFERROR(IF(AND(AF306="Impacto",AF307="Impacto"),(AM306-(+AM306*AK307)),IF(AND(AF306="Probabilidad",AF307="Impacto"),(AM305-(+AM305*AK307)),IF(AF307="Probabilidad",AM306,""))),"")</f>
        <v>0.30000000000000004</v>
      </c>
      <c r="AN307" s="158" t="s">
        <v>98</v>
      </c>
      <c r="AO307" s="158" t="s">
        <v>99</v>
      </c>
      <c r="AP307" s="158" t="s">
        <v>100</v>
      </c>
      <c r="AQ307" s="520"/>
      <c r="AR307" s="491"/>
      <c r="AS307" s="491"/>
      <c r="AT307" s="492"/>
      <c r="AU307" s="491"/>
      <c r="AV307" s="491"/>
      <c r="AW307" s="492"/>
      <c r="AX307" s="492"/>
      <c r="AY307" s="492"/>
      <c r="AZ307" s="520"/>
      <c r="BA307" s="519"/>
      <c r="BB307" s="519"/>
      <c r="BC307" s="519"/>
      <c r="BD307" s="519"/>
      <c r="BE307" s="519"/>
      <c r="BF307" s="516"/>
      <c r="BG307" s="516"/>
      <c r="BH307" s="581"/>
      <c r="BI307" s="581"/>
      <c r="BJ307" s="581"/>
      <c r="BK307" s="581"/>
      <c r="BL307" s="581"/>
      <c r="BM307" s="516"/>
      <c r="BN307" s="516"/>
      <c r="BO307" s="719"/>
    </row>
    <row r="308" spans="1:67" ht="69">
      <c r="A308" s="805"/>
      <c r="B308" s="808"/>
      <c r="C308" s="811"/>
      <c r="D308" s="728" t="s">
        <v>1299</v>
      </c>
      <c r="E308" s="728" t="s">
        <v>394</v>
      </c>
      <c r="F308" s="515">
        <v>12</v>
      </c>
      <c r="G308" s="516" t="s">
        <v>1974</v>
      </c>
      <c r="H308" s="520" t="s">
        <v>1548</v>
      </c>
      <c r="I308" s="795" t="s">
        <v>1316</v>
      </c>
      <c r="J308" s="491" t="s">
        <v>1982</v>
      </c>
      <c r="K308" s="483" t="s">
        <v>180</v>
      </c>
      <c r="L308" s="516" t="s">
        <v>365</v>
      </c>
      <c r="M308" s="492" t="s">
        <v>1304</v>
      </c>
      <c r="N308" s="519" t="s">
        <v>1983</v>
      </c>
      <c r="O308" s="519" t="s">
        <v>1984</v>
      </c>
      <c r="P308" s="519" t="s">
        <v>188</v>
      </c>
      <c r="Q308" s="514" t="s">
        <v>188</v>
      </c>
      <c r="R308" s="520" t="s">
        <v>124</v>
      </c>
      <c r="S308" s="482">
        <f>IF(R308="Muy Alta",100%,IF(R308="Alta",80%,IF(R308="Media",60%,IF(R308="Baja",40%,IF(R308="Muy Baja",20%,"")))))</f>
        <v>0.4</v>
      </c>
      <c r="T308" s="520" t="s">
        <v>120</v>
      </c>
      <c r="U308" s="482">
        <f>IF(T308="Catastrófico",100%,IF(T308="Mayor",80%,IF(T308="Moderado",60%,IF(T308="Menor",40%,IF(T308="Leve",20%,"")))))</f>
        <v>0.2</v>
      </c>
      <c r="V308" s="520" t="s">
        <v>183</v>
      </c>
      <c r="W308" s="482">
        <f>IF(V308="Catastrófico",100%,IF(V308="Mayor",80%,IF(V308="Moderado",60%,IF(V308="Menor",40%,IF(V308="Leve",20%,"")))))</f>
        <v>0.4</v>
      </c>
      <c r="X308" s="485" t="str">
        <f>IF(Y308=100%,"Catastrófico",IF(Y308=80%,"Mayor",IF(Y308=60%,"Moderado",IF(Y308=40%,"Menor",IF(Y308=20%,"Leve","")))))</f>
        <v>Menor</v>
      </c>
      <c r="Y308" s="482">
        <f>IF(AND(U308="",W308=""),"",MAX(U308,W308))</f>
        <v>0.4</v>
      </c>
      <c r="Z308" s="482" t="str">
        <f>CONCATENATE(R308,X308)</f>
        <v>BajaMenor</v>
      </c>
      <c r="AA308" s="492" t="str">
        <f>IF(Z308="Muy AltaLeve","Alto",IF(Z308="Muy AltaMenor","Alto",IF(Z308="Muy AltaModerado","Alto",IF(Z308="Muy AltaMayor","Alto",IF(Z308="Muy AltaCatastrófico","Extremo",IF(Z308="AltaLeve","Moderado",IF(Z308="AltaMenor","Moderado",IF(Z308="AltaModerado","Alto",IF(Z308="AltaMayor","Alto",IF(Z308="AltaCatastrófico","Extremo",IF(Z308="MediaLeve","Moderado",IF(Z308="MediaMenor","Moderado",IF(Z308="MediaModerado","Moderado",IF(Z308="MediaMayor","Alto",IF(Z308="MediaCatastrófico","Extremo",IF(Z308="BajaLeve","Bajo",IF(Z308="BajaMenor","Moderado",IF(Z308="BajaModerado","Moderado",IF(Z308="BajaMayor","Alto",IF(Z308="BajaCatastrófico","Extremo",IF(Z308="Muy BajaLeve","Bajo",IF(Z308="Muy BajaMenor","Bajo",IF(Z308="Muy BajaModerado","Moderado",IF(Z308="Muy BajaMayor","Alto",IF(Z308="Muy BajaCatastrófico","Extremo","")))))))))))))))))))))))))</f>
        <v>Moderado</v>
      </c>
      <c r="AB308" s="151">
        <v>1</v>
      </c>
      <c r="AC308" s="288" t="s">
        <v>1985</v>
      </c>
      <c r="AD308" s="159">
        <v>3</v>
      </c>
      <c r="AE308" s="152" t="s">
        <v>1498</v>
      </c>
      <c r="AF308" s="153" t="str">
        <f t="shared" si="16"/>
        <v>Probabilidad</v>
      </c>
      <c r="AG308" s="154" t="s">
        <v>1468</v>
      </c>
      <c r="AH308" s="155">
        <f t="shared" si="17"/>
        <v>0.25</v>
      </c>
      <c r="AI308" s="154" t="s">
        <v>635</v>
      </c>
      <c r="AJ308" s="155">
        <f t="shared" si="18"/>
        <v>0.25</v>
      </c>
      <c r="AK308" s="156">
        <f t="shared" si="19"/>
        <v>0.5</v>
      </c>
      <c r="AL308" s="157">
        <f>IFERROR(IF(AF308="Probabilidad",(S308-(+S308*AK308)),IF(AF308="Impacto",S308,"")),"")</f>
        <v>0.2</v>
      </c>
      <c r="AM308" s="157">
        <f>IFERROR(IF(AF308="Impacto",(Y308-(+Y308*AK308)),IF(AF308="Probabilidad",Y308,"")),"")</f>
        <v>0.4</v>
      </c>
      <c r="AN308" s="158" t="s">
        <v>98</v>
      </c>
      <c r="AO308" s="158" t="s">
        <v>99</v>
      </c>
      <c r="AP308" s="158" t="s">
        <v>100</v>
      </c>
      <c r="AQ308" s="520" t="s">
        <v>1979</v>
      </c>
      <c r="AR308" s="490">
        <f>S308</f>
        <v>0.4</v>
      </c>
      <c r="AS308" s="490">
        <f>IF(AL308="","",MIN(AL308:AL312))</f>
        <v>5.0399999999999993E-2</v>
      </c>
      <c r="AT308" s="492" t="str">
        <f>IFERROR(IF(AS308="","",IF(AS308&lt;=0.2,"Muy Baja",IF(AS308&lt;=0.4,"Baja",IF(AS308&lt;=0.6,"Media",IF(AS308&lt;=0.8,"Alta","Muy Alta"))))),"")</f>
        <v>Muy Baja</v>
      </c>
      <c r="AU308" s="490">
        <f>Y308</f>
        <v>0.4</v>
      </c>
      <c r="AV308" s="490">
        <f>IF(AM308="","",MIN(AM308:AM312))</f>
        <v>0.30000000000000004</v>
      </c>
      <c r="AW308" s="492" t="str">
        <f>IFERROR(IF(AV308="","",IF(AV308&lt;=0.2,"Leve",IF(AV308&lt;=0.4,"Menor",IF(AV308&lt;=0.6,"Moderado",IF(AV308&lt;=0.8,"Mayor","Catastrófico"))))),"")</f>
        <v>Menor</v>
      </c>
      <c r="AX308" s="492" t="str">
        <f>AA308</f>
        <v>Moderado</v>
      </c>
      <c r="AY308" s="492" t="str">
        <f>IFERROR(IF(OR(AND(AT308="Muy Baja",AW308="Leve"),AND(AT308="Muy Baja",AW308="Menor"),AND(AT308="Baja",AW308="Leve")),"Bajo",IF(OR(AND(AT308="Muy baja",AW308="Moderado"),AND(AT308="Baja",AW308="Menor"),AND(AT308="Baja",AW308="Moderado"),AND(AT308="Media",AW308="Leve"),AND(AT308="Media",AW308="Menor"),AND(AT308="Media",AW308="Moderado"),AND(AT308="Alta",AW308="Leve"),AND(AT308="Alta",AW308="Menor")),"Moderado",IF(OR(AND(AT308="Muy Baja",AW308="Mayor"),AND(AT308="Baja",AW308="Mayor"),AND(AT308="Media",AW308="Mayor"),AND(AT308="Alta",AW308="Moderado"),AND(AT308="Alta",AW308="Mayor"),AND(AT308="Muy Alta",AW308="Leve"),AND(AT308="Muy Alta",AW308="Menor"),AND(AT308="Muy Alta",AW308="Moderado"),AND(AT308="Muy Alta",AW308="Mayor")),"Alto",IF(OR(AND(AT308="Muy Baja",AW308="Catastrófico"),AND(AT308="Baja",AW308="Catastrófico"),AND(AT308="Media",AW308="Catastrófico"),AND(AT308="Alta",AW308="Catastrófico"),AND(AT308="Muy Alta",AW308="Catastrófico")),"Extremo","")))),"")</f>
        <v>Bajo</v>
      </c>
      <c r="AZ308" s="520" t="s">
        <v>127</v>
      </c>
      <c r="BA308" s="519" t="s">
        <v>188</v>
      </c>
      <c r="BB308" s="519" t="s">
        <v>188</v>
      </c>
      <c r="BC308" s="519" t="s">
        <v>188</v>
      </c>
      <c r="BD308" s="519" t="s">
        <v>188</v>
      </c>
      <c r="BE308" s="519" t="s">
        <v>188</v>
      </c>
      <c r="BF308" s="516"/>
      <c r="BG308" s="516"/>
      <c r="BH308" s="581"/>
      <c r="BI308" s="581"/>
      <c r="BJ308" s="581"/>
      <c r="BK308" s="581"/>
      <c r="BL308" s="581"/>
      <c r="BM308" s="516"/>
      <c r="BN308" s="516"/>
      <c r="BO308" s="719"/>
    </row>
    <row r="309" spans="1:67" ht="69">
      <c r="A309" s="805"/>
      <c r="B309" s="808"/>
      <c r="C309" s="811"/>
      <c r="D309" s="728"/>
      <c r="E309" s="728"/>
      <c r="F309" s="515"/>
      <c r="G309" s="516"/>
      <c r="H309" s="520"/>
      <c r="I309" s="795"/>
      <c r="J309" s="491"/>
      <c r="K309" s="483"/>
      <c r="L309" s="516"/>
      <c r="M309" s="492"/>
      <c r="N309" s="519"/>
      <c r="O309" s="519"/>
      <c r="P309" s="519"/>
      <c r="Q309" s="514"/>
      <c r="R309" s="520"/>
      <c r="S309" s="482"/>
      <c r="T309" s="520"/>
      <c r="U309" s="482"/>
      <c r="V309" s="520" t="s">
        <v>183</v>
      </c>
      <c r="W309" s="482"/>
      <c r="X309" s="485"/>
      <c r="Y309" s="482"/>
      <c r="Z309" s="482"/>
      <c r="AA309" s="492"/>
      <c r="AB309" s="151">
        <v>2</v>
      </c>
      <c r="AC309" s="270" t="s">
        <v>1986</v>
      </c>
      <c r="AD309" s="159">
        <v>5</v>
      </c>
      <c r="AE309" s="152" t="s">
        <v>1620</v>
      </c>
      <c r="AF309" s="153" t="str">
        <f t="shared" si="16"/>
        <v>Probabilidad</v>
      </c>
      <c r="AG309" s="154" t="s">
        <v>96</v>
      </c>
      <c r="AH309" s="155">
        <f t="shared" si="17"/>
        <v>0.25</v>
      </c>
      <c r="AI309" s="154" t="s">
        <v>97</v>
      </c>
      <c r="AJ309" s="155">
        <f t="shared" si="18"/>
        <v>0.15</v>
      </c>
      <c r="AK309" s="156">
        <f t="shared" si="19"/>
        <v>0.4</v>
      </c>
      <c r="AL309" s="157">
        <f>IFERROR(IF(AND(AF308="Probabilidad",AF309="Probabilidad"),(AL308-(+AL308*AK309)),IF(AF309="Probabilidad",(S308-(+S308*AK309)),IF(AF309="Impacto",AL308,""))),"")</f>
        <v>0.12</v>
      </c>
      <c r="AM309" s="157">
        <f>IFERROR(IF(AND(AF308="Impacto",AF309="Impacto"),(AM308-(+AM308*AK309)),IF(AF309="Impacto",(Y308-(Y308*AK309)),IF(AF309="Probabilidad",AM308,""))),"")</f>
        <v>0.4</v>
      </c>
      <c r="AN309" s="158" t="s">
        <v>98</v>
      </c>
      <c r="AO309" s="158" t="s">
        <v>99</v>
      </c>
      <c r="AP309" s="158" t="s">
        <v>100</v>
      </c>
      <c r="AQ309" s="520"/>
      <c r="AR309" s="491"/>
      <c r="AS309" s="491"/>
      <c r="AT309" s="492"/>
      <c r="AU309" s="491"/>
      <c r="AV309" s="491"/>
      <c r="AW309" s="492"/>
      <c r="AX309" s="492"/>
      <c r="AY309" s="492"/>
      <c r="AZ309" s="520"/>
      <c r="BA309" s="519"/>
      <c r="BB309" s="519"/>
      <c r="BC309" s="519"/>
      <c r="BD309" s="519"/>
      <c r="BE309" s="519"/>
      <c r="BF309" s="516"/>
      <c r="BG309" s="516"/>
      <c r="BH309" s="581"/>
      <c r="BI309" s="581"/>
      <c r="BJ309" s="581"/>
      <c r="BK309" s="581"/>
      <c r="BL309" s="581"/>
      <c r="BM309" s="516"/>
      <c r="BN309" s="516"/>
      <c r="BO309" s="719"/>
    </row>
    <row r="310" spans="1:67" ht="69">
      <c r="A310" s="805"/>
      <c r="B310" s="808"/>
      <c r="C310" s="811"/>
      <c r="D310" s="728"/>
      <c r="E310" s="728"/>
      <c r="F310" s="515"/>
      <c r="G310" s="516"/>
      <c r="H310" s="520"/>
      <c r="I310" s="795"/>
      <c r="J310" s="491"/>
      <c r="K310" s="483"/>
      <c r="L310" s="516"/>
      <c r="M310" s="492"/>
      <c r="N310" s="519"/>
      <c r="O310" s="519"/>
      <c r="P310" s="519"/>
      <c r="Q310" s="514"/>
      <c r="R310" s="520"/>
      <c r="S310" s="482"/>
      <c r="T310" s="520"/>
      <c r="U310" s="482"/>
      <c r="V310" s="520" t="s">
        <v>183</v>
      </c>
      <c r="W310" s="482"/>
      <c r="X310" s="485"/>
      <c r="Y310" s="482"/>
      <c r="Z310" s="482"/>
      <c r="AA310" s="492"/>
      <c r="AB310" s="151">
        <v>3</v>
      </c>
      <c r="AC310" s="162" t="s">
        <v>1987</v>
      </c>
      <c r="AD310" s="159">
        <v>4</v>
      </c>
      <c r="AE310" s="152" t="s">
        <v>1981</v>
      </c>
      <c r="AF310" s="153" t="str">
        <f t="shared" si="16"/>
        <v>Probabilidad</v>
      </c>
      <c r="AG310" s="154" t="s">
        <v>1477</v>
      </c>
      <c r="AH310" s="155">
        <f t="shared" si="17"/>
        <v>0.15</v>
      </c>
      <c r="AI310" s="154" t="s">
        <v>1469</v>
      </c>
      <c r="AJ310" s="155">
        <f t="shared" si="18"/>
        <v>0.15</v>
      </c>
      <c r="AK310" s="156">
        <f t="shared" si="19"/>
        <v>0.3</v>
      </c>
      <c r="AL310" s="157">
        <f>IFERROR(IF(AND(AF309="Probabilidad",AF310="Probabilidad"),(AL309-(+AL309*AK310)),IF(AND(AF309="Impacto",AF310="Probabilidad"),(AL308-(+AL308*AK310)),IF(AF310="Impacto",AL309,""))),"")</f>
        <v>8.3999999999999991E-2</v>
      </c>
      <c r="AM310" s="157">
        <f>IFERROR(IF(AND(AF309="Impacto",AF310="Impacto"),(AM309-(+AM309*AK310)),IF(AND(AF309="Probabilidad",AF310="Impacto"),(AM308-(+AM308*AK310)),IF(AF310="Probabilidad",AM309,""))),"")</f>
        <v>0.4</v>
      </c>
      <c r="AN310" s="158" t="s">
        <v>98</v>
      </c>
      <c r="AO310" s="158" t="s">
        <v>99</v>
      </c>
      <c r="AP310" s="158" t="s">
        <v>100</v>
      </c>
      <c r="AQ310" s="520"/>
      <c r="AR310" s="491"/>
      <c r="AS310" s="491"/>
      <c r="AT310" s="492"/>
      <c r="AU310" s="491"/>
      <c r="AV310" s="491"/>
      <c r="AW310" s="492"/>
      <c r="AX310" s="492"/>
      <c r="AY310" s="492"/>
      <c r="AZ310" s="520"/>
      <c r="BA310" s="519"/>
      <c r="BB310" s="519"/>
      <c r="BC310" s="519"/>
      <c r="BD310" s="519"/>
      <c r="BE310" s="519"/>
      <c r="BF310" s="516"/>
      <c r="BG310" s="516"/>
      <c r="BH310" s="581"/>
      <c r="BI310" s="581"/>
      <c r="BJ310" s="581"/>
      <c r="BK310" s="581"/>
      <c r="BL310" s="581"/>
      <c r="BM310" s="516"/>
      <c r="BN310" s="516"/>
      <c r="BO310" s="719"/>
    </row>
    <row r="311" spans="1:67" ht="69">
      <c r="A311" s="805"/>
      <c r="B311" s="808"/>
      <c r="C311" s="811"/>
      <c r="D311" s="728"/>
      <c r="E311" s="728"/>
      <c r="F311" s="515"/>
      <c r="G311" s="516"/>
      <c r="H311" s="520"/>
      <c r="I311" s="795"/>
      <c r="J311" s="491"/>
      <c r="K311" s="483"/>
      <c r="L311" s="516"/>
      <c r="M311" s="492"/>
      <c r="N311" s="519"/>
      <c r="O311" s="519"/>
      <c r="P311" s="519"/>
      <c r="Q311" s="514"/>
      <c r="R311" s="520"/>
      <c r="S311" s="482"/>
      <c r="T311" s="520"/>
      <c r="U311" s="482"/>
      <c r="V311" s="520" t="s">
        <v>183</v>
      </c>
      <c r="W311" s="482"/>
      <c r="X311" s="485"/>
      <c r="Y311" s="482"/>
      <c r="Z311" s="482"/>
      <c r="AA311" s="492"/>
      <c r="AB311" s="151">
        <v>4</v>
      </c>
      <c r="AC311" s="162" t="s">
        <v>1988</v>
      </c>
      <c r="AD311" s="159">
        <v>4</v>
      </c>
      <c r="AE311" s="152" t="s">
        <v>1981</v>
      </c>
      <c r="AF311" s="153" t="str">
        <f t="shared" si="16"/>
        <v>Probabilidad</v>
      </c>
      <c r="AG311" s="154" t="s">
        <v>96</v>
      </c>
      <c r="AH311" s="155">
        <f t="shared" si="17"/>
        <v>0.25</v>
      </c>
      <c r="AI311" s="154" t="s">
        <v>1469</v>
      </c>
      <c r="AJ311" s="155">
        <f t="shared" si="18"/>
        <v>0.15</v>
      </c>
      <c r="AK311" s="156">
        <f t="shared" si="19"/>
        <v>0.4</v>
      </c>
      <c r="AL311" s="157">
        <f>IFERROR(IF(AND(AF310="Probabilidad",AF311="Probabilidad"),(AL310-(+AL310*AK311)),IF(AND(AF310="Impacto",AF311="Probabilidad"),(AL309-(+AL309*AK311)),IF(AF311="Impacto",AL310,""))),"")</f>
        <v>5.0399999999999993E-2</v>
      </c>
      <c r="AM311" s="157">
        <f>IFERROR(IF(AND(AF310="Impacto",AF311="Impacto"),(AM310-(+AM310*AK311)),IF(AND(AF310="Probabilidad",AF311="Impacto"),(AM309-(+AM309*AK311)),IF(AF311="Probabilidad",AM310,""))),"")</f>
        <v>0.4</v>
      </c>
      <c r="AN311" s="158" t="s">
        <v>98</v>
      </c>
      <c r="AO311" s="158" t="s">
        <v>99</v>
      </c>
      <c r="AP311" s="158" t="s">
        <v>100</v>
      </c>
      <c r="AQ311" s="520"/>
      <c r="AR311" s="491"/>
      <c r="AS311" s="491"/>
      <c r="AT311" s="492"/>
      <c r="AU311" s="491"/>
      <c r="AV311" s="491"/>
      <c r="AW311" s="492"/>
      <c r="AX311" s="492"/>
      <c r="AY311" s="492"/>
      <c r="AZ311" s="520"/>
      <c r="BA311" s="519"/>
      <c r="BB311" s="519"/>
      <c r="BC311" s="519"/>
      <c r="BD311" s="519"/>
      <c r="BE311" s="519"/>
      <c r="BF311" s="516"/>
      <c r="BG311" s="516"/>
      <c r="BH311" s="581"/>
      <c r="BI311" s="581"/>
      <c r="BJ311" s="581"/>
      <c r="BK311" s="581"/>
      <c r="BL311" s="581"/>
      <c r="BM311" s="516"/>
      <c r="BN311" s="516"/>
      <c r="BO311" s="719"/>
    </row>
    <row r="312" spans="1:67" ht="69">
      <c r="A312" s="805"/>
      <c r="B312" s="808"/>
      <c r="C312" s="811"/>
      <c r="D312" s="728"/>
      <c r="E312" s="728"/>
      <c r="F312" s="515"/>
      <c r="G312" s="516"/>
      <c r="H312" s="520"/>
      <c r="I312" s="795"/>
      <c r="J312" s="491"/>
      <c r="K312" s="483"/>
      <c r="L312" s="516"/>
      <c r="M312" s="492"/>
      <c r="N312" s="519"/>
      <c r="O312" s="519"/>
      <c r="P312" s="519"/>
      <c r="Q312" s="514"/>
      <c r="R312" s="520"/>
      <c r="S312" s="482"/>
      <c r="T312" s="520"/>
      <c r="U312" s="482"/>
      <c r="V312" s="520" t="s">
        <v>183</v>
      </c>
      <c r="W312" s="482"/>
      <c r="X312" s="485"/>
      <c r="Y312" s="482"/>
      <c r="Z312" s="482"/>
      <c r="AA312" s="492"/>
      <c r="AB312" s="151">
        <v>5</v>
      </c>
      <c r="AC312" s="162" t="s">
        <v>1989</v>
      </c>
      <c r="AD312" s="159">
        <v>1</v>
      </c>
      <c r="AE312" s="152" t="s">
        <v>1981</v>
      </c>
      <c r="AF312" s="153" t="str">
        <f t="shared" si="16"/>
        <v>Impacto</v>
      </c>
      <c r="AG312" s="154" t="s">
        <v>1478</v>
      </c>
      <c r="AH312" s="155">
        <f t="shared" si="17"/>
        <v>0.1</v>
      </c>
      <c r="AI312" s="154" t="s">
        <v>1469</v>
      </c>
      <c r="AJ312" s="155">
        <f t="shared" si="18"/>
        <v>0.15</v>
      </c>
      <c r="AK312" s="156">
        <f t="shared" si="19"/>
        <v>0.25</v>
      </c>
      <c r="AL312" s="157">
        <f>IFERROR(IF(AND(AF311="Probabilidad",AF312="Probabilidad"),(AL311-(+AL311*AK312)),IF(AND(AF311="Impacto",AF312="Probabilidad"),(AL310-(+AL310*AK312)),IF(AF312="Impacto",AL311,""))),"")</f>
        <v>5.0399999999999993E-2</v>
      </c>
      <c r="AM312" s="157">
        <f>IFERROR(IF(AND(AF311="Impacto",AF312="Impacto"),(AM311-(+AM311*AK312)),IF(AND(AF311="Probabilidad",AF312="Impacto"),(AM310-(+AM310*AK312)),IF(AF312="Probabilidad",AM311,""))),"")</f>
        <v>0.30000000000000004</v>
      </c>
      <c r="AN312" s="158" t="s">
        <v>98</v>
      </c>
      <c r="AO312" s="158" t="s">
        <v>99</v>
      </c>
      <c r="AP312" s="158" t="s">
        <v>100</v>
      </c>
      <c r="AQ312" s="520"/>
      <c r="AR312" s="491"/>
      <c r="AS312" s="491"/>
      <c r="AT312" s="492"/>
      <c r="AU312" s="491"/>
      <c r="AV312" s="491"/>
      <c r="AW312" s="492"/>
      <c r="AX312" s="492"/>
      <c r="AY312" s="492"/>
      <c r="AZ312" s="520"/>
      <c r="BA312" s="519"/>
      <c r="BB312" s="519"/>
      <c r="BC312" s="519"/>
      <c r="BD312" s="519"/>
      <c r="BE312" s="519"/>
      <c r="BF312" s="516"/>
      <c r="BG312" s="516"/>
      <c r="BH312" s="581"/>
      <c r="BI312" s="581"/>
      <c r="BJ312" s="581"/>
      <c r="BK312" s="581"/>
      <c r="BL312" s="581"/>
      <c r="BM312" s="516"/>
      <c r="BN312" s="516"/>
      <c r="BO312" s="719"/>
    </row>
    <row r="313" spans="1:67" ht="69">
      <c r="A313" s="805"/>
      <c r="B313" s="808"/>
      <c r="C313" s="811"/>
      <c r="D313" s="728" t="s">
        <v>1299</v>
      </c>
      <c r="E313" s="728" t="s">
        <v>394</v>
      </c>
      <c r="F313" s="515">
        <v>13</v>
      </c>
      <c r="G313" s="516" t="s">
        <v>1990</v>
      </c>
      <c r="H313" s="520" t="s">
        <v>1548</v>
      </c>
      <c r="I313" s="795" t="s">
        <v>1302</v>
      </c>
      <c r="J313" s="491" t="s">
        <v>1991</v>
      </c>
      <c r="K313" s="483" t="s">
        <v>180</v>
      </c>
      <c r="L313" s="516" t="s">
        <v>365</v>
      </c>
      <c r="M313" s="492" t="s">
        <v>1304</v>
      </c>
      <c r="N313" s="737" t="s">
        <v>1992</v>
      </c>
      <c r="O313" s="737" t="s">
        <v>1993</v>
      </c>
      <c r="P313" s="519" t="s">
        <v>188</v>
      </c>
      <c r="Q313" s="514" t="s">
        <v>188</v>
      </c>
      <c r="R313" s="520" t="s">
        <v>124</v>
      </c>
      <c r="S313" s="482">
        <f>IF(R313="Muy Alta",100%,IF(R313="Alta",80%,IF(R313="Media",60%,IF(R313="Baja",40%,IF(R313="Muy Baja",20%,"")))))</f>
        <v>0.4</v>
      </c>
      <c r="T313" s="520" t="s">
        <v>120</v>
      </c>
      <c r="U313" s="482">
        <f>IF(T313="Catastrófico",100%,IF(T313="Mayor",80%,IF(T313="Moderado",60%,IF(T313="Menor",40%,IF(T313="Leve",20%,"")))))</f>
        <v>0.2</v>
      </c>
      <c r="V313" s="520" t="s">
        <v>125</v>
      </c>
      <c r="W313" s="482">
        <f>IF(V313="Catastrófico",100%,IF(V313="Mayor",80%,IF(V313="Moderado",60%,IF(V313="Menor",40%,IF(V313="Leve",20%,"")))))</f>
        <v>0.6</v>
      </c>
      <c r="X313" s="485" t="str">
        <f>IF(Y313=100%,"Catastrófico",IF(Y313=80%,"Mayor",IF(Y313=60%,"Moderado",IF(Y313=40%,"Menor",IF(Y313=20%,"Leve","")))))</f>
        <v>Moderado</v>
      </c>
      <c r="Y313" s="482">
        <f>IF(AND(U313="",W313=""),"",MAX(U313,W313))</f>
        <v>0.6</v>
      </c>
      <c r="Z313" s="482" t="str">
        <f>CONCATENATE(R313,X313)</f>
        <v>BajaModerado</v>
      </c>
      <c r="AA313" s="492" t="str">
        <f>IF(Z313="Muy AltaLeve","Alto",IF(Z313="Muy AltaMenor","Alto",IF(Z313="Muy AltaModerado","Alto",IF(Z313="Muy AltaMayor","Alto",IF(Z313="Muy AltaCatastrófico","Extremo",IF(Z313="AltaLeve","Moderado",IF(Z313="AltaMenor","Moderado",IF(Z313="AltaModerado","Alto",IF(Z313="AltaMayor","Alto",IF(Z313="AltaCatastrófico","Extremo",IF(Z313="MediaLeve","Moderado",IF(Z313="MediaMenor","Moderado",IF(Z313="MediaModerado","Moderado",IF(Z313="MediaMayor","Alto",IF(Z313="MediaCatastrófico","Extremo",IF(Z313="BajaLeve","Bajo",IF(Z313="BajaMenor","Moderado",IF(Z313="BajaModerado","Moderado",IF(Z313="BajaMayor","Alto",IF(Z313="BajaCatastrófico","Extremo",IF(Z313="Muy BajaLeve","Bajo",IF(Z313="Muy BajaMenor","Bajo",IF(Z313="Muy BajaModerado","Moderado",IF(Z313="Muy BajaMayor","Alto",IF(Z313="Muy BajaCatastrófico","Extremo","")))))))))))))))))))))))))</f>
        <v>Moderado</v>
      </c>
      <c r="AB313" s="151">
        <v>1</v>
      </c>
      <c r="AC313" s="270" t="s">
        <v>1994</v>
      </c>
      <c r="AD313" s="159">
        <v>1</v>
      </c>
      <c r="AE313" s="152" t="s">
        <v>1498</v>
      </c>
      <c r="AF313" s="153" t="str">
        <f t="shared" si="16"/>
        <v>Probabilidad</v>
      </c>
      <c r="AG313" s="154" t="s">
        <v>1468</v>
      </c>
      <c r="AH313" s="155">
        <f t="shared" si="17"/>
        <v>0.25</v>
      </c>
      <c r="AI313" s="154" t="s">
        <v>635</v>
      </c>
      <c r="AJ313" s="155">
        <f t="shared" si="18"/>
        <v>0.25</v>
      </c>
      <c r="AK313" s="156">
        <f t="shared" si="19"/>
        <v>0.5</v>
      </c>
      <c r="AL313" s="157">
        <f>IFERROR(IF(AF313="Probabilidad",(S313-(+S313*AK313)),IF(AF313="Impacto",S313,"")),"")</f>
        <v>0.2</v>
      </c>
      <c r="AM313" s="157">
        <f>IFERROR(IF(AF313="Impacto",(Y313-(+Y313*AK313)),IF(AF313="Probabilidad",Y313,"")),"")</f>
        <v>0.6</v>
      </c>
      <c r="AN313" s="158" t="s">
        <v>98</v>
      </c>
      <c r="AO313" s="158" t="s">
        <v>99</v>
      </c>
      <c r="AP313" s="158" t="s">
        <v>100</v>
      </c>
      <c r="AQ313" s="520" t="s">
        <v>1932</v>
      </c>
      <c r="AR313" s="490">
        <f>S313</f>
        <v>0.4</v>
      </c>
      <c r="AS313" s="490">
        <f>IF(AL313="","",MIN(AL313:AL315))</f>
        <v>0.12</v>
      </c>
      <c r="AT313" s="492" t="str">
        <f>IFERROR(IF(AS313="","",IF(AS313&lt;=0.2,"Muy Baja",IF(AS313&lt;=0.4,"Baja",IF(AS313&lt;=0.6,"Media",IF(AS313&lt;=0.8,"Alta","Muy Alta"))))),"")</f>
        <v>Muy Baja</v>
      </c>
      <c r="AU313" s="490">
        <f>Y313</f>
        <v>0.6</v>
      </c>
      <c r="AV313" s="490">
        <f>IF(AM313="","",MIN(AM313:AM315))</f>
        <v>0.44999999999999996</v>
      </c>
      <c r="AW313" s="492" t="str">
        <f>IFERROR(IF(AV313="","",IF(AV313&lt;=0.2,"Leve",IF(AV313&lt;=0.4,"Menor",IF(AV313&lt;=0.6,"Moderado",IF(AV313&lt;=0.8,"Mayor","Catastrófico"))))),"")</f>
        <v>Moderado</v>
      </c>
      <c r="AX313" s="492" t="str">
        <f>AA313</f>
        <v>Moderado</v>
      </c>
      <c r="AY313" s="492" t="str">
        <f>IFERROR(IF(OR(AND(AT313="Muy Baja",AW313="Leve"),AND(AT313="Muy Baja",AW313="Menor"),AND(AT313="Baja",AW313="Leve")),"Bajo",IF(OR(AND(AT313="Muy baja",AW313="Moderado"),AND(AT313="Baja",AW313="Menor"),AND(AT313="Baja",AW313="Moderado"),AND(AT313="Media",AW313="Leve"),AND(AT313="Media",AW313="Menor"),AND(AT313="Media",AW313="Moderado"),AND(AT313="Alta",AW313="Leve"),AND(AT313="Alta",AW313="Menor")),"Moderado",IF(OR(AND(AT313="Muy Baja",AW313="Mayor"),AND(AT313="Baja",AW313="Mayor"),AND(AT313="Media",AW313="Mayor"),AND(AT313="Alta",AW313="Moderado"),AND(AT313="Alta",AW313="Mayor"),AND(AT313="Muy Alta",AW313="Leve"),AND(AT313="Muy Alta",AW313="Menor"),AND(AT313="Muy Alta",AW313="Moderado"),AND(AT313="Muy Alta",AW313="Mayor")),"Alto",IF(OR(AND(AT313="Muy Baja",AW313="Catastrófico"),AND(AT313="Baja",AW313="Catastrófico"),AND(AT313="Media",AW313="Catastrófico"),AND(AT313="Alta",AW313="Catastrófico"),AND(AT313="Muy Alta",AW313="Catastrófico")),"Extremo","")))),"")</f>
        <v>Moderado</v>
      </c>
      <c r="AZ313" s="520" t="s">
        <v>104</v>
      </c>
      <c r="BA313" s="519" t="s">
        <v>1900</v>
      </c>
      <c r="BB313" s="519" t="s">
        <v>1995</v>
      </c>
      <c r="BC313" s="519" t="s">
        <v>1902</v>
      </c>
      <c r="BD313" s="519" t="s">
        <v>1996</v>
      </c>
      <c r="BE313" s="783" t="s">
        <v>246</v>
      </c>
      <c r="BF313" s="516"/>
      <c r="BG313" s="516"/>
      <c r="BH313" s="581"/>
      <c r="BI313" s="581"/>
      <c r="BJ313" s="581"/>
      <c r="BK313" s="581"/>
      <c r="BL313" s="581"/>
      <c r="BM313" s="516"/>
      <c r="BN313" s="516"/>
      <c r="BO313" s="719"/>
    </row>
    <row r="314" spans="1:67" ht="69">
      <c r="A314" s="805"/>
      <c r="B314" s="808"/>
      <c r="C314" s="811"/>
      <c r="D314" s="728"/>
      <c r="E314" s="728"/>
      <c r="F314" s="515"/>
      <c r="G314" s="516"/>
      <c r="H314" s="520"/>
      <c r="I314" s="795"/>
      <c r="J314" s="491"/>
      <c r="K314" s="483"/>
      <c r="L314" s="516"/>
      <c r="M314" s="492"/>
      <c r="N314" s="737"/>
      <c r="O314" s="737"/>
      <c r="P314" s="519"/>
      <c r="Q314" s="514"/>
      <c r="R314" s="520" t="s">
        <v>124</v>
      </c>
      <c r="S314" s="482"/>
      <c r="T314" s="520"/>
      <c r="U314" s="482"/>
      <c r="V314" s="520" t="s">
        <v>125</v>
      </c>
      <c r="W314" s="482"/>
      <c r="X314" s="485"/>
      <c r="Y314" s="482"/>
      <c r="Z314" s="482"/>
      <c r="AA314" s="492"/>
      <c r="AB314" s="151">
        <v>2</v>
      </c>
      <c r="AC314" s="270" t="s">
        <v>1997</v>
      </c>
      <c r="AD314" s="159">
        <v>2</v>
      </c>
      <c r="AE314" s="152" t="s">
        <v>1620</v>
      </c>
      <c r="AF314" s="153" t="str">
        <f t="shared" si="16"/>
        <v>Probabilidad</v>
      </c>
      <c r="AG314" s="154" t="s">
        <v>96</v>
      </c>
      <c r="AH314" s="155">
        <f t="shared" si="17"/>
        <v>0.25</v>
      </c>
      <c r="AI314" s="154" t="s">
        <v>97</v>
      </c>
      <c r="AJ314" s="155">
        <f t="shared" si="18"/>
        <v>0.15</v>
      </c>
      <c r="AK314" s="156">
        <f t="shared" si="19"/>
        <v>0.4</v>
      </c>
      <c r="AL314" s="157">
        <f>IFERROR(IF(AND(AF313="Probabilidad",AF314="Probabilidad"),(AL313-(+AL313*AK314)),IF(AF314="Probabilidad",(S313-(+S313*AK314)),IF(AF314="Impacto",AL313,""))),"")</f>
        <v>0.12</v>
      </c>
      <c r="AM314" s="157">
        <f>IFERROR(IF(AND(AF313="Impacto",AF314="Impacto"),(AM313-(+AM313*AK314)),IF(AF314="Impacto",(Y313-(Y313*AK314)),IF(AF314="Probabilidad",AM313,""))),"")</f>
        <v>0.6</v>
      </c>
      <c r="AN314" s="158" t="s">
        <v>98</v>
      </c>
      <c r="AO314" s="158" t="s">
        <v>99</v>
      </c>
      <c r="AP314" s="158" t="s">
        <v>100</v>
      </c>
      <c r="AQ314" s="520"/>
      <c r="AR314" s="491"/>
      <c r="AS314" s="491"/>
      <c r="AT314" s="492"/>
      <c r="AU314" s="491"/>
      <c r="AV314" s="491"/>
      <c r="AW314" s="492"/>
      <c r="AX314" s="492"/>
      <c r="AY314" s="492"/>
      <c r="AZ314" s="520"/>
      <c r="BA314" s="519"/>
      <c r="BB314" s="519"/>
      <c r="BC314" s="519"/>
      <c r="BD314" s="519"/>
      <c r="BE314" s="783"/>
      <c r="BF314" s="516"/>
      <c r="BG314" s="516"/>
      <c r="BH314" s="581"/>
      <c r="BI314" s="581"/>
      <c r="BJ314" s="581"/>
      <c r="BK314" s="581"/>
      <c r="BL314" s="581"/>
      <c r="BM314" s="516"/>
      <c r="BN314" s="516"/>
      <c r="BO314" s="719"/>
    </row>
    <row r="315" spans="1:67" ht="69">
      <c r="A315" s="805"/>
      <c r="B315" s="808"/>
      <c r="C315" s="811"/>
      <c r="D315" s="728"/>
      <c r="E315" s="728"/>
      <c r="F315" s="515"/>
      <c r="G315" s="516"/>
      <c r="H315" s="520"/>
      <c r="I315" s="795"/>
      <c r="J315" s="491"/>
      <c r="K315" s="483"/>
      <c r="L315" s="516"/>
      <c r="M315" s="492"/>
      <c r="N315" s="737"/>
      <c r="O315" s="737"/>
      <c r="P315" s="519"/>
      <c r="Q315" s="514"/>
      <c r="R315" s="520" t="s">
        <v>124</v>
      </c>
      <c r="S315" s="482"/>
      <c r="T315" s="520"/>
      <c r="U315" s="482"/>
      <c r="V315" s="520" t="s">
        <v>125</v>
      </c>
      <c r="W315" s="482"/>
      <c r="X315" s="485"/>
      <c r="Y315" s="482"/>
      <c r="Z315" s="482"/>
      <c r="AA315" s="492"/>
      <c r="AB315" s="151">
        <v>3</v>
      </c>
      <c r="AC315" s="162" t="s">
        <v>1966</v>
      </c>
      <c r="AD315" s="159">
        <v>2</v>
      </c>
      <c r="AE315" s="152" t="s">
        <v>1981</v>
      </c>
      <c r="AF315" s="153" t="str">
        <f t="shared" si="16"/>
        <v>Impacto</v>
      </c>
      <c r="AG315" s="154" t="s">
        <v>1478</v>
      </c>
      <c r="AH315" s="155">
        <f t="shared" si="17"/>
        <v>0.1</v>
      </c>
      <c r="AI315" s="154" t="s">
        <v>1469</v>
      </c>
      <c r="AJ315" s="155">
        <f t="shared" si="18"/>
        <v>0.15</v>
      </c>
      <c r="AK315" s="156">
        <f t="shared" si="19"/>
        <v>0.25</v>
      </c>
      <c r="AL315" s="157">
        <f>IFERROR(IF(AND(AF314="Probabilidad",AF315="Probabilidad"),(AL314-(+AL314*AK315)),IF(AND(AF314="Impacto",AF315="Probabilidad"),(AL313-(+AL313*AK315)),IF(AF315="Impacto",AL314,""))),"")</f>
        <v>0.12</v>
      </c>
      <c r="AM315" s="157">
        <f>IFERROR(IF(AND(AF314="Impacto",AF315="Impacto"),(AM314-(+AM314*AK315)),IF(AND(AF314="Probabilidad",AF315="Impacto"),(AM313-(+AM313*AK315)),IF(AF315="Probabilidad",AM314,""))),"")</f>
        <v>0.44999999999999996</v>
      </c>
      <c r="AN315" s="158" t="s">
        <v>98</v>
      </c>
      <c r="AO315" s="158" t="s">
        <v>99</v>
      </c>
      <c r="AP315" s="158" t="s">
        <v>100</v>
      </c>
      <c r="AQ315" s="520"/>
      <c r="AR315" s="491"/>
      <c r="AS315" s="491"/>
      <c r="AT315" s="492"/>
      <c r="AU315" s="491"/>
      <c r="AV315" s="491"/>
      <c r="AW315" s="492"/>
      <c r="AX315" s="492"/>
      <c r="AY315" s="492"/>
      <c r="AZ315" s="520"/>
      <c r="BA315" s="519"/>
      <c r="BB315" s="519"/>
      <c r="BC315" s="519"/>
      <c r="BD315" s="519"/>
      <c r="BE315" s="783"/>
      <c r="BF315" s="516"/>
      <c r="BG315" s="516"/>
      <c r="BH315" s="581"/>
      <c r="BI315" s="581"/>
      <c r="BJ315" s="581"/>
      <c r="BK315" s="581"/>
      <c r="BL315" s="581"/>
      <c r="BM315" s="516"/>
      <c r="BN315" s="516"/>
      <c r="BO315" s="719"/>
    </row>
    <row r="316" spans="1:67" ht="69">
      <c r="A316" s="805"/>
      <c r="B316" s="808"/>
      <c r="C316" s="811"/>
      <c r="D316" s="728" t="s">
        <v>1299</v>
      </c>
      <c r="E316" s="728" t="s">
        <v>394</v>
      </c>
      <c r="F316" s="515">
        <v>14</v>
      </c>
      <c r="G316" s="516" t="s">
        <v>1998</v>
      </c>
      <c r="H316" s="520" t="s">
        <v>1548</v>
      </c>
      <c r="I316" s="795" t="s">
        <v>1316</v>
      </c>
      <c r="J316" s="491" t="s">
        <v>1999</v>
      </c>
      <c r="K316" s="483" t="s">
        <v>180</v>
      </c>
      <c r="L316" s="516" t="s">
        <v>365</v>
      </c>
      <c r="M316" s="492" t="s">
        <v>1304</v>
      </c>
      <c r="N316" s="737" t="s">
        <v>2000</v>
      </c>
      <c r="O316" s="737" t="s">
        <v>2001</v>
      </c>
      <c r="P316" s="519" t="s">
        <v>188</v>
      </c>
      <c r="Q316" s="514" t="s">
        <v>188</v>
      </c>
      <c r="R316" s="520" t="s">
        <v>124</v>
      </c>
      <c r="S316" s="482">
        <f>IF(R316="Muy Alta",100%,IF(R316="Alta",80%,IF(R316="Media",60%,IF(R316="Baja",40%,IF(R316="Muy Baja",20%,"")))))</f>
        <v>0.4</v>
      </c>
      <c r="T316" s="520" t="s">
        <v>120</v>
      </c>
      <c r="U316" s="482">
        <f>IF(T316="Catastrófico",100%,IF(T316="Mayor",80%,IF(T316="Moderado",60%,IF(T316="Menor",40%,IF(T316="Leve",20%,"")))))</f>
        <v>0.2</v>
      </c>
      <c r="V316" s="520" t="s">
        <v>91</v>
      </c>
      <c r="W316" s="482">
        <f>IF(V316="Catastrófico",100%,IF(V316="Mayor",80%,IF(V316="Moderado",60%,IF(V316="Menor",40%,IF(V316="Leve",20%,"")))))</f>
        <v>0.8</v>
      </c>
      <c r="X316" s="485" t="str">
        <f>IF(Y316=100%,"Catastrófico",IF(Y316=80%,"Mayor",IF(Y316=60%,"Moderado",IF(Y316=40%,"Menor",IF(Y316=20%,"Leve","")))))</f>
        <v>Mayor</v>
      </c>
      <c r="Y316" s="482">
        <f>IF(AND(U316="",W316=""),"",MAX(U316,W316))</f>
        <v>0.8</v>
      </c>
      <c r="Z316" s="482" t="str">
        <f>CONCATENATE(R316,X316)</f>
        <v>BajaMayor</v>
      </c>
      <c r="AA316" s="492" t="str">
        <f>IF(Z316="Muy AltaLeve","Alto",IF(Z316="Muy AltaMenor","Alto",IF(Z316="Muy AltaModerado","Alto",IF(Z316="Muy AltaMayor","Alto",IF(Z316="Muy AltaCatastrófico","Extremo",IF(Z316="AltaLeve","Moderado",IF(Z316="AltaMenor","Moderado",IF(Z316="AltaModerado","Alto",IF(Z316="AltaMayor","Alto",IF(Z316="AltaCatastrófico","Extremo",IF(Z316="MediaLeve","Moderado",IF(Z316="MediaMenor","Moderado",IF(Z316="MediaModerado","Moderado",IF(Z316="MediaMayor","Alto",IF(Z316="MediaCatastrófico","Extremo",IF(Z316="BajaLeve","Bajo",IF(Z316="BajaMenor","Moderado",IF(Z316="BajaModerado","Moderado",IF(Z316="BajaMayor","Alto",IF(Z316="BajaCatastrófico","Extremo",IF(Z316="Muy BajaLeve","Bajo",IF(Z316="Muy BajaMenor","Bajo",IF(Z316="Muy BajaModerado","Moderado",IF(Z316="Muy BajaMayor","Alto",IF(Z316="Muy BajaCatastrófico","Extremo","")))))))))))))))))))))))))</f>
        <v>Alto</v>
      </c>
      <c r="AB316" s="151">
        <v>1</v>
      </c>
      <c r="AC316" s="162" t="s">
        <v>2002</v>
      </c>
      <c r="AD316" s="159">
        <v>1</v>
      </c>
      <c r="AE316" s="152" t="s">
        <v>1981</v>
      </c>
      <c r="AF316" s="153" t="str">
        <f t="shared" si="16"/>
        <v>Impacto</v>
      </c>
      <c r="AG316" s="154" t="s">
        <v>1478</v>
      </c>
      <c r="AH316" s="155">
        <f t="shared" si="17"/>
        <v>0.1</v>
      </c>
      <c r="AI316" s="154" t="s">
        <v>1469</v>
      </c>
      <c r="AJ316" s="155">
        <f t="shared" si="18"/>
        <v>0.15</v>
      </c>
      <c r="AK316" s="156">
        <f t="shared" si="19"/>
        <v>0.25</v>
      </c>
      <c r="AL316" s="157">
        <f>IFERROR(IF(AF316="Probabilidad",(S316-(+S316*AK316)),IF(AF316="Impacto",S316,"")),"")</f>
        <v>0.4</v>
      </c>
      <c r="AM316" s="157">
        <f>IFERROR(IF(AF316="Impacto",(Y316-(+Y316*AK316)),IF(AF316="Probabilidad",Y316,"")),"")</f>
        <v>0.60000000000000009</v>
      </c>
      <c r="AN316" s="158" t="s">
        <v>98</v>
      </c>
      <c r="AO316" s="158" t="s">
        <v>99</v>
      </c>
      <c r="AP316" s="158" t="s">
        <v>100</v>
      </c>
      <c r="AQ316" s="520" t="s">
        <v>1932</v>
      </c>
      <c r="AR316" s="490">
        <f>S316</f>
        <v>0.4</v>
      </c>
      <c r="AS316" s="490">
        <f>IF(AL316="","",MIN(AL316:AL319))</f>
        <v>0.24</v>
      </c>
      <c r="AT316" s="492" t="str">
        <f>IFERROR(IF(AS316="","",IF(AS316&lt;=0.2,"Muy Baja",IF(AS316&lt;=0.4,"Baja",IF(AS316&lt;=0.6,"Media",IF(AS316&lt;=0.8,"Alta","Muy Alta"))))),"")</f>
        <v>Baja</v>
      </c>
      <c r="AU316" s="490">
        <f>Y316</f>
        <v>0.8</v>
      </c>
      <c r="AV316" s="490">
        <f>IF(AM316="","",MIN(AM316:AM319))</f>
        <v>0.33750000000000002</v>
      </c>
      <c r="AW316" s="492" t="str">
        <f>IFERROR(IF(AV316="","",IF(AV316&lt;=0.2,"Leve",IF(AV316&lt;=0.4,"Menor",IF(AV316&lt;=0.6,"Moderado",IF(AV316&lt;=0.8,"Mayor","Catastrófico"))))),"")</f>
        <v>Menor</v>
      </c>
      <c r="AX316" s="492" t="str">
        <f>AA316</f>
        <v>Alto</v>
      </c>
      <c r="AY316" s="492" t="str">
        <f>IFERROR(IF(OR(AND(AT316="Muy Baja",AW316="Leve"),AND(AT316="Muy Baja",AW316="Menor"),AND(AT316="Baja",AW316="Leve")),"Bajo",IF(OR(AND(AT316="Muy baja",AW316="Moderado"),AND(AT316="Baja",AW316="Menor"),AND(AT316="Baja",AW316="Moderado"),AND(AT316="Media",AW316="Leve"),AND(AT316="Media",AW316="Menor"),AND(AT316="Media",AW316="Moderado"),AND(AT316="Alta",AW316="Leve"),AND(AT316="Alta",AW316="Menor")),"Moderado",IF(OR(AND(AT316="Muy Baja",AW316="Mayor"),AND(AT316="Baja",AW316="Mayor"),AND(AT316="Media",AW316="Mayor"),AND(AT316="Alta",AW316="Moderado"),AND(AT316="Alta",AW316="Mayor"),AND(AT316="Muy Alta",AW316="Leve"),AND(AT316="Muy Alta",AW316="Menor"),AND(AT316="Muy Alta",AW316="Moderado"),AND(AT316="Muy Alta",AW316="Mayor")),"Alto",IF(OR(AND(AT316="Muy Baja",AW316="Catastrófico"),AND(AT316="Baja",AW316="Catastrófico"),AND(AT316="Media",AW316="Catastrófico"),AND(AT316="Alta",AW316="Catastrófico"),AND(AT316="Muy Alta",AW316="Catastrófico")),"Extremo","")))),"")</f>
        <v>Moderado</v>
      </c>
      <c r="AZ316" s="520" t="s">
        <v>104</v>
      </c>
      <c r="BA316" s="519" t="s">
        <v>2003</v>
      </c>
      <c r="BB316" s="737" t="s">
        <v>1914</v>
      </c>
      <c r="BC316" s="519" t="s">
        <v>1902</v>
      </c>
      <c r="BD316" s="519" t="s">
        <v>2004</v>
      </c>
      <c r="BE316" s="783" t="s">
        <v>246</v>
      </c>
      <c r="BF316" s="516"/>
      <c r="BG316" s="516"/>
      <c r="BH316" s="581"/>
      <c r="BI316" s="581"/>
      <c r="BJ316" s="581"/>
      <c r="BK316" s="581"/>
      <c r="BL316" s="581"/>
      <c r="BM316" s="516"/>
      <c r="BN316" s="516"/>
      <c r="BO316" s="719"/>
    </row>
    <row r="317" spans="1:67" ht="69">
      <c r="A317" s="805"/>
      <c r="B317" s="808"/>
      <c r="C317" s="811"/>
      <c r="D317" s="728"/>
      <c r="E317" s="728"/>
      <c r="F317" s="515"/>
      <c r="G317" s="516"/>
      <c r="H317" s="520"/>
      <c r="I317" s="795"/>
      <c r="J317" s="491"/>
      <c r="K317" s="483"/>
      <c r="L317" s="516"/>
      <c r="M317" s="492"/>
      <c r="N317" s="737"/>
      <c r="O317" s="737"/>
      <c r="P317" s="519"/>
      <c r="Q317" s="514"/>
      <c r="R317" s="520" t="s">
        <v>124</v>
      </c>
      <c r="S317" s="482"/>
      <c r="T317" s="520"/>
      <c r="U317" s="482"/>
      <c r="V317" s="520"/>
      <c r="W317" s="482"/>
      <c r="X317" s="485"/>
      <c r="Y317" s="482"/>
      <c r="Z317" s="482"/>
      <c r="AA317" s="492"/>
      <c r="AB317" s="151">
        <v>2</v>
      </c>
      <c r="AC317" s="270" t="s">
        <v>2005</v>
      </c>
      <c r="AD317" s="159">
        <v>2</v>
      </c>
      <c r="AE317" s="152" t="s">
        <v>1620</v>
      </c>
      <c r="AF317" s="153" t="str">
        <f t="shared" si="16"/>
        <v>Probabilidad</v>
      </c>
      <c r="AG317" s="154" t="s">
        <v>96</v>
      </c>
      <c r="AH317" s="155">
        <f t="shared" si="17"/>
        <v>0.25</v>
      </c>
      <c r="AI317" s="154" t="s">
        <v>97</v>
      </c>
      <c r="AJ317" s="155">
        <f t="shared" si="18"/>
        <v>0.15</v>
      </c>
      <c r="AK317" s="156">
        <f t="shared" si="19"/>
        <v>0.4</v>
      </c>
      <c r="AL317" s="157">
        <f>IFERROR(IF(AND(AF316="Probabilidad",AF317="Probabilidad"),(AL316-(+AL316*AK317)),IF(AF317="Probabilidad",(S316-(+S316*AK317)),IF(AF317="Impacto",AL316,""))),"")</f>
        <v>0.24</v>
      </c>
      <c r="AM317" s="157">
        <f>IFERROR(IF(AND(AF316="Impacto",AF317="Impacto"),(AM316-(+AM316*AK317)),IF(AF317="Impacto",(Y316-(Y316*AK317)),IF(AF317="Probabilidad",AM316,""))),"")</f>
        <v>0.60000000000000009</v>
      </c>
      <c r="AN317" s="158" t="s">
        <v>98</v>
      </c>
      <c r="AO317" s="158" t="s">
        <v>99</v>
      </c>
      <c r="AP317" s="158" t="s">
        <v>100</v>
      </c>
      <c r="AQ317" s="520"/>
      <c r="AR317" s="491"/>
      <c r="AS317" s="491"/>
      <c r="AT317" s="492"/>
      <c r="AU317" s="491"/>
      <c r="AV317" s="491"/>
      <c r="AW317" s="492"/>
      <c r="AX317" s="492"/>
      <c r="AY317" s="492"/>
      <c r="AZ317" s="520"/>
      <c r="BA317" s="519"/>
      <c r="BB317" s="519"/>
      <c r="BC317" s="519"/>
      <c r="BD317" s="519"/>
      <c r="BE317" s="519"/>
      <c r="BF317" s="516"/>
      <c r="BG317" s="516"/>
      <c r="BH317" s="581"/>
      <c r="BI317" s="581"/>
      <c r="BJ317" s="581"/>
      <c r="BK317" s="581"/>
      <c r="BL317" s="581"/>
      <c r="BM317" s="516"/>
      <c r="BN317" s="516"/>
      <c r="BO317" s="719"/>
    </row>
    <row r="318" spans="1:67" ht="69">
      <c r="A318" s="805"/>
      <c r="B318" s="808"/>
      <c r="C318" s="811"/>
      <c r="D318" s="728"/>
      <c r="E318" s="728"/>
      <c r="F318" s="515"/>
      <c r="G318" s="516"/>
      <c r="H318" s="520"/>
      <c r="I318" s="795"/>
      <c r="J318" s="491"/>
      <c r="K318" s="483"/>
      <c r="L318" s="516"/>
      <c r="M318" s="492"/>
      <c r="N318" s="737"/>
      <c r="O318" s="737"/>
      <c r="P318" s="519"/>
      <c r="Q318" s="514"/>
      <c r="R318" s="520" t="s">
        <v>124</v>
      </c>
      <c r="S318" s="482"/>
      <c r="T318" s="520"/>
      <c r="U318" s="482"/>
      <c r="V318" s="520"/>
      <c r="W318" s="482"/>
      <c r="X318" s="485"/>
      <c r="Y318" s="482"/>
      <c r="Z318" s="482"/>
      <c r="AA318" s="492"/>
      <c r="AB318" s="151">
        <v>3</v>
      </c>
      <c r="AC318" s="162" t="s">
        <v>2006</v>
      </c>
      <c r="AD318" s="159">
        <v>3</v>
      </c>
      <c r="AE318" s="152" t="s">
        <v>1981</v>
      </c>
      <c r="AF318" s="153" t="str">
        <f t="shared" si="16"/>
        <v>Impacto</v>
      </c>
      <c r="AG318" s="154" t="s">
        <v>270</v>
      </c>
      <c r="AH318" s="155">
        <f t="shared" si="17"/>
        <v>0.1</v>
      </c>
      <c r="AI318" s="154" t="s">
        <v>1469</v>
      </c>
      <c r="AJ318" s="155">
        <f t="shared" si="18"/>
        <v>0.15</v>
      </c>
      <c r="AK318" s="156">
        <f t="shared" si="19"/>
        <v>0.25</v>
      </c>
      <c r="AL318" s="157">
        <f>IFERROR(IF(AND(AF317="Probabilidad",AF318="Probabilidad"),(AL317-(+AL317*AK318)),IF(AND(AF317="Impacto",AF318="Probabilidad"),(AL316-(+AL316*AK318)),IF(AF318="Impacto",AL317,""))),"")</f>
        <v>0.24</v>
      </c>
      <c r="AM318" s="157">
        <f>IFERROR(IF(AND(AF317="Impacto",AF318="Impacto"),(AM317-(+AM317*AK318)),IF(AND(AF317="Probabilidad",AF318="Impacto"),(AM316-(+AM316*AK318)),IF(AF318="Probabilidad",AM317,""))),"")</f>
        <v>0.45000000000000007</v>
      </c>
      <c r="AN318" s="158" t="s">
        <v>98</v>
      </c>
      <c r="AO318" s="158" t="s">
        <v>99</v>
      </c>
      <c r="AP318" s="158" t="s">
        <v>100</v>
      </c>
      <c r="AQ318" s="520"/>
      <c r="AR318" s="491"/>
      <c r="AS318" s="491"/>
      <c r="AT318" s="492"/>
      <c r="AU318" s="491"/>
      <c r="AV318" s="491"/>
      <c r="AW318" s="492"/>
      <c r="AX318" s="492"/>
      <c r="AY318" s="492"/>
      <c r="AZ318" s="520"/>
      <c r="BA318" s="519"/>
      <c r="BB318" s="519"/>
      <c r="BC318" s="519"/>
      <c r="BD318" s="519"/>
      <c r="BE318" s="519"/>
      <c r="BF318" s="516"/>
      <c r="BG318" s="516"/>
      <c r="BH318" s="581"/>
      <c r="BI318" s="581"/>
      <c r="BJ318" s="581"/>
      <c r="BK318" s="581"/>
      <c r="BL318" s="581"/>
      <c r="BM318" s="516"/>
      <c r="BN318" s="516"/>
      <c r="BO318" s="719"/>
    </row>
    <row r="319" spans="1:67" ht="81">
      <c r="A319" s="805"/>
      <c r="B319" s="808"/>
      <c r="C319" s="811"/>
      <c r="D319" s="728"/>
      <c r="E319" s="728"/>
      <c r="F319" s="515"/>
      <c r="G319" s="516"/>
      <c r="H319" s="520"/>
      <c r="I319" s="795"/>
      <c r="J319" s="491"/>
      <c r="K319" s="483"/>
      <c r="L319" s="516"/>
      <c r="M319" s="492"/>
      <c r="N319" s="737"/>
      <c r="O319" s="737"/>
      <c r="P319" s="519"/>
      <c r="Q319" s="514"/>
      <c r="R319" s="520" t="s">
        <v>124</v>
      </c>
      <c r="S319" s="482"/>
      <c r="T319" s="520"/>
      <c r="U319" s="482"/>
      <c r="V319" s="520"/>
      <c r="W319" s="482"/>
      <c r="X319" s="485"/>
      <c r="Y319" s="482"/>
      <c r="Z319" s="482"/>
      <c r="AA319" s="492"/>
      <c r="AB319" s="151">
        <v>4</v>
      </c>
      <c r="AC319" s="162" t="s">
        <v>2007</v>
      </c>
      <c r="AD319" s="159">
        <v>1</v>
      </c>
      <c r="AE319" s="152" t="s">
        <v>1981</v>
      </c>
      <c r="AF319" s="153" t="str">
        <f t="shared" si="16"/>
        <v>Impacto</v>
      </c>
      <c r="AG319" s="154" t="s">
        <v>270</v>
      </c>
      <c r="AH319" s="155">
        <f t="shared" si="17"/>
        <v>0.1</v>
      </c>
      <c r="AI319" s="154" t="s">
        <v>1469</v>
      </c>
      <c r="AJ319" s="155">
        <f t="shared" si="18"/>
        <v>0.15</v>
      </c>
      <c r="AK319" s="156">
        <f t="shared" si="19"/>
        <v>0.25</v>
      </c>
      <c r="AL319" s="157">
        <f>IFERROR(IF(AND(AF318="Probabilidad",AF319="Probabilidad"),(AL318-(+AL318*AK319)),IF(AND(AF318="Impacto",AF319="Probabilidad"),(AL317-(+AL317*AK319)),IF(AF319="Impacto",AL318,""))),"")</f>
        <v>0.24</v>
      </c>
      <c r="AM319" s="157">
        <f>IFERROR(IF(AND(AF318="Impacto",AF319="Impacto"),(AM318-(+AM318*AK319)),IF(AND(AF318="Probabilidad",AF319="Impacto"),(AM317-(+AM317*AK319)),IF(AF319="Probabilidad",AM318,""))),"")</f>
        <v>0.33750000000000002</v>
      </c>
      <c r="AN319" s="158" t="s">
        <v>98</v>
      </c>
      <c r="AO319" s="158" t="s">
        <v>99</v>
      </c>
      <c r="AP319" s="158" t="s">
        <v>100</v>
      </c>
      <c r="AQ319" s="520"/>
      <c r="AR319" s="491"/>
      <c r="AS319" s="491"/>
      <c r="AT319" s="492"/>
      <c r="AU319" s="491"/>
      <c r="AV319" s="491"/>
      <c r="AW319" s="492"/>
      <c r="AX319" s="492"/>
      <c r="AY319" s="492"/>
      <c r="AZ319" s="520"/>
      <c r="BA319" s="519"/>
      <c r="BB319" s="519"/>
      <c r="BC319" s="519"/>
      <c r="BD319" s="519"/>
      <c r="BE319" s="519"/>
      <c r="BF319" s="516"/>
      <c r="BG319" s="516"/>
      <c r="BH319" s="581"/>
      <c r="BI319" s="581"/>
      <c r="BJ319" s="581"/>
      <c r="BK319" s="581"/>
      <c r="BL319" s="581"/>
      <c r="BM319" s="516"/>
      <c r="BN319" s="516"/>
      <c r="BO319" s="719"/>
    </row>
    <row r="320" spans="1:67" ht="69">
      <c r="A320" s="805"/>
      <c r="B320" s="808"/>
      <c r="C320" s="811"/>
      <c r="D320" s="728" t="s">
        <v>1299</v>
      </c>
      <c r="E320" s="728" t="s">
        <v>394</v>
      </c>
      <c r="F320" s="515">
        <v>15</v>
      </c>
      <c r="G320" s="516" t="s">
        <v>2008</v>
      </c>
      <c r="H320" s="520" t="s">
        <v>1548</v>
      </c>
      <c r="I320" s="795" t="s">
        <v>1302</v>
      </c>
      <c r="J320" s="491" t="s">
        <v>2009</v>
      </c>
      <c r="K320" s="483" t="s">
        <v>180</v>
      </c>
      <c r="L320" s="516" t="s">
        <v>365</v>
      </c>
      <c r="M320" s="492" t="s">
        <v>1304</v>
      </c>
      <c r="N320" s="519" t="s">
        <v>2010</v>
      </c>
      <c r="O320" s="519" t="s">
        <v>2011</v>
      </c>
      <c r="P320" s="519" t="s">
        <v>188</v>
      </c>
      <c r="Q320" s="514" t="s">
        <v>188</v>
      </c>
      <c r="R320" s="520" t="s">
        <v>124</v>
      </c>
      <c r="S320" s="482">
        <f>IF(R320="Muy Alta",100%,IF(R320="Alta",80%,IF(R320="Media",60%,IF(R320="Baja",40%,IF(R320="Muy Baja",20%,"")))))</f>
        <v>0.4</v>
      </c>
      <c r="T320" s="520"/>
      <c r="U320" s="482" t="str">
        <f>IF(T320="Catastrófico",100%,IF(T320="Mayor",80%,IF(T320="Moderado",60%,IF(T320="Menor",40%,IF(T320="Leve",20%,"")))))</f>
        <v/>
      </c>
      <c r="V320" s="520" t="s">
        <v>183</v>
      </c>
      <c r="W320" s="482">
        <f>IF(V320="Catastrófico",100%,IF(V320="Mayor",80%,IF(V320="Moderado",60%,IF(V320="Menor",40%,IF(V320="Leve",20%,"")))))</f>
        <v>0.4</v>
      </c>
      <c r="X320" s="485" t="str">
        <f>IF(Y320=100%,"Catastrófico",IF(Y320=80%,"Mayor",IF(Y320=60%,"Moderado",IF(Y320=40%,"Menor",IF(Y320=20%,"Leve","")))))</f>
        <v>Menor</v>
      </c>
      <c r="Y320" s="482">
        <f>IF(AND(U320="",W320=""),"",MAX(U320,W320))</f>
        <v>0.4</v>
      </c>
      <c r="Z320" s="482" t="str">
        <f>CONCATENATE(R320,X320)</f>
        <v>BajaMenor</v>
      </c>
      <c r="AA320" s="492" t="str">
        <f>IF(Z320="Muy AltaLeve","Alto",IF(Z320="Muy AltaMenor","Alto",IF(Z320="Muy AltaModerado","Alto",IF(Z320="Muy AltaMayor","Alto",IF(Z320="Muy AltaCatastrófico","Extremo",IF(Z320="AltaLeve","Moderado",IF(Z320="AltaMenor","Moderado",IF(Z320="AltaModerado","Alto",IF(Z320="AltaMayor","Alto",IF(Z320="AltaCatastrófico","Extremo",IF(Z320="MediaLeve","Moderado",IF(Z320="MediaMenor","Moderado",IF(Z320="MediaModerado","Moderado",IF(Z320="MediaMayor","Alto",IF(Z320="MediaCatastrófico","Extremo",IF(Z320="BajaLeve","Bajo",IF(Z320="BajaMenor","Moderado",IF(Z320="BajaModerado","Moderado",IF(Z320="BajaMayor","Alto",IF(Z320="BajaCatastrófico","Extremo",IF(Z320="Muy BajaLeve","Bajo",IF(Z320="Muy BajaMenor","Bajo",IF(Z320="Muy BajaModerado","Moderado",IF(Z320="Muy BajaMayor","Alto",IF(Z320="Muy BajaCatastrófico","Extremo","")))))))))))))))))))))))))</f>
        <v>Moderado</v>
      </c>
      <c r="AB320" s="151">
        <v>1</v>
      </c>
      <c r="AC320" s="288" t="s">
        <v>2012</v>
      </c>
      <c r="AD320" s="159">
        <v>3</v>
      </c>
      <c r="AE320" s="152" t="s">
        <v>1498</v>
      </c>
      <c r="AF320" s="153" t="s">
        <v>95</v>
      </c>
      <c r="AG320" s="154" t="s">
        <v>1468</v>
      </c>
      <c r="AH320" s="155">
        <v>0.25</v>
      </c>
      <c r="AI320" s="154" t="s">
        <v>635</v>
      </c>
      <c r="AJ320" s="155">
        <v>0.25</v>
      </c>
      <c r="AK320" s="156">
        <v>0.5</v>
      </c>
      <c r="AL320" s="157">
        <v>0.2</v>
      </c>
      <c r="AM320" s="157">
        <v>0.4</v>
      </c>
      <c r="AN320" s="158" t="s">
        <v>98</v>
      </c>
      <c r="AO320" s="158" t="s">
        <v>99</v>
      </c>
      <c r="AP320" s="158" t="s">
        <v>100</v>
      </c>
      <c r="AQ320" s="520" t="s">
        <v>1979</v>
      </c>
      <c r="AR320" s="490">
        <f>S320</f>
        <v>0.4</v>
      </c>
      <c r="AS320" s="490">
        <f>IF(AL320="","",MIN(AL320:AL322))</f>
        <v>0.14000000000000001</v>
      </c>
      <c r="AT320" s="492" t="str">
        <f>IFERROR(IF(AS320="","",IF(AS320&lt;=0.2,"Muy Baja",IF(AS320&lt;=0.4,"Baja",IF(AS320&lt;=0.6,"Media",IF(AS320&lt;=0.8,"Alta","Muy Alta"))))),"")</f>
        <v>Muy Baja</v>
      </c>
      <c r="AU320" s="490">
        <f>Y320</f>
        <v>0.4</v>
      </c>
      <c r="AV320" s="490">
        <f>IF(AM320="","",MIN(AM320:AM322))</f>
        <v>0.30000000000000004</v>
      </c>
      <c r="AW320" s="492" t="str">
        <f>IFERROR(IF(AV320="","",IF(AV320&lt;=0.2,"Leve",IF(AV320&lt;=0.4,"Menor",IF(AV320&lt;=0.6,"Moderado",IF(AV320&lt;=0.8,"Mayor","Catastrófico"))))),"")</f>
        <v>Menor</v>
      </c>
      <c r="AX320" s="492" t="str">
        <f>AA320</f>
        <v>Moderado</v>
      </c>
      <c r="AY320" s="492" t="str">
        <f>IFERROR(IF(OR(AND(AT320="Muy Baja",AW320="Leve"),AND(AT320="Muy Baja",AW320="Menor"),AND(AT320="Baja",AW320="Leve")),"Bajo",IF(OR(AND(AT320="Muy baja",AW320="Moderado"),AND(AT320="Baja",AW320="Menor"),AND(AT320="Baja",AW320="Moderado"),AND(AT320="Media",AW320="Leve"),AND(AT320="Media",AW320="Menor"),AND(AT320="Media",AW320="Moderado"),AND(AT320="Alta",AW320="Leve"),AND(AT320="Alta",AW320="Menor")),"Moderado",IF(OR(AND(AT320="Muy Baja",AW320="Mayor"),AND(AT320="Baja",AW320="Mayor"),AND(AT320="Media",AW320="Mayor"),AND(AT320="Alta",AW320="Moderado"),AND(AT320="Alta",AW320="Mayor"),AND(AT320="Muy Alta",AW320="Leve"),AND(AT320="Muy Alta",AW320="Menor"),AND(AT320="Muy Alta",AW320="Moderado"),AND(AT320="Muy Alta",AW320="Mayor")),"Alto",IF(OR(AND(AT320="Muy Baja",AW320="Catastrófico"),AND(AT320="Baja",AW320="Catastrófico"),AND(AT320="Media",AW320="Catastrófico"),AND(AT320="Alta",AW320="Catastrófico"),AND(AT320="Muy Alta",AW320="Catastrófico")),"Extremo","")))),"")</f>
        <v>Bajo</v>
      </c>
      <c r="AZ320" s="520" t="s">
        <v>127</v>
      </c>
      <c r="BA320" s="519" t="s">
        <v>188</v>
      </c>
      <c r="BB320" s="519" t="s">
        <v>188</v>
      </c>
      <c r="BC320" s="519" t="s">
        <v>188</v>
      </c>
      <c r="BD320" s="519" t="s">
        <v>188</v>
      </c>
      <c r="BE320" s="519" t="s">
        <v>188</v>
      </c>
      <c r="BF320" s="516"/>
      <c r="BG320" s="516"/>
      <c r="BH320" s="581"/>
      <c r="BI320" s="581"/>
      <c r="BJ320" s="581"/>
      <c r="BK320" s="581"/>
      <c r="BL320" s="581"/>
      <c r="BM320" s="516"/>
      <c r="BN320" s="516"/>
      <c r="BO320" s="719"/>
    </row>
    <row r="321" spans="1:67" ht="69">
      <c r="A321" s="805"/>
      <c r="B321" s="808"/>
      <c r="C321" s="811"/>
      <c r="D321" s="728"/>
      <c r="E321" s="728"/>
      <c r="F321" s="515"/>
      <c r="G321" s="516"/>
      <c r="H321" s="520"/>
      <c r="I321" s="795"/>
      <c r="J321" s="491"/>
      <c r="K321" s="483"/>
      <c r="L321" s="516"/>
      <c r="M321" s="492"/>
      <c r="N321" s="519"/>
      <c r="O321" s="519"/>
      <c r="P321" s="519"/>
      <c r="Q321" s="514"/>
      <c r="R321" s="520"/>
      <c r="S321" s="482"/>
      <c r="T321" s="520"/>
      <c r="U321" s="482"/>
      <c r="V321" s="520"/>
      <c r="W321" s="482"/>
      <c r="X321" s="485"/>
      <c r="Y321" s="482"/>
      <c r="Z321" s="482"/>
      <c r="AA321" s="492"/>
      <c r="AB321" s="151">
        <v>2</v>
      </c>
      <c r="AC321" s="162" t="s">
        <v>2013</v>
      </c>
      <c r="AD321" s="159">
        <v>1</v>
      </c>
      <c r="AE321" s="152" t="s">
        <v>1498</v>
      </c>
      <c r="AF321" s="153" t="s">
        <v>95</v>
      </c>
      <c r="AG321" s="154" t="s">
        <v>231</v>
      </c>
      <c r="AH321" s="155">
        <v>0.15</v>
      </c>
      <c r="AI321" s="154" t="s">
        <v>97</v>
      </c>
      <c r="AJ321" s="155">
        <v>0.15</v>
      </c>
      <c r="AK321" s="156">
        <v>0.3</v>
      </c>
      <c r="AL321" s="157">
        <v>0.14000000000000001</v>
      </c>
      <c r="AM321" s="157">
        <v>0.4</v>
      </c>
      <c r="AN321" s="158" t="s">
        <v>98</v>
      </c>
      <c r="AO321" s="158" t="s">
        <v>686</v>
      </c>
      <c r="AP321" s="158" t="s">
        <v>100</v>
      </c>
      <c r="AQ321" s="520"/>
      <c r="AR321" s="491"/>
      <c r="AS321" s="491"/>
      <c r="AT321" s="492"/>
      <c r="AU321" s="491"/>
      <c r="AV321" s="491"/>
      <c r="AW321" s="492"/>
      <c r="AX321" s="492"/>
      <c r="AY321" s="492"/>
      <c r="AZ321" s="520"/>
      <c r="BA321" s="519"/>
      <c r="BB321" s="519"/>
      <c r="BC321" s="519"/>
      <c r="BD321" s="519"/>
      <c r="BE321" s="519"/>
      <c r="BF321" s="516"/>
      <c r="BG321" s="516"/>
      <c r="BH321" s="581"/>
      <c r="BI321" s="581"/>
      <c r="BJ321" s="581"/>
      <c r="BK321" s="581"/>
      <c r="BL321" s="581"/>
      <c r="BM321" s="516"/>
      <c r="BN321" s="516"/>
      <c r="BO321" s="719"/>
    </row>
    <row r="322" spans="1:67" ht="69">
      <c r="A322" s="805"/>
      <c r="B322" s="808"/>
      <c r="C322" s="811"/>
      <c r="D322" s="728"/>
      <c r="E322" s="728"/>
      <c r="F322" s="515"/>
      <c r="G322" s="516"/>
      <c r="H322" s="520"/>
      <c r="I322" s="795"/>
      <c r="J322" s="491"/>
      <c r="K322" s="483"/>
      <c r="L322" s="516"/>
      <c r="M322" s="492"/>
      <c r="N322" s="519"/>
      <c r="O322" s="519"/>
      <c r="P322" s="519"/>
      <c r="Q322" s="514"/>
      <c r="R322" s="520"/>
      <c r="S322" s="482"/>
      <c r="T322" s="520"/>
      <c r="U322" s="482"/>
      <c r="V322" s="520"/>
      <c r="W322" s="482"/>
      <c r="X322" s="485"/>
      <c r="Y322" s="482"/>
      <c r="Z322" s="482"/>
      <c r="AA322" s="492"/>
      <c r="AB322" s="151">
        <v>3</v>
      </c>
      <c r="AC322" s="162" t="s">
        <v>2014</v>
      </c>
      <c r="AD322" s="159">
        <v>2</v>
      </c>
      <c r="AE322" s="152" t="s">
        <v>1365</v>
      </c>
      <c r="AF322" s="153" t="s">
        <v>269</v>
      </c>
      <c r="AG322" s="154" t="s">
        <v>270</v>
      </c>
      <c r="AH322" s="155">
        <v>0.1</v>
      </c>
      <c r="AI322" s="154" t="s">
        <v>97</v>
      </c>
      <c r="AJ322" s="155">
        <v>0.15</v>
      </c>
      <c r="AK322" s="156">
        <v>0.25</v>
      </c>
      <c r="AL322" s="157">
        <v>0.14000000000000001</v>
      </c>
      <c r="AM322" s="157">
        <v>0.30000000000000004</v>
      </c>
      <c r="AN322" s="158" t="s">
        <v>98</v>
      </c>
      <c r="AO322" s="158" t="s">
        <v>99</v>
      </c>
      <c r="AP322" s="158" t="s">
        <v>100</v>
      </c>
      <c r="AQ322" s="520"/>
      <c r="AR322" s="491"/>
      <c r="AS322" s="491"/>
      <c r="AT322" s="492"/>
      <c r="AU322" s="491"/>
      <c r="AV322" s="491"/>
      <c r="AW322" s="492"/>
      <c r="AX322" s="492"/>
      <c r="AY322" s="492"/>
      <c r="AZ322" s="520"/>
      <c r="BA322" s="519"/>
      <c r="BB322" s="519"/>
      <c r="BC322" s="519"/>
      <c r="BD322" s="519"/>
      <c r="BE322" s="519"/>
      <c r="BF322" s="516"/>
      <c r="BG322" s="516"/>
      <c r="BH322" s="581"/>
      <c r="BI322" s="581"/>
      <c r="BJ322" s="581"/>
      <c r="BK322" s="581"/>
      <c r="BL322" s="581"/>
      <c r="BM322" s="516"/>
      <c r="BN322" s="516"/>
      <c r="BO322" s="719"/>
    </row>
    <row r="323" spans="1:67" ht="69">
      <c r="A323" s="805"/>
      <c r="B323" s="808"/>
      <c r="C323" s="811"/>
      <c r="D323" s="728" t="s">
        <v>1299</v>
      </c>
      <c r="E323" s="728" t="s">
        <v>394</v>
      </c>
      <c r="F323" s="515">
        <v>16</v>
      </c>
      <c r="G323" s="516" t="s">
        <v>2015</v>
      </c>
      <c r="H323" s="520" t="s">
        <v>1548</v>
      </c>
      <c r="I323" s="795" t="s">
        <v>1316</v>
      </c>
      <c r="J323" s="491" t="s">
        <v>2016</v>
      </c>
      <c r="K323" s="483" t="s">
        <v>180</v>
      </c>
      <c r="L323" s="516" t="s">
        <v>365</v>
      </c>
      <c r="M323" s="492" t="s">
        <v>1304</v>
      </c>
      <c r="N323" s="519" t="s">
        <v>2017</v>
      </c>
      <c r="O323" s="519" t="s">
        <v>2018</v>
      </c>
      <c r="P323" s="519" t="s">
        <v>188</v>
      </c>
      <c r="Q323" s="514" t="s">
        <v>188</v>
      </c>
      <c r="R323" s="520" t="s">
        <v>124</v>
      </c>
      <c r="S323" s="482">
        <f>IF(R323="Muy Alta",100%,IF(R323="Alta",80%,IF(R323="Media",60%,IF(R323="Baja",40%,IF(R323="Muy Baja",20%,"")))))</f>
        <v>0.4</v>
      </c>
      <c r="T323" s="520"/>
      <c r="U323" s="482" t="str">
        <f>IF(T323="Catastrófico",100%,IF(T323="Mayor",80%,IF(T323="Moderado",60%,IF(T323="Menor",40%,IF(T323="Leve",20%,"")))))</f>
        <v/>
      </c>
      <c r="V323" s="520" t="s">
        <v>125</v>
      </c>
      <c r="W323" s="482">
        <f>IF(V323="Catastrófico",100%,IF(V323="Mayor",80%,IF(V323="Moderado",60%,IF(V323="Menor",40%,IF(V323="Leve",20%,"")))))</f>
        <v>0.6</v>
      </c>
      <c r="X323" s="485" t="str">
        <f>IF(Y323=100%,"Catastrófico",IF(Y323=80%,"Mayor",IF(Y323=60%,"Moderado",IF(Y323=40%,"Menor",IF(Y323=20%,"Leve","")))))</f>
        <v>Moderado</v>
      </c>
      <c r="Y323" s="482">
        <f>IF(AND(U323="",W323=""),"",MAX(U323,W323))</f>
        <v>0.6</v>
      </c>
      <c r="Z323" s="482" t="str">
        <f>CONCATENATE(R323,X323)</f>
        <v>BajaModerado</v>
      </c>
      <c r="AA323" s="492" t="str">
        <f>IF(Z323="Muy AltaLeve","Alto",IF(Z323="Muy AltaMenor","Alto",IF(Z323="Muy AltaModerado","Alto",IF(Z323="Muy AltaMayor","Alto",IF(Z323="Muy AltaCatastrófico","Extremo",IF(Z323="AltaLeve","Moderado",IF(Z323="AltaMenor","Moderado",IF(Z323="AltaModerado","Alto",IF(Z323="AltaMayor","Alto",IF(Z323="AltaCatastrófico","Extremo",IF(Z323="MediaLeve","Moderado",IF(Z323="MediaMenor","Moderado",IF(Z323="MediaModerado","Moderado",IF(Z323="MediaMayor","Alto",IF(Z323="MediaCatastrófico","Extremo",IF(Z323="BajaLeve","Bajo",IF(Z323="BajaMenor","Moderado",IF(Z323="BajaModerado","Moderado",IF(Z323="BajaMayor","Alto",IF(Z323="BajaCatastrófico","Extremo",IF(Z323="Muy BajaLeve","Bajo",IF(Z323="Muy BajaMenor","Bajo",IF(Z323="Muy BajaModerado","Moderado",IF(Z323="Muy BajaMayor","Alto",IF(Z323="Muy BajaCatastrófico","Extremo","")))))))))))))))))))))))))</f>
        <v>Moderado</v>
      </c>
      <c r="AB323" s="151">
        <v>1</v>
      </c>
      <c r="AC323" s="288" t="s">
        <v>2012</v>
      </c>
      <c r="AD323" s="159">
        <v>2</v>
      </c>
      <c r="AE323" s="152" t="s">
        <v>1498</v>
      </c>
      <c r="AF323" s="153" t="str">
        <f t="shared" ref="AF323:AF385" si="20">IF(OR(AG323="Preventivo",AG323="Detectivo"),"Probabilidad",IF(AG323="Correctivo","Impacto",""))</f>
        <v>Probabilidad</v>
      </c>
      <c r="AG323" s="154" t="s">
        <v>1468</v>
      </c>
      <c r="AH323" s="155">
        <f t="shared" ref="AH323:AH386" si="21">IF(AG323="","",IF(AG323="Preventivo",25%,IF(AG323="Detectivo",15%,IF(AG323="Correctivo",10%))))</f>
        <v>0.25</v>
      </c>
      <c r="AI323" s="154" t="s">
        <v>635</v>
      </c>
      <c r="AJ323" s="155">
        <f t="shared" si="18"/>
        <v>0.25</v>
      </c>
      <c r="AK323" s="156">
        <f t="shared" si="19"/>
        <v>0.5</v>
      </c>
      <c r="AL323" s="157">
        <f>IFERROR(IF(AF323="Probabilidad",(S323-(+S323*AK323)),IF(AF323="Impacto",S323,"")),"")</f>
        <v>0.2</v>
      </c>
      <c r="AM323" s="157">
        <f>IFERROR(IF(AF323="Impacto",(Y323-(+Y323*AK323)),IF(AF323="Probabilidad",Y323,"")),"")</f>
        <v>0.6</v>
      </c>
      <c r="AN323" s="158" t="s">
        <v>98</v>
      </c>
      <c r="AO323" s="158" t="s">
        <v>99</v>
      </c>
      <c r="AP323" s="158" t="s">
        <v>100</v>
      </c>
      <c r="AQ323" s="520" t="s">
        <v>1979</v>
      </c>
      <c r="AR323" s="490">
        <f>S323</f>
        <v>0.4</v>
      </c>
      <c r="AS323" s="490">
        <f>IF(AL323="","",MIN(AL323:AL328))</f>
        <v>3.5999999999999997E-2</v>
      </c>
      <c r="AT323" s="492" t="str">
        <f>IFERROR(IF(AS323="","",IF(AS323&lt;=0.2,"Muy Baja",IF(AS323&lt;=0.4,"Baja",IF(AS323&lt;=0.6,"Media",IF(AS323&lt;=0.8,"Alta","Muy Alta"))))),"")</f>
        <v>Muy Baja</v>
      </c>
      <c r="AU323" s="490">
        <f>Y323</f>
        <v>0.6</v>
      </c>
      <c r="AV323" s="490">
        <f>IF(AM323="","",MIN(AM323:AM328))</f>
        <v>0.33749999999999997</v>
      </c>
      <c r="AW323" s="492" t="str">
        <f>IFERROR(IF(AV323="","",IF(AV323&lt;=0.2,"Leve",IF(AV323&lt;=0.4,"Menor",IF(AV323&lt;=0.6,"Moderado",IF(AV323&lt;=0.8,"Mayor","Catastrófico"))))),"")</f>
        <v>Menor</v>
      </c>
      <c r="AX323" s="492" t="str">
        <f>AA323</f>
        <v>Moderado</v>
      </c>
      <c r="AY323" s="492"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Bajo</v>
      </c>
      <c r="AZ323" s="520" t="s">
        <v>127</v>
      </c>
      <c r="BA323" s="519" t="s">
        <v>188</v>
      </c>
      <c r="BB323" s="519" t="s">
        <v>188</v>
      </c>
      <c r="BC323" s="519" t="s">
        <v>188</v>
      </c>
      <c r="BD323" s="519" t="s">
        <v>188</v>
      </c>
      <c r="BE323" s="519" t="s">
        <v>188</v>
      </c>
      <c r="BF323" s="516"/>
      <c r="BG323" s="516"/>
      <c r="BH323" s="581"/>
      <c r="BI323" s="581"/>
      <c r="BJ323" s="581"/>
      <c r="BK323" s="581"/>
      <c r="BL323" s="581"/>
      <c r="BM323" s="516"/>
      <c r="BN323" s="516"/>
      <c r="BO323" s="719"/>
    </row>
    <row r="324" spans="1:67" ht="69">
      <c r="A324" s="805"/>
      <c r="B324" s="808"/>
      <c r="C324" s="811"/>
      <c r="D324" s="728"/>
      <c r="E324" s="728"/>
      <c r="F324" s="515"/>
      <c r="G324" s="516"/>
      <c r="H324" s="520"/>
      <c r="I324" s="795"/>
      <c r="J324" s="491"/>
      <c r="K324" s="483"/>
      <c r="L324" s="516"/>
      <c r="M324" s="492"/>
      <c r="N324" s="519"/>
      <c r="O324" s="519"/>
      <c r="P324" s="519"/>
      <c r="Q324" s="514"/>
      <c r="R324" s="520"/>
      <c r="S324" s="482"/>
      <c r="T324" s="520"/>
      <c r="U324" s="482"/>
      <c r="V324" s="520"/>
      <c r="W324" s="482"/>
      <c r="X324" s="485"/>
      <c r="Y324" s="482"/>
      <c r="Z324" s="482"/>
      <c r="AA324" s="492"/>
      <c r="AB324" s="151">
        <v>2</v>
      </c>
      <c r="AC324" s="211" t="s">
        <v>2019</v>
      </c>
      <c r="AD324" s="159">
        <v>3</v>
      </c>
      <c r="AE324" s="152" t="s">
        <v>1970</v>
      </c>
      <c r="AF324" s="153" t="str">
        <f t="shared" si="20"/>
        <v>Probabilidad</v>
      </c>
      <c r="AG324" s="154" t="s">
        <v>1468</v>
      </c>
      <c r="AH324" s="155">
        <f t="shared" si="21"/>
        <v>0.25</v>
      </c>
      <c r="AI324" s="154" t="s">
        <v>1469</v>
      </c>
      <c r="AJ324" s="155">
        <f t="shared" si="18"/>
        <v>0.15</v>
      </c>
      <c r="AK324" s="156">
        <f t="shared" si="19"/>
        <v>0.4</v>
      </c>
      <c r="AL324" s="157">
        <f>IFERROR(IF(AND(AF323="Probabilidad",AF324="Probabilidad"),(AL323-(+AL323*AK324)),IF(AF324="Probabilidad",(S323-(+S323*AK324)),IF(AF324="Impacto",AL323,""))),"")</f>
        <v>0.12</v>
      </c>
      <c r="AM324" s="157">
        <f>IFERROR(IF(AND(AF323="Impacto",AF324="Impacto"),(AM323-(+AM323*AK324)),IF(AF324="Impacto",(Y323-(Y323*AK324)),IF(AF324="Probabilidad",AM323,""))),"")</f>
        <v>0.6</v>
      </c>
      <c r="AN324" s="158" t="s">
        <v>98</v>
      </c>
      <c r="AO324" s="158" t="s">
        <v>99</v>
      </c>
      <c r="AP324" s="158" t="s">
        <v>100</v>
      </c>
      <c r="AQ324" s="520"/>
      <c r="AR324" s="491"/>
      <c r="AS324" s="491"/>
      <c r="AT324" s="492"/>
      <c r="AU324" s="491"/>
      <c r="AV324" s="491"/>
      <c r="AW324" s="492"/>
      <c r="AX324" s="492"/>
      <c r="AY324" s="492"/>
      <c r="AZ324" s="520"/>
      <c r="BA324" s="519"/>
      <c r="BB324" s="519"/>
      <c r="BC324" s="519"/>
      <c r="BD324" s="519"/>
      <c r="BE324" s="519"/>
      <c r="BF324" s="516"/>
      <c r="BG324" s="516"/>
      <c r="BH324" s="581"/>
      <c r="BI324" s="581"/>
      <c r="BJ324" s="581"/>
      <c r="BK324" s="581"/>
      <c r="BL324" s="581"/>
      <c r="BM324" s="516"/>
      <c r="BN324" s="516"/>
      <c r="BO324" s="719"/>
    </row>
    <row r="325" spans="1:67" ht="69">
      <c r="A325" s="805"/>
      <c r="B325" s="808"/>
      <c r="C325" s="811"/>
      <c r="D325" s="728"/>
      <c r="E325" s="728"/>
      <c r="F325" s="515"/>
      <c r="G325" s="516"/>
      <c r="H325" s="520"/>
      <c r="I325" s="795"/>
      <c r="J325" s="491"/>
      <c r="K325" s="483"/>
      <c r="L325" s="516"/>
      <c r="M325" s="492"/>
      <c r="N325" s="519"/>
      <c r="O325" s="519"/>
      <c r="P325" s="519"/>
      <c r="Q325" s="514"/>
      <c r="R325" s="520"/>
      <c r="S325" s="482"/>
      <c r="T325" s="520"/>
      <c r="U325" s="482"/>
      <c r="V325" s="520"/>
      <c r="W325" s="482"/>
      <c r="X325" s="485"/>
      <c r="Y325" s="482"/>
      <c r="Z325" s="482"/>
      <c r="AA325" s="492"/>
      <c r="AB325" s="151">
        <v>3</v>
      </c>
      <c r="AC325" s="211" t="s">
        <v>2020</v>
      </c>
      <c r="AD325" s="159">
        <v>6</v>
      </c>
      <c r="AE325" s="152" t="s">
        <v>1970</v>
      </c>
      <c r="AF325" s="153" t="str">
        <f t="shared" si="20"/>
        <v>Impacto</v>
      </c>
      <c r="AG325" s="154" t="s">
        <v>1478</v>
      </c>
      <c r="AH325" s="155">
        <f t="shared" si="21"/>
        <v>0.1</v>
      </c>
      <c r="AI325" s="154" t="s">
        <v>1469</v>
      </c>
      <c r="AJ325" s="155">
        <f t="shared" si="18"/>
        <v>0.15</v>
      </c>
      <c r="AK325" s="156">
        <f t="shared" si="19"/>
        <v>0.25</v>
      </c>
      <c r="AL325" s="157">
        <f>IFERROR(IF(AND(AF324="Probabilidad",AF325="Probabilidad"),(AL324-(+AL324*AK325)),IF(AND(AF324="Impacto",AF325="Probabilidad"),(AL323-(+AL323*AK325)),IF(AF325="Impacto",AL324,""))),"")</f>
        <v>0.12</v>
      </c>
      <c r="AM325" s="157">
        <f>IFERROR(IF(AND(AF324="Impacto",AF325="Impacto"),(AM324-(+AM324*AK325)),IF(AND(AF324="Probabilidad",AF325="Impacto"),(AM323-(+AM323*AK325)),IF(AF325="Probabilidad",AM324,""))),"")</f>
        <v>0.44999999999999996</v>
      </c>
      <c r="AN325" s="158" t="s">
        <v>98</v>
      </c>
      <c r="AO325" s="158" t="s">
        <v>99</v>
      </c>
      <c r="AP325" s="158" t="s">
        <v>100</v>
      </c>
      <c r="AQ325" s="520"/>
      <c r="AR325" s="491"/>
      <c r="AS325" s="491"/>
      <c r="AT325" s="492"/>
      <c r="AU325" s="491"/>
      <c r="AV325" s="491"/>
      <c r="AW325" s="492"/>
      <c r="AX325" s="492"/>
      <c r="AY325" s="492"/>
      <c r="AZ325" s="520"/>
      <c r="BA325" s="519"/>
      <c r="BB325" s="519"/>
      <c r="BC325" s="519"/>
      <c r="BD325" s="519"/>
      <c r="BE325" s="519"/>
      <c r="BF325" s="516"/>
      <c r="BG325" s="516"/>
      <c r="BH325" s="581"/>
      <c r="BI325" s="581"/>
      <c r="BJ325" s="581"/>
      <c r="BK325" s="581"/>
      <c r="BL325" s="581"/>
      <c r="BM325" s="516"/>
      <c r="BN325" s="516"/>
      <c r="BO325" s="719"/>
    </row>
    <row r="326" spans="1:67" ht="69">
      <c r="A326" s="805"/>
      <c r="B326" s="808"/>
      <c r="C326" s="811"/>
      <c r="D326" s="728"/>
      <c r="E326" s="728"/>
      <c r="F326" s="515"/>
      <c r="G326" s="516"/>
      <c r="H326" s="520"/>
      <c r="I326" s="795"/>
      <c r="J326" s="491"/>
      <c r="K326" s="483"/>
      <c r="L326" s="516"/>
      <c r="M326" s="492"/>
      <c r="N326" s="519"/>
      <c r="O326" s="519"/>
      <c r="P326" s="519"/>
      <c r="Q326" s="514"/>
      <c r="R326" s="520"/>
      <c r="S326" s="482"/>
      <c r="T326" s="520"/>
      <c r="U326" s="482"/>
      <c r="V326" s="520"/>
      <c r="W326" s="482"/>
      <c r="X326" s="485"/>
      <c r="Y326" s="482"/>
      <c r="Z326" s="482"/>
      <c r="AA326" s="492"/>
      <c r="AB326" s="151">
        <v>4</v>
      </c>
      <c r="AC326" s="270" t="s">
        <v>2021</v>
      </c>
      <c r="AD326" s="159" t="s">
        <v>1352</v>
      </c>
      <c r="AE326" s="152" t="s">
        <v>1620</v>
      </c>
      <c r="AF326" s="153" t="str">
        <f t="shared" si="20"/>
        <v>Probabilidad</v>
      </c>
      <c r="AG326" s="154" t="s">
        <v>96</v>
      </c>
      <c r="AH326" s="155">
        <f t="shared" si="21"/>
        <v>0.25</v>
      </c>
      <c r="AI326" s="154" t="s">
        <v>635</v>
      </c>
      <c r="AJ326" s="155">
        <f t="shared" si="18"/>
        <v>0.25</v>
      </c>
      <c r="AK326" s="156">
        <f t="shared" si="19"/>
        <v>0.5</v>
      </c>
      <c r="AL326" s="157">
        <f>IFERROR(IF(AND(AF325="Probabilidad",AF326="Probabilidad"),(AL325-(+AL325*AK326)),IF(AND(AF325="Impacto",AF326="Probabilidad"),(AL324-(+AL324*AK326)),IF(AF326="Impacto",AL325,""))),"")</f>
        <v>0.06</v>
      </c>
      <c r="AM326" s="157">
        <f>IFERROR(IF(AND(AF325="Impacto",AF326="Impacto"),(AM325-(+AM325*AK326)),IF(AND(AF325="Probabilidad",AF326="Impacto"),(AM324-(+AM324*AK326)),IF(AF326="Probabilidad",AM325,""))),"")</f>
        <v>0.44999999999999996</v>
      </c>
      <c r="AN326" s="158" t="s">
        <v>98</v>
      </c>
      <c r="AO326" s="158" t="s">
        <v>99</v>
      </c>
      <c r="AP326" s="158" t="s">
        <v>100</v>
      </c>
      <c r="AQ326" s="520"/>
      <c r="AR326" s="491"/>
      <c r="AS326" s="491"/>
      <c r="AT326" s="492"/>
      <c r="AU326" s="491"/>
      <c r="AV326" s="491"/>
      <c r="AW326" s="492"/>
      <c r="AX326" s="492"/>
      <c r="AY326" s="492"/>
      <c r="AZ326" s="520"/>
      <c r="BA326" s="519"/>
      <c r="BB326" s="519"/>
      <c r="BC326" s="519"/>
      <c r="BD326" s="519"/>
      <c r="BE326" s="519"/>
      <c r="BF326" s="516"/>
      <c r="BG326" s="516"/>
      <c r="BH326" s="581"/>
      <c r="BI326" s="581"/>
      <c r="BJ326" s="581"/>
      <c r="BK326" s="581"/>
      <c r="BL326" s="581"/>
      <c r="BM326" s="516"/>
      <c r="BN326" s="516"/>
      <c r="BO326" s="719"/>
    </row>
    <row r="327" spans="1:67" ht="69">
      <c r="A327" s="805"/>
      <c r="B327" s="808"/>
      <c r="C327" s="811"/>
      <c r="D327" s="728"/>
      <c r="E327" s="728"/>
      <c r="F327" s="515"/>
      <c r="G327" s="516"/>
      <c r="H327" s="520"/>
      <c r="I327" s="795"/>
      <c r="J327" s="491"/>
      <c r="K327" s="483"/>
      <c r="L327" s="516"/>
      <c r="M327" s="492"/>
      <c r="N327" s="519"/>
      <c r="O327" s="519"/>
      <c r="P327" s="519"/>
      <c r="Q327" s="514"/>
      <c r="R327" s="520"/>
      <c r="S327" s="482"/>
      <c r="T327" s="520"/>
      <c r="U327" s="482"/>
      <c r="V327" s="520"/>
      <c r="W327" s="482"/>
      <c r="X327" s="485"/>
      <c r="Y327" s="482"/>
      <c r="Z327" s="482"/>
      <c r="AA327" s="492"/>
      <c r="AB327" s="151">
        <v>5</v>
      </c>
      <c r="AC327" s="162" t="s">
        <v>2022</v>
      </c>
      <c r="AD327" s="159">
        <v>1</v>
      </c>
      <c r="AE327" s="152" t="s">
        <v>1365</v>
      </c>
      <c r="AF327" s="153" t="str">
        <f t="shared" si="20"/>
        <v>Probabilidad</v>
      </c>
      <c r="AG327" s="154" t="s">
        <v>1468</v>
      </c>
      <c r="AH327" s="155">
        <f t="shared" si="21"/>
        <v>0.25</v>
      </c>
      <c r="AI327" s="154" t="s">
        <v>1469</v>
      </c>
      <c r="AJ327" s="155">
        <f t="shared" si="18"/>
        <v>0.15</v>
      </c>
      <c r="AK327" s="156">
        <f t="shared" si="19"/>
        <v>0.4</v>
      </c>
      <c r="AL327" s="157">
        <f>IFERROR(IF(AND(AF326="Probabilidad",AF327="Probabilidad"),(AL326-(+AL326*AK327)),IF(AND(AF326="Impacto",AF327="Probabilidad"),(AL325-(+AL325*AK327)),IF(AF327="Impacto",AL326,""))),"")</f>
        <v>3.5999999999999997E-2</v>
      </c>
      <c r="AM327" s="157">
        <f>IFERROR(IF(AND(AF326="Impacto",AF327="Impacto"),(AM326-(+AM326*AK327)),IF(AND(AF326="Probabilidad",AF327="Impacto"),(AM325-(+AM325*AK327)),IF(AF327="Probabilidad",AM326,""))),"")</f>
        <v>0.44999999999999996</v>
      </c>
      <c r="AN327" s="158" t="s">
        <v>98</v>
      </c>
      <c r="AO327" s="158" t="s">
        <v>99</v>
      </c>
      <c r="AP327" s="158" t="s">
        <v>100</v>
      </c>
      <c r="AQ327" s="520"/>
      <c r="AR327" s="491"/>
      <c r="AS327" s="491"/>
      <c r="AT327" s="492"/>
      <c r="AU327" s="491"/>
      <c r="AV327" s="491"/>
      <c r="AW327" s="492"/>
      <c r="AX327" s="492"/>
      <c r="AY327" s="492"/>
      <c r="AZ327" s="520"/>
      <c r="BA327" s="519"/>
      <c r="BB327" s="519"/>
      <c r="BC327" s="519"/>
      <c r="BD327" s="519"/>
      <c r="BE327" s="519"/>
      <c r="BF327" s="516"/>
      <c r="BG327" s="516"/>
      <c r="BH327" s="581"/>
      <c r="BI327" s="581"/>
      <c r="BJ327" s="581"/>
      <c r="BK327" s="581"/>
      <c r="BL327" s="581"/>
      <c r="BM327" s="516"/>
      <c r="BN327" s="516"/>
      <c r="BO327" s="719"/>
    </row>
    <row r="328" spans="1:67" ht="69">
      <c r="A328" s="805"/>
      <c r="B328" s="808"/>
      <c r="C328" s="811"/>
      <c r="D328" s="728"/>
      <c r="E328" s="728"/>
      <c r="F328" s="515"/>
      <c r="G328" s="516"/>
      <c r="H328" s="520"/>
      <c r="I328" s="795"/>
      <c r="J328" s="491"/>
      <c r="K328" s="483"/>
      <c r="L328" s="516"/>
      <c r="M328" s="492"/>
      <c r="N328" s="519"/>
      <c r="O328" s="519"/>
      <c r="P328" s="519"/>
      <c r="Q328" s="514"/>
      <c r="R328" s="520"/>
      <c r="S328" s="482"/>
      <c r="T328" s="520"/>
      <c r="U328" s="482"/>
      <c r="V328" s="520"/>
      <c r="W328" s="482"/>
      <c r="X328" s="485"/>
      <c r="Y328" s="482"/>
      <c r="Z328" s="482"/>
      <c r="AA328" s="492"/>
      <c r="AB328" s="151">
        <v>6</v>
      </c>
      <c r="AC328" s="162" t="s">
        <v>2023</v>
      </c>
      <c r="AD328" s="159">
        <v>4.5999999999999996</v>
      </c>
      <c r="AE328" s="152" t="s">
        <v>1365</v>
      </c>
      <c r="AF328" s="153" t="str">
        <f t="shared" si="20"/>
        <v>Impacto</v>
      </c>
      <c r="AG328" s="154" t="s">
        <v>1478</v>
      </c>
      <c r="AH328" s="155">
        <f t="shared" si="21"/>
        <v>0.1</v>
      </c>
      <c r="AI328" s="154" t="s">
        <v>1469</v>
      </c>
      <c r="AJ328" s="155">
        <f t="shared" si="18"/>
        <v>0.15</v>
      </c>
      <c r="AK328" s="156">
        <f t="shared" si="19"/>
        <v>0.25</v>
      </c>
      <c r="AL328" s="157">
        <f>IFERROR(IF(AND(AF327="Probabilidad",AF328="Probabilidad"),(AL327-(+AL327*AK328)),IF(AND(AF327="Impacto",AF328="Probabilidad"),(AL326-(+AL326*AK328)),IF(AF328="Impacto",AL327,""))),"")</f>
        <v>3.5999999999999997E-2</v>
      </c>
      <c r="AM328" s="157">
        <f>IFERROR(IF(AND(AF327="Impacto",AF328="Impacto"),(AM327-(+AM327*AK328)),IF(AND(AF327="Probabilidad",AF328="Impacto"),(AM326-(+AM326*AK328)),IF(AF328="Probabilidad",AM327,""))),"")</f>
        <v>0.33749999999999997</v>
      </c>
      <c r="AN328" s="158" t="s">
        <v>98</v>
      </c>
      <c r="AO328" s="158" t="s">
        <v>99</v>
      </c>
      <c r="AP328" s="158" t="s">
        <v>100</v>
      </c>
      <c r="AQ328" s="520"/>
      <c r="AR328" s="491"/>
      <c r="AS328" s="491"/>
      <c r="AT328" s="492"/>
      <c r="AU328" s="491"/>
      <c r="AV328" s="491"/>
      <c r="AW328" s="492"/>
      <c r="AX328" s="492"/>
      <c r="AY328" s="492"/>
      <c r="AZ328" s="520"/>
      <c r="BA328" s="519"/>
      <c r="BB328" s="519"/>
      <c r="BC328" s="519"/>
      <c r="BD328" s="519"/>
      <c r="BE328" s="519"/>
      <c r="BF328" s="516"/>
      <c r="BG328" s="516"/>
      <c r="BH328" s="581"/>
      <c r="BI328" s="581"/>
      <c r="BJ328" s="581"/>
      <c r="BK328" s="581"/>
      <c r="BL328" s="581"/>
      <c r="BM328" s="516"/>
      <c r="BN328" s="516"/>
      <c r="BO328" s="719"/>
    </row>
    <row r="329" spans="1:67" ht="69">
      <c r="A329" s="805"/>
      <c r="B329" s="808"/>
      <c r="C329" s="811"/>
      <c r="D329" s="728" t="s">
        <v>1299</v>
      </c>
      <c r="E329" s="728" t="s">
        <v>394</v>
      </c>
      <c r="F329" s="515">
        <v>17</v>
      </c>
      <c r="G329" s="516" t="s">
        <v>2024</v>
      </c>
      <c r="H329" s="520" t="s">
        <v>1548</v>
      </c>
      <c r="I329" s="795" t="s">
        <v>1302</v>
      </c>
      <c r="J329" s="491" t="s">
        <v>2025</v>
      </c>
      <c r="K329" s="483" t="s">
        <v>180</v>
      </c>
      <c r="L329" s="516" t="s">
        <v>365</v>
      </c>
      <c r="M329" s="492" t="s">
        <v>1304</v>
      </c>
      <c r="N329" s="519" t="s">
        <v>1976</v>
      </c>
      <c r="O329" s="519" t="s">
        <v>1977</v>
      </c>
      <c r="P329" s="519" t="s">
        <v>188</v>
      </c>
      <c r="Q329" s="514" t="s">
        <v>188</v>
      </c>
      <c r="R329" s="520" t="s">
        <v>102</v>
      </c>
      <c r="S329" s="482">
        <f>IF(R329="Muy Alta",100%,IF(R329="Alta",80%,IF(R329="Media",60%,IF(R329="Baja",40%,IF(R329="Muy Baja",20%,"")))))</f>
        <v>0.2</v>
      </c>
      <c r="T329" s="520" t="s">
        <v>120</v>
      </c>
      <c r="U329" s="482">
        <f>IF(T329="Catastrófico",100%,IF(T329="Mayor",80%,IF(T329="Moderado",60%,IF(T329="Menor",40%,IF(T329="Leve",20%,"")))))</f>
        <v>0.2</v>
      </c>
      <c r="V329" s="520" t="s">
        <v>183</v>
      </c>
      <c r="W329" s="482">
        <f>IF(V329="Catastrófico",100%,IF(V329="Mayor",80%,IF(V329="Moderado",60%,IF(V329="Menor",40%,IF(V329="Leve",20%,"")))))</f>
        <v>0.4</v>
      </c>
      <c r="X329" s="485" t="str">
        <f>IF(Y329=100%,"Catastrófico",IF(Y329=80%,"Mayor",IF(Y329=60%,"Moderado",IF(Y329=40%,"Menor",IF(Y329=20%,"Leve","")))))</f>
        <v>Menor</v>
      </c>
      <c r="Y329" s="482">
        <f>IF(AND(U329="",W329=""),"",MAX(U329,W329))</f>
        <v>0.4</v>
      </c>
      <c r="Z329" s="482" t="str">
        <f>CONCATENATE(R329,X329)</f>
        <v>Muy BajaMenor</v>
      </c>
      <c r="AA329" s="492" t="str">
        <f>IF(Z329="Muy AltaLeve","Alto",IF(Z329="Muy AltaMenor","Alto",IF(Z329="Muy AltaModerado","Alto",IF(Z329="Muy AltaMayor","Alto",IF(Z329="Muy AltaCatastrófico","Extremo",IF(Z329="AltaLeve","Moderado",IF(Z329="AltaMenor","Moderado",IF(Z329="AltaModerado","Alto",IF(Z329="AltaMayor","Alto",IF(Z329="AltaCatastrófico","Extremo",IF(Z329="MediaLeve","Moderado",IF(Z329="MediaMenor","Moderado",IF(Z329="MediaModerado","Moderado",IF(Z329="MediaMayor","Alto",IF(Z329="MediaCatastrófico","Extremo",IF(Z329="BajaLeve","Bajo",IF(Z329="BajaMenor","Moderado",IF(Z329="BajaModerado","Moderado",IF(Z329="BajaMayor","Alto",IF(Z329="BajaCatastrófico","Extremo",IF(Z329="Muy BajaLeve","Bajo",IF(Z329="Muy BajaMenor","Bajo",IF(Z329="Muy BajaModerado","Moderado",IF(Z329="Muy BajaMayor","Alto",IF(Z329="Muy BajaCatastrófico","Extremo","")))))))))))))))))))))))))</f>
        <v>Bajo</v>
      </c>
      <c r="AB329" s="151">
        <v>1</v>
      </c>
      <c r="AC329" s="288" t="s">
        <v>1985</v>
      </c>
      <c r="AD329" s="159">
        <v>1</v>
      </c>
      <c r="AE329" s="152" t="s">
        <v>1498</v>
      </c>
      <c r="AF329" s="153" t="str">
        <f t="shared" si="20"/>
        <v>Probabilidad</v>
      </c>
      <c r="AG329" s="154" t="s">
        <v>1468</v>
      </c>
      <c r="AH329" s="155">
        <f t="shared" si="21"/>
        <v>0.25</v>
      </c>
      <c r="AI329" s="154" t="s">
        <v>635</v>
      </c>
      <c r="AJ329" s="155">
        <f t="shared" ref="AJ329:AJ392" si="22">IF(AI329="Automático",25%,IF(AI329="Manual",15%,""))</f>
        <v>0.25</v>
      </c>
      <c r="AK329" s="156">
        <f t="shared" ref="AK329:AK392" si="23">IF(OR(AH329="",AJ329=""),"",AH329+AJ329)</f>
        <v>0.5</v>
      </c>
      <c r="AL329" s="157">
        <f>IFERROR(IF(AF329="Probabilidad",(S329-(+S329*AK329)),IF(AF329="Impacto",S329,"")),"")</f>
        <v>0.1</v>
      </c>
      <c r="AM329" s="157">
        <f>IFERROR(IF(AF329="Impacto",(Y329-(+Y329*AK329)),IF(AF329="Probabilidad",Y329,"")),"")</f>
        <v>0.4</v>
      </c>
      <c r="AN329" s="158" t="s">
        <v>98</v>
      </c>
      <c r="AO329" s="158" t="s">
        <v>99</v>
      </c>
      <c r="AP329" s="158" t="s">
        <v>100</v>
      </c>
      <c r="AQ329" s="520" t="s">
        <v>1932</v>
      </c>
      <c r="AR329" s="490">
        <f>S329</f>
        <v>0.2</v>
      </c>
      <c r="AS329" s="490">
        <f>IF(AL329="","",MIN(AL329:AL331))</f>
        <v>0.06</v>
      </c>
      <c r="AT329" s="492" t="str">
        <f>IFERROR(IF(AS329="","",IF(AS329&lt;=0.2,"Muy Baja",IF(AS329&lt;=0.4,"Baja",IF(AS329&lt;=0.6,"Media",IF(AS329&lt;=0.8,"Alta","Muy Alta"))))),"")</f>
        <v>Muy Baja</v>
      </c>
      <c r="AU329" s="490">
        <f>Y329</f>
        <v>0.4</v>
      </c>
      <c r="AV329" s="490">
        <f>IF(AM329="","",MIN(AM329:AM331))</f>
        <v>0.30000000000000004</v>
      </c>
      <c r="AW329" s="492" t="str">
        <f>IFERROR(IF(AV329="","",IF(AV329&lt;=0.2,"Leve",IF(AV329&lt;=0.4,"Menor",IF(AV329&lt;=0.6,"Moderado",IF(AV329&lt;=0.8,"Mayor","Catastrófico"))))),"")</f>
        <v>Menor</v>
      </c>
      <c r="AX329" s="492" t="str">
        <f>AA329</f>
        <v>Bajo</v>
      </c>
      <c r="AY329" s="492"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Bajo</v>
      </c>
      <c r="AZ329" s="520" t="s">
        <v>127</v>
      </c>
      <c r="BA329" s="519" t="s">
        <v>188</v>
      </c>
      <c r="BB329" s="519" t="s">
        <v>188</v>
      </c>
      <c r="BC329" s="519" t="s">
        <v>188</v>
      </c>
      <c r="BD329" s="519" t="s">
        <v>188</v>
      </c>
      <c r="BE329" s="519" t="s">
        <v>188</v>
      </c>
      <c r="BF329" s="516"/>
      <c r="BG329" s="516"/>
      <c r="BH329" s="581"/>
      <c r="BI329" s="581"/>
      <c r="BJ329" s="581"/>
      <c r="BK329" s="581"/>
      <c r="BL329" s="581"/>
      <c r="BM329" s="516"/>
      <c r="BN329" s="516"/>
      <c r="BO329" s="719"/>
    </row>
    <row r="330" spans="1:67" ht="69">
      <c r="A330" s="805"/>
      <c r="B330" s="808"/>
      <c r="C330" s="811"/>
      <c r="D330" s="728"/>
      <c r="E330" s="728"/>
      <c r="F330" s="515"/>
      <c r="G330" s="516"/>
      <c r="H330" s="520"/>
      <c r="I330" s="795"/>
      <c r="J330" s="491"/>
      <c r="K330" s="483"/>
      <c r="L330" s="516"/>
      <c r="M330" s="492"/>
      <c r="N330" s="519"/>
      <c r="O330" s="519"/>
      <c r="P330" s="519"/>
      <c r="Q330" s="514"/>
      <c r="R330" s="520"/>
      <c r="S330" s="482"/>
      <c r="T330" s="520"/>
      <c r="U330" s="482"/>
      <c r="V330" s="520"/>
      <c r="W330" s="482"/>
      <c r="X330" s="485"/>
      <c r="Y330" s="482"/>
      <c r="Z330" s="482"/>
      <c r="AA330" s="492"/>
      <c r="AB330" s="151">
        <v>2</v>
      </c>
      <c r="AC330" s="270" t="s">
        <v>2026</v>
      </c>
      <c r="AD330" s="159">
        <v>1</v>
      </c>
      <c r="AE330" s="152" t="s">
        <v>1620</v>
      </c>
      <c r="AF330" s="153" t="str">
        <f t="shared" si="20"/>
        <v>Probabilidad</v>
      </c>
      <c r="AG330" s="154" t="s">
        <v>96</v>
      </c>
      <c r="AH330" s="155">
        <f t="shared" si="21"/>
        <v>0.25</v>
      </c>
      <c r="AI330" s="154" t="s">
        <v>97</v>
      </c>
      <c r="AJ330" s="155">
        <f t="shared" si="22"/>
        <v>0.15</v>
      </c>
      <c r="AK330" s="156">
        <f t="shared" si="23"/>
        <v>0.4</v>
      </c>
      <c r="AL330" s="157">
        <f>IFERROR(IF(AND(AF329="Probabilidad",AF330="Probabilidad"),(AL329-(+AL329*AK330)),IF(AF330="Probabilidad",(S329-(+S329*AK330)),IF(AF330="Impacto",AL329,""))),"")</f>
        <v>0.06</v>
      </c>
      <c r="AM330" s="157">
        <f>IFERROR(IF(AND(AF329="Impacto",AF330="Impacto"),(AM329-(+AM329*AK330)),IF(AF330="Impacto",(Y329-(Y329*AK330)),IF(AF330="Probabilidad",AM329,""))),"")</f>
        <v>0.4</v>
      </c>
      <c r="AN330" s="158" t="s">
        <v>98</v>
      </c>
      <c r="AO330" s="158" t="s">
        <v>99</v>
      </c>
      <c r="AP330" s="158" t="s">
        <v>100</v>
      </c>
      <c r="AQ330" s="520"/>
      <c r="AR330" s="491"/>
      <c r="AS330" s="491"/>
      <c r="AT330" s="492"/>
      <c r="AU330" s="491"/>
      <c r="AV330" s="491"/>
      <c r="AW330" s="492"/>
      <c r="AX330" s="492"/>
      <c r="AY330" s="492"/>
      <c r="AZ330" s="520"/>
      <c r="BA330" s="519"/>
      <c r="BB330" s="519"/>
      <c r="BC330" s="519"/>
      <c r="BD330" s="519"/>
      <c r="BE330" s="519"/>
      <c r="BF330" s="516"/>
      <c r="BG330" s="516"/>
      <c r="BH330" s="581"/>
      <c r="BI330" s="581"/>
      <c r="BJ330" s="581"/>
      <c r="BK330" s="581"/>
      <c r="BL330" s="581"/>
      <c r="BM330" s="516"/>
      <c r="BN330" s="516"/>
      <c r="BO330" s="719"/>
    </row>
    <row r="331" spans="1:67" ht="69">
      <c r="A331" s="805"/>
      <c r="B331" s="808"/>
      <c r="C331" s="811"/>
      <c r="D331" s="728"/>
      <c r="E331" s="728"/>
      <c r="F331" s="515"/>
      <c r="G331" s="516"/>
      <c r="H331" s="520"/>
      <c r="I331" s="795"/>
      <c r="J331" s="491"/>
      <c r="K331" s="483"/>
      <c r="L331" s="516"/>
      <c r="M331" s="492"/>
      <c r="N331" s="519"/>
      <c r="O331" s="519"/>
      <c r="P331" s="519"/>
      <c r="Q331" s="514"/>
      <c r="R331" s="520"/>
      <c r="S331" s="482"/>
      <c r="T331" s="520"/>
      <c r="U331" s="482"/>
      <c r="V331" s="520"/>
      <c r="W331" s="482"/>
      <c r="X331" s="485"/>
      <c r="Y331" s="482"/>
      <c r="Z331" s="482"/>
      <c r="AA331" s="492"/>
      <c r="AB331" s="151">
        <v>3</v>
      </c>
      <c r="AC331" s="162" t="s">
        <v>2027</v>
      </c>
      <c r="AD331" s="159">
        <v>2</v>
      </c>
      <c r="AE331" s="152" t="s">
        <v>1365</v>
      </c>
      <c r="AF331" s="153" t="str">
        <f t="shared" si="20"/>
        <v>Impacto</v>
      </c>
      <c r="AG331" s="154" t="s">
        <v>1478</v>
      </c>
      <c r="AH331" s="155">
        <f t="shared" si="21"/>
        <v>0.1</v>
      </c>
      <c r="AI331" s="154" t="s">
        <v>1469</v>
      </c>
      <c r="AJ331" s="155">
        <f t="shared" si="22"/>
        <v>0.15</v>
      </c>
      <c r="AK331" s="156">
        <f t="shared" si="23"/>
        <v>0.25</v>
      </c>
      <c r="AL331" s="157">
        <f>IFERROR(IF(AND(AF330="Probabilidad",AF331="Probabilidad"),(AL330-(+AL330*AK331)),IF(AND(AF330="Impacto",AF331="Probabilidad"),(AL329-(+AL329*AK331)),IF(AF331="Impacto",AL330,""))),"")</f>
        <v>0.06</v>
      </c>
      <c r="AM331" s="157">
        <f>IFERROR(IF(AND(AF330="Impacto",AF331="Impacto"),(AM330-(+AM330*AK331)),IF(AND(AF330="Probabilidad",AF331="Impacto"),(AM329-(+AM329*AK331)),IF(AF331="Probabilidad",AM330,""))),"")</f>
        <v>0.30000000000000004</v>
      </c>
      <c r="AN331" s="158" t="s">
        <v>98</v>
      </c>
      <c r="AO331" s="158" t="s">
        <v>99</v>
      </c>
      <c r="AP331" s="158" t="s">
        <v>100</v>
      </c>
      <c r="AQ331" s="520"/>
      <c r="AR331" s="491"/>
      <c r="AS331" s="491"/>
      <c r="AT331" s="492"/>
      <c r="AU331" s="491"/>
      <c r="AV331" s="491"/>
      <c r="AW331" s="492"/>
      <c r="AX331" s="492"/>
      <c r="AY331" s="492"/>
      <c r="AZ331" s="520"/>
      <c r="BA331" s="519"/>
      <c r="BB331" s="519"/>
      <c r="BC331" s="519"/>
      <c r="BD331" s="519"/>
      <c r="BE331" s="519"/>
      <c r="BF331" s="516"/>
      <c r="BG331" s="516"/>
      <c r="BH331" s="581"/>
      <c r="BI331" s="581"/>
      <c r="BJ331" s="581"/>
      <c r="BK331" s="581"/>
      <c r="BL331" s="581"/>
      <c r="BM331" s="516"/>
      <c r="BN331" s="516"/>
      <c r="BO331" s="719"/>
    </row>
    <row r="332" spans="1:67" ht="69">
      <c r="A332" s="805"/>
      <c r="B332" s="808"/>
      <c r="C332" s="811"/>
      <c r="D332" s="728" t="s">
        <v>1299</v>
      </c>
      <c r="E332" s="728" t="s">
        <v>394</v>
      </c>
      <c r="F332" s="515">
        <v>18</v>
      </c>
      <c r="G332" s="516" t="s">
        <v>2024</v>
      </c>
      <c r="H332" s="520" t="s">
        <v>1548</v>
      </c>
      <c r="I332" s="795" t="s">
        <v>1316</v>
      </c>
      <c r="J332" s="491" t="s">
        <v>2028</v>
      </c>
      <c r="K332" s="483" t="s">
        <v>180</v>
      </c>
      <c r="L332" s="516" t="s">
        <v>365</v>
      </c>
      <c r="M332" s="492" t="s">
        <v>1304</v>
      </c>
      <c r="N332" s="519" t="s">
        <v>2029</v>
      </c>
      <c r="O332" s="519" t="s">
        <v>1984</v>
      </c>
      <c r="P332" s="519" t="s">
        <v>188</v>
      </c>
      <c r="Q332" s="514" t="s">
        <v>188</v>
      </c>
      <c r="R332" s="520" t="s">
        <v>102</v>
      </c>
      <c r="S332" s="482">
        <f>IF(R332="Muy Alta",100%,IF(R332="Alta",80%,IF(R332="Media",60%,IF(R332="Baja",40%,IF(R332="Muy Baja",20%,"")))))</f>
        <v>0.2</v>
      </c>
      <c r="T332" s="520" t="s">
        <v>120</v>
      </c>
      <c r="U332" s="482">
        <f>IF(T332="Catastrófico",100%,IF(T332="Mayor",80%,IF(T332="Moderado",60%,IF(T332="Menor",40%,IF(T332="Leve",20%,"")))))</f>
        <v>0.2</v>
      </c>
      <c r="V332" s="520" t="s">
        <v>183</v>
      </c>
      <c r="W332" s="482">
        <f>IF(V332="Catastrófico",100%,IF(V332="Mayor",80%,IF(V332="Moderado",60%,IF(V332="Menor",40%,IF(V332="Leve",20%,"")))))</f>
        <v>0.4</v>
      </c>
      <c r="X332" s="485" t="str">
        <f>IF(Y332=100%,"Catastrófico",IF(Y332=80%,"Mayor",IF(Y332=60%,"Moderado",IF(Y332=40%,"Menor",IF(Y332=20%,"Leve","")))))</f>
        <v>Menor</v>
      </c>
      <c r="Y332" s="482">
        <f>IF(AND(U332="",W332=""),"",MAX(U332,W332))</f>
        <v>0.4</v>
      </c>
      <c r="Z332" s="482" t="str">
        <f>CONCATENATE(R332,X332)</f>
        <v>Muy BajaMenor</v>
      </c>
      <c r="AA332" s="492" t="str">
        <f>IF(Z332="Muy AltaLeve","Alto",IF(Z332="Muy AltaMenor","Alto",IF(Z332="Muy AltaModerado","Alto",IF(Z332="Muy AltaMayor","Alto",IF(Z332="Muy AltaCatastrófico","Extremo",IF(Z332="AltaLeve","Moderado",IF(Z332="AltaMenor","Moderado",IF(Z332="AltaModerado","Alto",IF(Z332="AltaMayor","Alto",IF(Z332="AltaCatastrófico","Extremo",IF(Z332="MediaLeve","Moderado",IF(Z332="MediaMenor","Moderado",IF(Z332="MediaModerado","Moderado",IF(Z332="MediaMayor","Alto",IF(Z332="MediaCatastrófico","Extremo",IF(Z332="BajaLeve","Bajo",IF(Z332="BajaMenor","Moderado",IF(Z332="BajaModerado","Moderado",IF(Z332="BajaMayor","Alto",IF(Z332="BajaCatastrófico","Extremo",IF(Z332="Muy BajaLeve","Bajo",IF(Z332="Muy BajaMenor","Bajo",IF(Z332="Muy BajaModerado","Moderado",IF(Z332="Muy BajaMayor","Alto",IF(Z332="Muy BajaCatastrófico","Extremo","")))))))))))))))))))))))))</f>
        <v>Bajo</v>
      </c>
      <c r="AB332" s="151">
        <v>1</v>
      </c>
      <c r="AC332" s="288" t="s">
        <v>1985</v>
      </c>
      <c r="AD332" s="159">
        <v>1</v>
      </c>
      <c r="AE332" s="152" t="s">
        <v>1498</v>
      </c>
      <c r="AF332" s="153" t="str">
        <f t="shared" si="20"/>
        <v>Probabilidad</v>
      </c>
      <c r="AG332" s="154" t="s">
        <v>1468</v>
      </c>
      <c r="AH332" s="155">
        <f t="shared" si="21"/>
        <v>0.25</v>
      </c>
      <c r="AI332" s="154" t="s">
        <v>635</v>
      </c>
      <c r="AJ332" s="155">
        <f t="shared" si="22"/>
        <v>0.25</v>
      </c>
      <c r="AK332" s="156">
        <f t="shared" si="23"/>
        <v>0.5</v>
      </c>
      <c r="AL332" s="157">
        <f>IFERROR(IF(AF332="Probabilidad",(S332-(+S332*AK332)),IF(AF332="Impacto",S332,"")),"")</f>
        <v>0.1</v>
      </c>
      <c r="AM332" s="157">
        <f>IFERROR(IF(AF332="Impacto",(Y332-(+Y332*AK332)),IF(AF332="Probabilidad",Y332,"")),"")</f>
        <v>0.4</v>
      </c>
      <c r="AN332" s="158" t="s">
        <v>98</v>
      </c>
      <c r="AO332" s="158" t="s">
        <v>99</v>
      </c>
      <c r="AP332" s="158" t="s">
        <v>100</v>
      </c>
      <c r="AQ332" s="520" t="s">
        <v>1932</v>
      </c>
      <c r="AR332" s="490">
        <f>S332</f>
        <v>0.2</v>
      </c>
      <c r="AS332" s="490">
        <f>IF(AL332="","",MIN(AL332:AL336))</f>
        <v>4.1999999999999996E-2</v>
      </c>
      <c r="AT332" s="492" t="str">
        <f>IFERROR(IF(AS332="","",IF(AS332&lt;=0.2,"Muy Baja",IF(AS332&lt;=0.4,"Baja",IF(AS332&lt;=0.6,"Media",IF(AS332&lt;=0.8,"Alta","Muy Alta"))))),"")</f>
        <v>Muy Baja</v>
      </c>
      <c r="AU332" s="490">
        <f>Y332</f>
        <v>0.4</v>
      </c>
      <c r="AV332" s="490">
        <f>IF(AM332="","",MIN(AM332:AM336))</f>
        <v>0.22500000000000003</v>
      </c>
      <c r="AW332" s="492" t="str">
        <f>IFERROR(IF(AV332="","",IF(AV332&lt;=0.2,"Leve",IF(AV332&lt;=0.4,"Menor",IF(AV332&lt;=0.6,"Moderado",IF(AV332&lt;=0.8,"Mayor","Catastrófico"))))),"")</f>
        <v>Menor</v>
      </c>
      <c r="AX332" s="492" t="str">
        <f>AA332</f>
        <v>Bajo</v>
      </c>
      <c r="AY332" s="492" t="str">
        <f>IFERROR(IF(OR(AND(AT332="Muy Baja",AW332="Leve"),AND(AT332="Muy Baja",AW332="Menor"),AND(AT332="Baja",AW332="Leve")),"Bajo",IF(OR(AND(AT332="Muy baja",AW332="Moderado"),AND(AT332="Baja",AW332="Menor"),AND(AT332="Baja",AW332="Moderado"),AND(AT332="Media",AW332="Leve"),AND(AT332="Media",AW332="Menor"),AND(AT332="Media",AW332="Moderado"),AND(AT332="Alta",AW332="Leve"),AND(AT332="Alta",AW332="Menor")),"Moderado",IF(OR(AND(AT332="Muy Baja",AW332="Mayor"),AND(AT332="Baja",AW332="Mayor"),AND(AT332="Media",AW332="Mayor"),AND(AT332="Alta",AW332="Moderado"),AND(AT332="Alta",AW332="Mayor"),AND(AT332="Muy Alta",AW332="Leve"),AND(AT332="Muy Alta",AW332="Menor"),AND(AT332="Muy Alta",AW332="Moderado"),AND(AT332="Muy Alta",AW332="Mayor")),"Alto",IF(OR(AND(AT332="Muy Baja",AW332="Catastrófico"),AND(AT332="Baja",AW332="Catastrófico"),AND(AT332="Media",AW332="Catastrófico"),AND(AT332="Alta",AW332="Catastrófico"),AND(AT332="Muy Alta",AW332="Catastrófico")),"Extremo","")))),"")</f>
        <v>Bajo</v>
      </c>
      <c r="AZ332" s="520" t="s">
        <v>127</v>
      </c>
      <c r="BA332" s="519" t="s">
        <v>188</v>
      </c>
      <c r="BB332" s="519" t="s">
        <v>188</v>
      </c>
      <c r="BC332" s="519" t="s">
        <v>188</v>
      </c>
      <c r="BD332" s="519" t="s">
        <v>188</v>
      </c>
      <c r="BE332" s="519" t="s">
        <v>188</v>
      </c>
      <c r="BF332" s="516"/>
      <c r="BG332" s="516"/>
      <c r="BH332" s="581"/>
      <c r="BI332" s="581"/>
      <c r="BJ332" s="581"/>
      <c r="BK332" s="581"/>
      <c r="BL332" s="581"/>
      <c r="BM332" s="516"/>
      <c r="BN332" s="516"/>
      <c r="BO332" s="719"/>
    </row>
    <row r="333" spans="1:67" ht="69">
      <c r="A333" s="805"/>
      <c r="B333" s="808"/>
      <c r="C333" s="811"/>
      <c r="D333" s="728"/>
      <c r="E333" s="728"/>
      <c r="F333" s="515"/>
      <c r="G333" s="516"/>
      <c r="H333" s="520"/>
      <c r="I333" s="795"/>
      <c r="J333" s="491"/>
      <c r="K333" s="483"/>
      <c r="L333" s="516"/>
      <c r="M333" s="492"/>
      <c r="N333" s="519"/>
      <c r="O333" s="519"/>
      <c r="P333" s="519"/>
      <c r="Q333" s="514"/>
      <c r="R333" s="520"/>
      <c r="S333" s="482"/>
      <c r="T333" s="520"/>
      <c r="U333" s="482"/>
      <c r="V333" s="520"/>
      <c r="W333" s="482"/>
      <c r="X333" s="485"/>
      <c r="Y333" s="482"/>
      <c r="Z333" s="482"/>
      <c r="AA333" s="492"/>
      <c r="AB333" s="151">
        <v>2</v>
      </c>
      <c r="AC333" s="270" t="s">
        <v>2026</v>
      </c>
      <c r="AD333" s="159">
        <v>2</v>
      </c>
      <c r="AE333" s="152" t="s">
        <v>1620</v>
      </c>
      <c r="AF333" s="153" t="str">
        <f t="shared" si="20"/>
        <v>Probabilidad</v>
      </c>
      <c r="AG333" s="154" t="s">
        <v>96</v>
      </c>
      <c r="AH333" s="155">
        <f t="shared" si="21"/>
        <v>0.25</v>
      </c>
      <c r="AI333" s="154" t="s">
        <v>97</v>
      </c>
      <c r="AJ333" s="155">
        <f t="shared" si="22"/>
        <v>0.15</v>
      </c>
      <c r="AK333" s="156">
        <f t="shared" si="23"/>
        <v>0.4</v>
      </c>
      <c r="AL333" s="157">
        <f>IFERROR(IF(AND(AF332="Probabilidad",AF333="Probabilidad"),(AL332-(+AL332*AK333)),IF(AF333="Probabilidad",(S332-(+S332*AK333)),IF(AF333="Impacto",AL332,""))),"")</f>
        <v>0.06</v>
      </c>
      <c r="AM333" s="157">
        <f>IFERROR(IF(AND(AF332="Impacto",AF333="Impacto"),(AM332-(+AM332*AK333)),IF(AF333="Impacto",(Y332-(Y332*AK333)),IF(AF333="Probabilidad",AM332,""))),"")</f>
        <v>0.4</v>
      </c>
      <c r="AN333" s="158" t="s">
        <v>98</v>
      </c>
      <c r="AO333" s="158" t="s">
        <v>99</v>
      </c>
      <c r="AP333" s="158" t="s">
        <v>100</v>
      </c>
      <c r="AQ333" s="520"/>
      <c r="AR333" s="491"/>
      <c r="AS333" s="491"/>
      <c r="AT333" s="492"/>
      <c r="AU333" s="491"/>
      <c r="AV333" s="491"/>
      <c r="AW333" s="492"/>
      <c r="AX333" s="492"/>
      <c r="AY333" s="492"/>
      <c r="AZ333" s="520"/>
      <c r="BA333" s="519"/>
      <c r="BB333" s="519"/>
      <c r="BC333" s="519"/>
      <c r="BD333" s="519"/>
      <c r="BE333" s="519"/>
      <c r="BF333" s="516"/>
      <c r="BG333" s="516"/>
      <c r="BH333" s="581"/>
      <c r="BI333" s="581"/>
      <c r="BJ333" s="581"/>
      <c r="BK333" s="581"/>
      <c r="BL333" s="581"/>
      <c r="BM333" s="516"/>
      <c r="BN333" s="516"/>
      <c r="BO333" s="719"/>
    </row>
    <row r="334" spans="1:67" ht="69">
      <c r="A334" s="805"/>
      <c r="B334" s="808"/>
      <c r="C334" s="811"/>
      <c r="D334" s="728"/>
      <c r="E334" s="728"/>
      <c r="F334" s="515"/>
      <c r="G334" s="516"/>
      <c r="H334" s="520"/>
      <c r="I334" s="795"/>
      <c r="J334" s="491"/>
      <c r="K334" s="483"/>
      <c r="L334" s="516"/>
      <c r="M334" s="492"/>
      <c r="N334" s="519"/>
      <c r="O334" s="519"/>
      <c r="P334" s="519"/>
      <c r="Q334" s="514"/>
      <c r="R334" s="520"/>
      <c r="S334" s="482"/>
      <c r="T334" s="520"/>
      <c r="U334" s="482"/>
      <c r="V334" s="520"/>
      <c r="W334" s="482"/>
      <c r="X334" s="485"/>
      <c r="Y334" s="482"/>
      <c r="Z334" s="482"/>
      <c r="AA334" s="492"/>
      <c r="AB334" s="151">
        <v>3</v>
      </c>
      <c r="AC334" s="162" t="s">
        <v>2006</v>
      </c>
      <c r="AD334" s="159">
        <v>1</v>
      </c>
      <c r="AE334" s="152" t="s">
        <v>1365</v>
      </c>
      <c r="AF334" s="153" t="str">
        <f t="shared" si="20"/>
        <v>Probabilidad</v>
      </c>
      <c r="AG334" s="154" t="s">
        <v>1477</v>
      </c>
      <c r="AH334" s="155">
        <f t="shared" si="21"/>
        <v>0.15</v>
      </c>
      <c r="AI334" s="154" t="s">
        <v>1469</v>
      </c>
      <c r="AJ334" s="155">
        <f t="shared" si="22"/>
        <v>0.15</v>
      </c>
      <c r="AK334" s="156">
        <f t="shared" si="23"/>
        <v>0.3</v>
      </c>
      <c r="AL334" s="157">
        <f>IFERROR(IF(AND(AF333="Probabilidad",AF334="Probabilidad"),(AL333-(+AL333*AK334)),IF(AND(AF333="Impacto",AF334="Probabilidad"),(AL332-(+AL332*AK334)),IF(AF334="Impacto",AL333,""))),"")</f>
        <v>4.1999999999999996E-2</v>
      </c>
      <c r="AM334" s="157">
        <f>IFERROR(IF(AND(AF333="Impacto",AF334="Impacto"),(AM333-(+AM333*AK334)),IF(AND(AF333="Probabilidad",AF334="Impacto"),(AM332-(+AM332*AK334)),IF(AF334="Probabilidad",AM333,""))),"")</f>
        <v>0.4</v>
      </c>
      <c r="AN334" s="158" t="s">
        <v>98</v>
      </c>
      <c r="AO334" s="158" t="s">
        <v>99</v>
      </c>
      <c r="AP334" s="158" t="s">
        <v>100</v>
      </c>
      <c r="AQ334" s="520"/>
      <c r="AR334" s="491"/>
      <c r="AS334" s="491"/>
      <c r="AT334" s="492"/>
      <c r="AU334" s="491"/>
      <c r="AV334" s="491"/>
      <c r="AW334" s="492"/>
      <c r="AX334" s="492"/>
      <c r="AY334" s="492"/>
      <c r="AZ334" s="520"/>
      <c r="BA334" s="519"/>
      <c r="BB334" s="519"/>
      <c r="BC334" s="519"/>
      <c r="BD334" s="519"/>
      <c r="BE334" s="519"/>
      <c r="BF334" s="516"/>
      <c r="BG334" s="516"/>
      <c r="BH334" s="581"/>
      <c r="BI334" s="581"/>
      <c r="BJ334" s="581"/>
      <c r="BK334" s="581"/>
      <c r="BL334" s="581"/>
      <c r="BM334" s="516"/>
      <c r="BN334" s="516"/>
      <c r="BO334" s="719"/>
    </row>
    <row r="335" spans="1:67" ht="69">
      <c r="A335" s="805"/>
      <c r="B335" s="808"/>
      <c r="C335" s="811"/>
      <c r="D335" s="728"/>
      <c r="E335" s="728"/>
      <c r="F335" s="515"/>
      <c r="G335" s="516"/>
      <c r="H335" s="520"/>
      <c r="I335" s="795"/>
      <c r="J335" s="491"/>
      <c r="K335" s="483"/>
      <c r="L335" s="516"/>
      <c r="M335" s="492"/>
      <c r="N335" s="519"/>
      <c r="O335" s="519"/>
      <c r="P335" s="519"/>
      <c r="Q335" s="514"/>
      <c r="R335" s="520"/>
      <c r="S335" s="482"/>
      <c r="T335" s="520"/>
      <c r="U335" s="482"/>
      <c r="V335" s="520"/>
      <c r="W335" s="482"/>
      <c r="X335" s="485"/>
      <c r="Y335" s="482"/>
      <c r="Z335" s="482"/>
      <c r="AA335" s="492"/>
      <c r="AB335" s="151">
        <v>4</v>
      </c>
      <c r="AC335" s="162" t="s">
        <v>1408</v>
      </c>
      <c r="AD335" s="159" t="s">
        <v>2030</v>
      </c>
      <c r="AE335" s="152" t="s">
        <v>1365</v>
      </c>
      <c r="AF335" s="153" t="str">
        <f t="shared" si="20"/>
        <v>Impacto</v>
      </c>
      <c r="AG335" s="154" t="s">
        <v>1478</v>
      </c>
      <c r="AH335" s="155">
        <f t="shared" si="21"/>
        <v>0.1</v>
      </c>
      <c r="AI335" s="154" t="s">
        <v>1469</v>
      </c>
      <c r="AJ335" s="155">
        <f t="shared" si="22"/>
        <v>0.15</v>
      </c>
      <c r="AK335" s="156">
        <f t="shared" si="23"/>
        <v>0.25</v>
      </c>
      <c r="AL335" s="157">
        <f>IFERROR(IF(AND(AF334="Probabilidad",AF335="Probabilidad"),(AL334-(+AL334*AK335)),IF(AND(AF334="Impacto",AF335="Probabilidad"),(AL333-(+AL333*AK335)),IF(AF335="Impacto",AL334,""))),"")</f>
        <v>4.1999999999999996E-2</v>
      </c>
      <c r="AM335" s="157">
        <f>IFERROR(IF(AND(AF334="Impacto",AF335="Impacto"),(AM334-(+AM334*AK335)),IF(AND(AF334="Probabilidad",AF335="Impacto"),(AM333-(+AM333*AK335)),IF(AF335="Probabilidad",AM334,""))),"")</f>
        <v>0.30000000000000004</v>
      </c>
      <c r="AN335" s="158" t="s">
        <v>98</v>
      </c>
      <c r="AO335" s="158" t="s">
        <v>99</v>
      </c>
      <c r="AP335" s="158" t="s">
        <v>100</v>
      </c>
      <c r="AQ335" s="520"/>
      <c r="AR335" s="491"/>
      <c r="AS335" s="491"/>
      <c r="AT335" s="492"/>
      <c r="AU335" s="491"/>
      <c r="AV335" s="491"/>
      <c r="AW335" s="492"/>
      <c r="AX335" s="492"/>
      <c r="AY335" s="492"/>
      <c r="AZ335" s="520"/>
      <c r="BA335" s="519"/>
      <c r="BB335" s="519"/>
      <c r="BC335" s="519"/>
      <c r="BD335" s="519"/>
      <c r="BE335" s="519"/>
      <c r="BF335" s="516"/>
      <c r="BG335" s="516"/>
      <c r="BH335" s="581"/>
      <c r="BI335" s="581"/>
      <c r="BJ335" s="581"/>
      <c r="BK335" s="581"/>
      <c r="BL335" s="581"/>
      <c r="BM335" s="516"/>
      <c r="BN335" s="516"/>
      <c r="BO335" s="719"/>
    </row>
    <row r="336" spans="1:67" ht="69">
      <c r="A336" s="805"/>
      <c r="B336" s="808"/>
      <c r="C336" s="811"/>
      <c r="D336" s="728"/>
      <c r="E336" s="728"/>
      <c r="F336" s="515"/>
      <c r="G336" s="516"/>
      <c r="H336" s="520"/>
      <c r="I336" s="795"/>
      <c r="J336" s="491"/>
      <c r="K336" s="483"/>
      <c r="L336" s="516"/>
      <c r="M336" s="492"/>
      <c r="N336" s="519"/>
      <c r="O336" s="519"/>
      <c r="P336" s="519"/>
      <c r="Q336" s="514"/>
      <c r="R336" s="520"/>
      <c r="S336" s="482"/>
      <c r="T336" s="520"/>
      <c r="U336" s="482"/>
      <c r="V336" s="520"/>
      <c r="W336" s="482"/>
      <c r="X336" s="485"/>
      <c r="Y336" s="482"/>
      <c r="Z336" s="482"/>
      <c r="AA336" s="492"/>
      <c r="AB336" s="151">
        <v>5</v>
      </c>
      <c r="AC336" s="162" t="s">
        <v>1966</v>
      </c>
      <c r="AD336" s="159">
        <v>1.3</v>
      </c>
      <c r="AE336" s="152" t="s">
        <v>1365</v>
      </c>
      <c r="AF336" s="153" t="str">
        <f t="shared" si="20"/>
        <v>Impacto</v>
      </c>
      <c r="AG336" s="154" t="s">
        <v>1478</v>
      </c>
      <c r="AH336" s="155">
        <f t="shared" si="21"/>
        <v>0.1</v>
      </c>
      <c r="AI336" s="154" t="s">
        <v>1469</v>
      </c>
      <c r="AJ336" s="155">
        <f t="shared" si="22"/>
        <v>0.15</v>
      </c>
      <c r="AK336" s="156">
        <f t="shared" si="23"/>
        <v>0.25</v>
      </c>
      <c r="AL336" s="157">
        <f>IFERROR(IF(AND(AF335="Probabilidad",AF336="Probabilidad"),(AL335-(+AL335*AK336)),IF(AND(AF335="Impacto",AF336="Probabilidad"),(AL334-(+AL334*AK336)),IF(AF336="Impacto",AL335,""))),"")</f>
        <v>4.1999999999999996E-2</v>
      </c>
      <c r="AM336" s="157">
        <f>IFERROR(IF(AND(AF335="Impacto",AF336="Impacto"),(AM335-(+AM335*AK336)),IF(AND(AF335="Probabilidad",AF336="Impacto"),(AM334-(+AM334*AK336)),IF(AF336="Probabilidad",AM335,""))),"")</f>
        <v>0.22500000000000003</v>
      </c>
      <c r="AN336" s="158" t="s">
        <v>98</v>
      </c>
      <c r="AO336" s="158" t="s">
        <v>99</v>
      </c>
      <c r="AP336" s="158" t="s">
        <v>100</v>
      </c>
      <c r="AQ336" s="520"/>
      <c r="AR336" s="491"/>
      <c r="AS336" s="491"/>
      <c r="AT336" s="492"/>
      <c r="AU336" s="491"/>
      <c r="AV336" s="491"/>
      <c r="AW336" s="492"/>
      <c r="AX336" s="492"/>
      <c r="AY336" s="492"/>
      <c r="AZ336" s="520"/>
      <c r="BA336" s="519"/>
      <c r="BB336" s="519"/>
      <c r="BC336" s="519"/>
      <c r="BD336" s="519"/>
      <c r="BE336" s="519"/>
      <c r="BF336" s="516"/>
      <c r="BG336" s="516"/>
      <c r="BH336" s="581"/>
      <c r="BI336" s="581"/>
      <c r="BJ336" s="581"/>
      <c r="BK336" s="581"/>
      <c r="BL336" s="581"/>
      <c r="BM336" s="516"/>
      <c r="BN336" s="516"/>
      <c r="BO336" s="719"/>
    </row>
    <row r="337" spans="1:67" ht="69">
      <c r="A337" s="805"/>
      <c r="B337" s="808"/>
      <c r="C337" s="811"/>
      <c r="D337" s="728" t="s">
        <v>1299</v>
      </c>
      <c r="E337" s="728" t="s">
        <v>394</v>
      </c>
      <c r="F337" s="515">
        <v>19</v>
      </c>
      <c r="G337" s="516" t="s">
        <v>2031</v>
      </c>
      <c r="H337" s="520" t="s">
        <v>1548</v>
      </c>
      <c r="I337" s="795" t="s">
        <v>1302</v>
      </c>
      <c r="J337" s="491" t="s">
        <v>2032</v>
      </c>
      <c r="K337" s="483" t="s">
        <v>180</v>
      </c>
      <c r="L337" s="516" t="s">
        <v>87</v>
      </c>
      <c r="M337" s="492" t="s">
        <v>1304</v>
      </c>
      <c r="N337" s="519" t="s">
        <v>2033</v>
      </c>
      <c r="O337" s="519" t="s">
        <v>2034</v>
      </c>
      <c r="P337" s="519" t="s">
        <v>188</v>
      </c>
      <c r="Q337" s="514" t="s">
        <v>188</v>
      </c>
      <c r="R337" s="520" t="s">
        <v>124</v>
      </c>
      <c r="S337" s="482">
        <f>IF(R337="Muy Alta",100%,IF(R337="Alta",80%,IF(R337="Media",60%,IF(R337="Baja",40%,IF(R337="Muy Baja",20%,"")))))</f>
        <v>0.4</v>
      </c>
      <c r="T337" s="520"/>
      <c r="U337" s="482" t="str">
        <f>IF(T337="Catastrófico",100%,IF(T337="Mayor",80%,IF(T337="Moderado",60%,IF(T337="Menor",40%,IF(T337="Leve",20%,"")))))</f>
        <v/>
      </c>
      <c r="V337" s="520" t="s">
        <v>183</v>
      </c>
      <c r="W337" s="482">
        <f>IF(V337="Catastrófico",100%,IF(V337="Mayor",80%,IF(V337="Moderado",60%,IF(V337="Menor",40%,IF(V337="Leve",20%,"")))))</f>
        <v>0.4</v>
      </c>
      <c r="X337" s="485" t="str">
        <f>IF(Y337=100%,"Catastrófico",IF(Y337=80%,"Mayor",IF(Y337=60%,"Moderado",IF(Y337=40%,"Menor",IF(Y337=20%,"Leve","")))))</f>
        <v>Menor</v>
      </c>
      <c r="Y337" s="482">
        <f>IF(AND(U337="",W337=""),"",MAX(U337,W337))</f>
        <v>0.4</v>
      </c>
      <c r="Z337" s="482" t="str">
        <f>CONCATENATE(R337,X337)</f>
        <v>BajaMenor</v>
      </c>
      <c r="AA337" s="492" t="str">
        <f>IF(Z337="Muy AltaLeve","Alto",IF(Z337="Muy AltaMenor","Alto",IF(Z337="Muy AltaModerado","Alto",IF(Z337="Muy AltaMayor","Alto",IF(Z337="Muy AltaCatastrófico","Extremo",IF(Z337="AltaLeve","Moderado",IF(Z337="AltaMenor","Moderado",IF(Z337="AltaModerado","Alto",IF(Z337="AltaMayor","Alto",IF(Z337="AltaCatastrófico","Extremo",IF(Z337="MediaLeve","Moderado",IF(Z337="MediaMenor","Moderado",IF(Z337="MediaModerado","Moderado",IF(Z337="MediaMayor","Alto",IF(Z337="MediaCatastrófico","Extremo",IF(Z337="BajaLeve","Bajo",IF(Z337="BajaMenor","Moderado",IF(Z337="BajaModerado","Moderado",IF(Z337="BajaMayor","Alto",IF(Z337="BajaCatastrófico","Extremo",IF(Z337="Muy BajaLeve","Bajo",IF(Z337="Muy BajaMenor","Bajo",IF(Z337="Muy BajaModerado","Moderado",IF(Z337="Muy BajaMayor","Alto",IF(Z337="Muy BajaCatastrófico","Extremo","")))))))))))))))))))))))))</f>
        <v>Moderado</v>
      </c>
      <c r="AB337" s="151">
        <v>1</v>
      </c>
      <c r="AC337" s="162" t="s">
        <v>2035</v>
      </c>
      <c r="AD337" s="159">
        <v>1.2</v>
      </c>
      <c r="AE337" s="152" t="s">
        <v>2036</v>
      </c>
      <c r="AF337" s="153" t="str">
        <f t="shared" si="20"/>
        <v>Probabilidad</v>
      </c>
      <c r="AG337" s="154" t="s">
        <v>1468</v>
      </c>
      <c r="AH337" s="155">
        <f t="shared" si="21"/>
        <v>0.25</v>
      </c>
      <c r="AI337" s="154" t="s">
        <v>1469</v>
      </c>
      <c r="AJ337" s="155">
        <f t="shared" si="22"/>
        <v>0.15</v>
      </c>
      <c r="AK337" s="156">
        <f t="shared" si="23"/>
        <v>0.4</v>
      </c>
      <c r="AL337" s="157">
        <f>IFERROR(IF(AF337="Probabilidad",(S337-(+S337*AK337)),IF(AF337="Impacto",S337,"")),"")</f>
        <v>0.24</v>
      </c>
      <c r="AM337" s="157">
        <f>IFERROR(IF(AF337="Impacto",(Y337-(+Y337*AK337)),IF(AF337="Probabilidad",Y337,"")),"")</f>
        <v>0.4</v>
      </c>
      <c r="AN337" s="158" t="s">
        <v>98</v>
      </c>
      <c r="AO337" s="158" t="s">
        <v>686</v>
      </c>
      <c r="AP337" s="158" t="s">
        <v>1385</v>
      </c>
      <c r="AQ337" s="520" t="s">
        <v>2037</v>
      </c>
      <c r="AR337" s="490">
        <f>S337</f>
        <v>0.4</v>
      </c>
      <c r="AS337" s="490">
        <f>IF(AL337="","",MIN(AL337:AL338))</f>
        <v>0.14399999999999999</v>
      </c>
      <c r="AT337" s="492" t="str">
        <f>IFERROR(IF(AS337="","",IF(AS337&lt;=0.2,"Muy Baja",IF(AS337&lt;=0.4,"Baja",IF(AS337&lt;=0.6,"Media",IF(AS337&lt;=0.8,"Alta","Muy Alta"))))),"")</f>
        <v>Muy Baja</v>
      </c>
      <c r="AU337" s="490">
        <f>Y337</f>
        <v>0.4</v>
      </c>
      <c r="AV337" s="490">
        <f>IF(AM337="","",MIN(AM337:AM338))</f>
        <v>0.4</v>
      </c>
      <c r="AW337" s="492" t="str">
        <f>IFERROR(IF(AV337="","",IF(AV337&lt;=0.2,"Leve",IF(AV337&lt;=0.4,"Menor",IF(AV337&lt;=0.6,"Moderado",IF(AV337&lt;=0.8,"Mayor","Catastrófico"))))),"")</f>
        <v>Menor</v>
      </c>
      <c r="AX337" s="492" t="str">
        <f>AA337</f>
        <v>Moderado</v>
      </c>
      <c r="AY337" s="492" t="str">
        <f>IFERROR(IF(OR(AND(AT337="Muy Baja",AW337="Leve"),AND(AT337="Muy Baja",AW337="Menor"),AND(AT337="Baja",AW337="Leve")),"Bajo",IF(OR(AND(AT337="Muy baja",AW337="Moderado"),AND(AT337="Baja",AW337="Menor"),AND(AT337="Baja",AW337="Moderado"),AND(AT337="Media",AW337="Leve"),AND(AT337="Media",AW337="Menor"),AND(AT337="Media",AW337="Moderado"),AND(AT337="Alta",AW337="Leve"),AND(AT337="Alta",AW337="Menor")),"Moderado",IF(OR(AND(AT337="Muy Baja",AW337="Mayor"),AND(AT337="Baja",AW337="Mayor"),AND(AT337="Media",AW337="Mayor"),AND(AT337="Alta",AW337="Moderado"),AND(AT337="Alta",AW337="Mayor"),AND(AT337="Muy Alta",AW337="Leve"),AND(AT337="Muy Alta",AW337="Menor"),AND(AT337="Muy Alta",AW337="Moderado"),AND(AT337="Muy Alta",AW337="Mayor")),"Alto",IF(OR(AND(AT337="Muy Baja",AW337="Catastrófico"),AND(AT337="Baja",AW337="Catastrófico"),AND(AT337="Media",AW337="Catastrófico"),AND(AT337="Alta",AW337="Catastrófico"),AND(AT337="Muy Alta",AW337="Catastrófico")),"Extremo","")))),"")</f>
        <v>Bajo</v>
      </c>
      <c r="AZ337" s="520" t="s">
        <v>127</v>
      </c>
      <c r="BA337" s="519" t="s">
        <v>188</v>
      </c>
      <c r="BB337" s="519" t="s">
        <v>188</v>
      </c>
      <c r="BC337" s="519" t="s">
        <v>188</v>
      </c>
      <c r="BD337" s="519" t="s">
        <v>188</v>
      </c>
      <c r="BE337" s="519" t="s">
        <v>188</v>
      </c>
      <c r="BF337" s="516"/>
      <c r="BG337" s="516"/>
      <c r="BH337" s="581"/>
      <c r="BI337" s="581"/>
      <c r="BJ337" s="581"/>
      <c r="BK337" s="581"/>
      <c r="BL337" s="581"/>
      <c r="BM337" s="516"/>
      <c r="BN337" s="516"/>
      <c r="BO337" s="719"/>
    </row>
    <row r="338" spans="1:67" ht="69">
      <c r="A338" s="805"/>
      <c r="B338" s="808"/>
      <c r="C338" s="811"/>
      <c r="D338" s="728"/>
      <c r="E338" s="728"/>
      <c r="F338" s="515"/>
      <c r="G338" s="516"/>
      <c r="H338" s="520"/>
      <c r="I338" s="795"/>
      <c r="J338" s="491"/>
      <c r="K338" s="483"/>
      <c r="L338" s="516"/>
      <c r="M338" s="492"/>
      <c r="N338" s="519"/>
      <c r="O338" s="519"/>
      <c r="P338" s="519"/>
      <c r="Q338" s="514"/>
      <c r="R338" s="520"/>
      <c r="S338" s="482"/>
      <c r="T338" s="520"/>
      <c r="U338" s="482"/>
      <c r="V338" s="520"/>
      <c r="W338" s="482"/>
      <c r="X338" s="485"/>
      <c r="Y338" s="482"/>
      <c r="Z338" s="482"/>
      <c r="AA338" s="492"/>
      <c r="AB338" s="151">
        <v>2</v>
      </c>
      <c r="AC338" s="162" t="s">
        <v>2038</v>
      </c>
      <c r="AD338" s="159">
        <v>1.2</v>
      </c>
      <c r="AE338" s="152" t="s">
        <v>2036</v>
      </c>
      <c r="AF338" s="153" t="str">
        <f t="shared" si="20"/>
        <v>Probabilidad</v>
      </c>
      <c r="AG338" s="154" t="s">
        <v>1468</v>
      </c>
      <c r="AH338" s="155">
        <f t="shared" si="21"/>
        <v>0.25</v>
      </c>
      <c r="AI338" s="154" t="s">
        <v>1469</v>
      </c>
      <c r="AJ338" s="155">
        <f t="shared" si="22"/>
        <v>0.15</v>
      </c>
      <c r="AK338" s="156">
        <f t="shared" si="23"/>
        <v>0.4</v>
      </c>
      <c r="AL338" s="157">
        <f>IFERROR(IF(AND(AF337="Probabilidad",AF338="Probabilidad"),(AL337-(+AL337*AK338)),IF(AF338="Probabilidad",(S337-(+S337*AK338)),IF(AF338="Impacto",AL337,""))),"")</f>
        <v>0.14399999999999999</v>
      </c>
      <c r="AM338" s="157">
        <f>IFERROR(IF(AND(AF337="Impacto",AF338="Impacto"),(AM337-(+AM337*AK338)),IF(AF338="Impacto",(Y337-(Y337*AK338)),IF(AF338="Probabilidad",AM337,""))),"")</f>
        <v>0.4</v>
      </c>
      <c r="AN338" s="158" t="s">
        <v>98</v>
      </c>
      <c r="AO338" s="158" t="s">
        <v>686</v>
      </c>
      <c r="AP338" s="158" t="s">
        <v>1385</v>
      </c>
      <c r="AQ338" s="520"/>
      <c r="AR338" s="491"/>
      <c r="AS338" s="491"/>
      <c r="AT338" s="492"/>
      <c r="AU338" s="491"/>
      <c r="AV338" s="491"/>
      <c r="AW338" s="492"/>
      <c r="AX338" s="492"/>
      <c r="AY338" s="492"/>
      <c r="AZ338" s="520"/>
      <c r="BA338" s="519"/>
      <c r="BB338" s="519"/>
      <c r="BC338" s="519"/>
      <c r="BD338" s="519"/>
      <c r="BE338" s="519"/>
      <c r="BF338" s="516"/>
      <c r="BG338" s="516"/>
      <c r="BH338" s="581"/>
      <c r="BI338" s="581"/>
      <c r="BJ338" s="581"/>
      <c r="BK338" s="581"/>
      <c r="BL338" s="581"/>
      <c r="BM338" s="516"/>
      <c r="BN338" s="516"/>
      <c r="BO338" s="719"/>
    </row>
    <row r="339" spans="1:67" ht="69">
      <c r="A339" s="805"/>
      <c r="B339" s="808"/>
      <c r="C339" s="811"/>
      <c r="D339" s="728" t="s">
        <v>1299</v>
      </c>
      <c r="E339" s="728" t="s">
        <v>394</v>
      </c>
      <c r="F339" s="515">
        <v>20</v>
      </c>
      <c r="G339" s="516" t="s">
        <v>2031</v>
      </c>
      <c r="H339" s="520" t="s">
        <v>1548</v>
      </c>
      <c r="I339" s="795" t="s">
        <v>1316</v>
      </c>
      <c r="J339" s="491" t="s">
        <v>2039</v>
      </c>
      <c r="K339" s="483" t="s">
        <v>180</v>
      </c>
      <c r="L339" s="516" t="s">
        <v>87</v>
      </c>
      <c r="M339" s="492" t="s">
        <v>1304</v>
      </c>
      <c r="N339" s="519" t="s">
        <v>2040</v>
      </c>
      <c r="O339" s="519" t="s">
        <v>2041</v>
      </c>
      <c r="P339" s="519" t="s">
        <v>188</v>
      </c>
      <c r="Q339" s="514" t="s">
        <v>188</v>
      </c>
      <c r="R339" s="520" t="s">
        <v>124</v>
      </c>
      <c r="S339" s="482">
        <f>IF(R339="Muy Alta",100%,IF(R339="Alta",80%,IF(R339="Media",60%,IF(R339="Baja",40%,IF(R339="Muy Baja",20%,"")))))</f>
        <v>0.4</v>
      </c>
      <c r="T339" s="520"/>
      <c r="U339" s="482" t="str">
        <f>IF(T339="Catastrófico",100%,IF(T339="Mayor",80%,IF(T339="Moderado",60%,IF(T339="Menor",40%,IF(T339="Leve",20%,"")))))</f>
        <v/>
      </c>
      <c r="V339" s="520" t="s">
        <v>183</v>
      </c>
      <c r="W339" s="482">
        <f>IF(V339="Catastrófico",100%,IF(V339="Mayor",80%,IF(V339="Moderado",60%,IF(V339="Menor",40%,IF(V339="Leve",20%,"")))))</f>
        <v>0.4</v>
      </c>
      <c r="X339" s="485" t="str">
        <f>IF(Y339=100%,"Catastrófico",IF(Y339=80%,"Mayor",IF(Y339=60%,"Moderado",IF(Y339=40%,"Menor",IF(Y339=20%,"Leve","")))))</f>
        <v>Menor</v>
      </c>
      <c r="Y339" s="482">
        <f>IF(AND(U339="",W339=""),"",MAX(U339,W339))</f>
        <v>0.4</v>
      </c>
      <c r="Z339" s="482" t="str">
        <f>CONCATENATE(R339,X339)</f>
        <v>BajaMenor</v>
      </c>
      <c r="AA339" s="492" t="str">
        <f>IF(Z339="Muy AltaLeve","Alto",IF(Z339="Muy AltaMenor","Alto",IF(Z339="Muy AltaModerado","Alto",IF(Z339="Muy AltaMayor","Alto",IF(Z339="Muy AltaCatastrófico","Extremo",IF(Z339="AltaLeve","Moderado",IF(Z339="AltaMenor","Moderado",IF(Z339="AltaModerado","Alto",IF(Z339="AltaMayor","Alto",IF(Z339="AltaCatastrófico","Extremo",IF(Z339="MediaLeve","Moderado",IF(Z339="MediaMenor","Moderado",IF(Z339="MediaModerado","Moderado",IF(Z339="MediaMayor","Alto",IF(Z339="MediaCatastrófico","Extremo",IF(Z339="BajaLeve","Bajo",IF(Z339="BajaMenor","Moderado",IF(Z339="BajaModerado","Moderado",IF(Z339="BajaMayor","Alto",IF(Z339="BajaCatastrófico","Extremo",IF(Z339="Muy BajaLeve","Bajo",IF(Z339="Muy BajaMenor","Bajo",IF(Z339="Muy BajaModerado","Moderado",IF(Z339="Muy BajaMayor","Alto",IF(Z339="Muy BajaCatastrófico","Extremo","")))))))))))))))))))))))))</f>
        <v>Moderado</v>
      </c>
      <c r="AB339" s="151">
        <v>1</v>
      </c>
      <c r="AC339" s="162" t="s">
        <v>2042</v>
      </c>
      <c r="AD339" s="159">
        <v>1</v>
      </c>
      <c r="AE339" s="152" t="s">
        <v>1315</v>
      </c>
      <c r="AF339" s="153" t="str">
        <f t="shared" si="20"/>
        <v>Probabilidad</v>
      </c>
      <c r="AG339" s="154" t="s">
        <v>1468</v>
      </c>
      <c r="AH339" s="155">
        <f t="shared" si="21"/>
        <v>0.25</v>
      </c>
      <c r="AI339" s="154" t="s">
        <v>1469</v>
      </c>
      <c r="AJ339" s="155">
        <f t="shared" si="22"/>
        <v>0.15</v>
      </c>
      <c r="AK339" s="156">
        <f t="shared" si="23"/>
        <v>0.4</v>
      </c>
      <c r="AL339" s="157">
        <f>IFERROR(IF(AF339="Probabilidad",(S339-(+S339*AK339)),IF(AF339="Impacto",S339,"")),"")</f>
        <v>0.24</v>
      </c>
      <c r="AM339" s="157">
        <f>IFERROR(IF(AF339="Impacto",(Y339-(+Y339*AK339)),IF(AF339="Probabilidad",Y339,"")),"")</f>
        <v>0.4</v>
      </c>
      <c r="AN339" s="158" t="s">
        <v>98</v>
      </c>
      <c r="AO339" s="158" t="s">
        <v>686</v>
      </c>
      <c r="AP339" s="158" t="s">
        <v>100</v>
      </c>
      <c r="AQ339" s="520" t="s">
        <v>2037</v>
      </c>
      <c r="AR339" s="490">
        <f>S339</f>
        <v>0.4</v>
      </c>
      <c r="AS339" s="490">
        <f>IF(AL339="","",MIN(AL339:AL341))</f>
        <v>0.14399999999999999</v>
      </c>
      <c r="AT339" s="492" t="str">
        <f>IFERROR(IF(AS339="","",IF(AS339&lt;=0.2,"Muy Baja",IF(AS339&lt;=0.4,"Baja",IF(AS339&lt;=0.6,"Media",IF(AS339&lt;=0.8,"Alta","Muy Alta"))))),"")</f>
        <v>Muy Baja</v>
      </c>
      <c r="AU339" s="490">
        <f>Y339</f>
        <v>0.4</v>
      </c>
      <c r="AV339" s="490">
        <f>IF(AM339="","",MIN(AM339:AM341))</f>
        <v>0.30000000000000004</v>
      </c>
      <c r="AW339" s="492" t="str">
        <f>IFERROR(IF(AV339="","",IF(AV339&lt;=0.2,"Leve",IF(AV339&lt;=0.4,"Menor",IF(AV339&lt;=0.6,"Moderado",IF(AV339&lt;=0.8,"Mayor","Catastrófico"))))),"")</f>
        <v>Menor</v>
      </c>
      <c r="AX339" s="492" t="str">
        <f>AA339</f>
        <v>Moderado</v>
      </c>
      <c r="AY339" s="492" t="str">
        <f>IFERROR(IF(OR(AND(AT339="Muy Baja",AW339="Leve"),AND(AT339="Muy Baja",AW339="Menor"),AND(AT339="Baja",AW339="Leve")),"Bajo",IF(OR(AND(AT339="Muy baja",AW339="Moderado"),AND(AT339="Baja",AW339="Menor"),AND(AT339="Baja",AW339="Moderado"),AND(AT339="Media",AW339="Leve"),AND(AT339="Media",AW339="Menor"),AND(AT339="Media",AW339="Moderado"),AND(AT339="Alta",AW339="Leve"),AND(AT339="Alta",AW339="Menor")),"Moderado",IF(OR(AND(AT339="Muy Baja",AW339="Mayor"),AND(AT339="Baja",AW339="Mayor"),AND(AT339="Media",AW339="Mayor"),AND(AT339="Alta",AW339="Moderado"),AND(AT339="Alta",AW339="Mayor"),AND(AT339="Muy Alta",AW339="Leve"),AND(AT339="Muy Alta",AW339="Menor"),AND(AT339="Muy Alta",AW339="Moderado"),AND(AT339="Muy Alta",AW339="Mayor")),"Alto",IF(OR(AND(AT339="Muy Baja",AW339="Catastrófico"),AND(AT339="Baja",AW339="Catastrófico"),AND(AT339="Media",AW339="Catastrófico"),AND(AT339="Alta",AW339="Catastrófico"),AND(AT339="Muy Alta",AW339="Catastrófico")),"Extremo","")))),"")</f>
        <v>Bajo</v>
      </c>
      <c r="AZ339" s="520" t="s">
        <v>127</v>
      </c>
      <c r="BA339" s="519" t="s">
        <v>188</v>
      </c>
      <c r="BB339" s="519" t="s">
        <v>188</v>
      </c>
      <c r="BC339" s="519" t="s">
        <v>188</v>
      </c>
      <c r="BD339" s="519" t="s">
        <v>188</v>
      </c>
      <c r="BE339" s="519" t="s">
        <v>188</v>
      </c>
      <c r="BF339" s="516"/>
      <c r="BG339" s="516"/>
      <c r="BH339" s="581"/>
      <c r="BI339" s="581"/>
      <c r="BJ339" s="581"/>
      <c r="BK339" s="581"/>
      <c r="BL339" s="581"/>
      <c r="BM339" s="516"/>
      <c r="BN339" s="516"/>
      <c r="BO339" s="719"/>
    </row>
    <row r="340" spans="1:67" ht="77.25">
      <c r="A340" s="805"/>
      <c r="B340" s="808"/>
      <c r="C340" s="811"/>
      <c r="D340" s="728"/>
      <c r="E340" s="728"/>
      <c r="F340" s="515"/>
      <c r="G340" s="516"/>
      <c r="H340" s="520"/>
      <c r="I340" s="795"/>
      <c r="J340" s="491"/>
      <c r="K340" s="483"/>
      <c r="L340" s="516"/>
      <c r="M340" s="492"/>
      <c r="N340" s="519"/>
      <c r="O340" s="519"/>
      <c r="P340" s="519"/>
      <c r="Q340" s="514"/>
      <c r="R340" s="520"/>
      <c r="S340" s="482"/>
      <c r="T340" s="520"/>
      <c r="U340" s="482"/>
      <c r="V340" s="520"/>
      <c r="W340" s="482"/>
      <c r="X340" s="485"/>
      <c r="Y340" s="482"/>
      <c r="Z340" s="482"/>
      <c r="AA340" s="492"/>
      <c r="AB340" s="151">
        <v>2</v>
      </c>
      <c r="AC340" s="159" t="s">
        <v>2037</v>
      </c>
      <c r="AD340" s="159">
        <v>1</v>
      </c>
      <c r="AE340" s="152" t="s">
        <v>128</v>
      </c>
      <c r="AF340" s="153" t="str">
        <f t="shared" si="20"/>
        <v>Impacto</v>
      </c>
      <c r="AG340" s="154" t="s">
        <v>1478</v>
      </c>
      <c r="AH340" s="155">
        <f t="shared" si="21"/>
        <v>0.1</v>
      </c>
      <c r="AI340" s="154" t="s">
        <v>1469</v>
      </c>
      <c r="AJ340" s="155">
        <f t="shared" si="22"/>
        <v>0.15</v>
      </c>
      <c r="AK340" s="156">
        <f t="shared" si="23"/>
        <v>0.25</v>
      </c>
      <c r="AL340" s="157">
        <f>IFERROR(IF(AND(AF339="Probabilidad",AF340="Probabilidad"),(AL339-(+AL339*AK340)),IF(AF340="Probabilidad",(S339-(+S339*AK340)),IF(AF340="Impacto",AL339,""))),"")</f>
        <v>0.24</v>
      </c>
      <c r="AM340" s="157">
        <f>IFERROR(IF(AND(AF339="Impacto",AF340="Impacto"),(AM339-(+AM339*AK340)),IF(AF340="Impacto",(Y339-(Y339*AK340)),IF(AF340="Probabilidad",AM339,""))),"")</f>
        <v>0.30000000000000004</v>
      </c>
      <c r="AN340" s="158" t="s">
        <v>1255</v>
      </c>
      <c r="AO340" s="158" t="s">
        <v>686</v>
      </c>
      <c r="AP340" s="158" t="s">
        <v>100</v>
      </c>
      <c r="AQ340" s="520"/>
      <c r="AR340" s="491"/>
      <c r="AS340" s="491"/>
      <c r="AT340" s="492"/>
      <c r="AU340" s="491"/>
      <c r="AV340" s="491"/>
      <c r="AW340" s="492"/>
      <c r="AX340" s="492"/>
      <c r="AY340" s="492"/>
      <c r="AZ340" s="520"/>
      <c r="BA340" s="519"/>
      <c r="BB340" s="519"/>
      <c r="BC340" s="519"/>
      <c r="BD340" s="519"/>
      <c r="BE340" s="519"/>
      <c r="BF340" s="516"/>
      <c r="BG340" s="516"/>
      <c r="BH340" s="581"/>
      <c r="BI340" s="581"/>
      <c r="BJ340" s="581"/>
      <c r="BK340" s="581"/>
      <c r="BL340" s="581"/>
      <c r="BM340" s="516"/>
      <c r="BN340" s="516"/>
      <c r="BO340" s="719"/>
    </row>
    <row r="341" spans="1:67" ht="94.5">
      <c r="A341" s="805"/>
      <c r="B341" s="808"/>
      <c r="C341" s="811"/>
      <c r="D341" s="728"/>
      <c r="E341" s="728"/>
      <c r="F341" s="515"/>
      <c r="G341" s="516"/>
      <c r="H341" s="520"/>
      <c r="I341" s="795"/>
      <c r="J341" s="491"/>
      <c r="K341" s="483"/>
      <c r="L341" s="516"/>
      <c r="M341" s="492"/>
      <c r="N341" s="519"/>
      <c r="O341" s="519"/>
      <c r="P341" s="519"/>
      <c r="Q341" s="514"/>
      <c r="R341" s="520"/>
      <c r="S341" s="482"/>
      <c r="T341" s="520"/>
      <c r="U341" s="482"/>
      <c r="V341" s="520"/>
      <c r="W341" s="482"/>
      <c r="X341" s="485"/>
      <c r="Y341" s="482"/>
      <c r="Z341" s="482"/>
      <c r="AA341" s="492"/>
      <c r="AB341" s="151">
        <v>3</v>
      </c>
      <c r="AC341" s="162" t="s">
        <v>1491</v>
      </c>
      <c r="AD341" s="159">
        <v>1</v>
      </c>
      <c r="AE341" s="159" t="s">
        <v>1356</v>
      </c>
      <c r="AF341" s="153" t="str">
        <f t="shared" si="20"/>
        <v>Probabilidad</v>
      </c>
      <c r="AG341" s="154" t="s">
        <v>1468</v>
      </c>
      <c r="AH341" s="155">
        <f t="shared" si="21"/>
        <v>0.25</v>
      </c>
      <c r="AI341" s="154" t="s">
        <v>1469</v>
      </c>
      <c r="AJ341" s="155">
        <f t="shared" si="22"/>
        <v>0.15</v>
      </c>
      <c r="AK341" s="156">
        <f t="shared" si="23"/>
        <v>0.4</v>
      </c>
      <c r="AL341" s="157">
        <f>IFERROR(IF(AND(AF340="Probabilidad",AF341="Probabilidad"),(AL340-(+AL340*AK341)),IF(AND(AF340="Impacto",AF341="Probabilidad"),(AL339-(+AL339*AK341)),IF(AF341="Impacto",AL340,""))),"")</f>
        <v>0.14399999999999999</v>
      </c>
      <c r="AM341" s="157">
        <f>IFERROR(IF(AND(AF340="Impacto",AF341="Impacto"),(AM340-(+AM340*AK341)),IF(AND(AF340="Probabilidad",AF341="Impacto"),(AM339-(+AM339*AK341)),IF(AF341="Probabilidad",AM340,""))),"")</f>
        <v>0.30000000000000004</v>
      </c>
      <c r="AN341" s="158" t="s">
        <v>98</v>
      </c>
      <c r="AO341" s="158" t="s">
        <v>99</v>
      </c>
      <c r="AP341" s="158" t="s">
        <v>100</v>
      </c>
      <c r="AQ341" s="520"/>
      <c r="AR341" s="491"/>
      <c r="AS341" s="491"/>
      <c r="AT341" s="492"/>
      <c r="AU341" s="491"/>
      <c r="AV341" s="491"/>
      <c r="AW341" s="492"/>
      <c r="AX341" s="492"/>
      <c r="AY341" s="492"/>
      <c r="AZ341" s="520"/>
      <c r="BA341" s="519"/>
      <c r="BB341" s="519"/>
      <c r="BC341" s="519"/>
      <c r="BD341" s="519"/>
      <c r="BE341" s="519"/>
      <c r="BF341" s="516"/>
      <c r="BG341" s="516"/>
      <c r="BH341" s="581"/>
      <c r="BI341" s="581"/>
      <c r="BJ341" s="581"/>
      <c r="BK341" s="581"/>
      <c r="BL341" s="581"/>
      <c r="BM341" s="516"/>
      <c r="BN341" s="516"/>
      <c r="BO341" s="719"/>
    </row>
    <row r="342" spans="1:67" ht="94.5">
      <c r="A342" s="805"/>
      <c r="B342" s="808"/>
      <c r="C342" s="811"/>
      <c r="D342" s="728" t="s">
        <v>1299</v>
      </c>
      <c r="E342" s="728" t="s">
        <v>394</v>
      </c>
      <c r="F342" s="515">
        <v>21</v>
      </c>
      <c r="G342" s="516" t="s">
        <v>2043</v>
      </c>
      <c r="H342" s="520" t="s">
        <v>1386</v>
      </c>
      <c r="I342" s="795" t="s">
        <v>1387</v>
      </c>
      <c r="J342" s="491" t="s">
        <v>2044</v>
      </c>
      <c r="K342" s="483" t="s">
        <v>180</v>
      </c>
      <c r="L342" s="516" t="s">
        <v>312</v>
      </c>
      <c r="M342" s="492" t="s">
        <v>1304</v>
      </c>
      <c r="N342" s="519" t="s">
        <v>2045</v>
      </c>
      <c r="O342" s="519" t="s">
        <v>2046</v>
      </c>
      <c r="P342" s="519" t="s">
        <v>188</v>
      </c>
      <c r="Q342" s="514" t="s">
        <v>188</v>
      </c>
      <c r="R342" s="520" t="s">
        <v>90</v>
      </c>
      <c r="S342" s="482">
        <f>IF(R342="Muy Alta",100%,IF(R342="Alta",80%,IF(R342="Media",60%,IF(R342="Baja",40%,IF(R342="Muy Baja",20%,"")))))</f>
        <v>0.6</v>
      </c>
      <c r="T342" s="520"/>
      <c r="U342" s="482" t="str">
        <f>IF(T342="Catastrófico",100%,IF(T342="Mayor",80%,IF(T342="Moderado",60%,IF(T342="Menor",40%,IF(T342="Leve",20%,"")))))</f>
        <v/>
      </c>
      <c r="V342" s="520" t="s">
        <v>91</v>
      </c>
      <c r="W342" s="482">
        <f>IF(V342="Catastrófico",100%,IF(V342="Mayor",80%,IF(V342="Moderado",60%,IF(V342="Menor",40%,IF(V342="Leve",20%,"")))))</f>
        <v>0.8</v>
      </c>
      <c r="X342" s="485" t="str">
        <f>IF(Y342=100%,"Catastrófico",IF(Y342=80%,"Mayor",IF(Y342=60%,"Moderado",IF(Y342=40%,"Menor",IF(Y342=20%,"Leve","")))))</f>
        <v>Mayor</v>
      </c>
      <c r="Y342" s="482">
        <f>IF(AND(U342="",W342=""),"",MAX(U342,W342))</f>
        <v>0.8</v>
      </c>
      <c r="Z342" s="482" t="str">
        <f>CONCATENATE(R342,X342)</f>
        <v>MediaMayor</v>
      </c>
      <c r="AA342" s="492" t="str">
        <f>IF(Z342="Muy AltaLeve","Alto",IF(Z342="Muy AltaMenor","Alto",IF(Z342="Muy AltaModerado","Alto",IF(Z342="Muy AltaMayor","Alto",IF(Z342="Muy AltaCatastrófico","Extremo",IF(Z342="AltaLeve","Moderado",IF(Z342="AltaMenor","Moderado",IF(Z342="AltaModerado","Alto",IF(Z342="AltaMayor","Alto",IF(Z342="AltaCatastrófico","Extremo",IF(Z342="MediaLeve","Moderado",IF(Z342="MediaMenor","Moderado",IF(Z342="MediaModerado","Moderado",IF(Z342="MediaMayor","Alto",IF(Z342="MediaCatastrófico","Extremo",IF(Z342="BajaLeve","Bajo",IF(Z342="BajaMenor","Moderado",IF(Z342="BajaModerado","Moderado",IF(Z342="BajaMayor","Alto",IF(Z342="BajaCatastrófico","Extremo",IF(Z342="Muy BajaLeve","Bajo",IF(Z342="Muy BajaMenor","Bajo",IF(Z342="Muy BajaModerado","Moderado",IF(Z342="Muy BajaMayor","Alto",IF(Z342="Muy BajaCatastrófico","Extremo","")))))))))))))))))))))))))</f>
        <v>Alto</v>
      </c>
      <c r="AB342" s="151">
        <v>1</v>
      </c>
      <c r="AC342" s="162" t="s">
        <v>1491</v>
      </c>
      <c r="AD342" s="159">
        <v>1</v>
      </c>
      <c r="AE342" s="159" t="s">
        <v>1356</v>
      </c>
      <c r="AF342" s="153" t="str">
        <f t="shared" si="20"/>
        <v>Probabilidad</v>
      </c>
      <c r="AG342" s="154" t="s">
        <v>1477</v>
      </c>
      <c r="AH342" s="155">
        <f t="shared" si="21"/>
        <v>0.15</v>
      </c>
      <c r="AI342" s="154" t="s">
        <v>1469</v>
      </c>
      <c r="AJ342" s="155">
        <f t="shared" si="22"/>
        <v>0.15</v>
      </c>
      <c r="AK342" s="156">
        <f t="shared" si="23"/>
        <v>0.3</v>
      </c>
      <c r="AL342" s="157">
        <f>IFERROR(IF(AF342="Probabilidad",(S342-(+S342*AK342)),IF(AF342="Impacto",S342,"")),"")</f>
        <v>0.42</v>
      </c>
      <c r="AM342" s="157">
        <f>IFERROR(IF(AF342="Impacto",(Y342-(+Y342*AK342)),IF(AF342="Probabilidad",Y342,"")),"")</f>
        <v>0.8</v>
      </c>
      <c r="AN342" s="158" t="s">
        <v>98</v>
      </c>
      <c r="AO342" s="158" t="s">
        <v>99</v>
      </c>
      <c r="AP342" s="158" t="s">
        <v>100</v>
      </c>
      <c r="AQ342" s="520" t="s">
        <v>1398</v>
      </c>
      <c r="AR342" s="490">
        <f>S342</f>
        <v>0.6</v>
      </c>
      <c r="AS342" s="490">
        <f>IF(AL342="","",MIN(AL342:AL343))</f>
        <v>0.252</v>
      </c>
      <c r="AT342" s="492" t="str">
        <f>IFERROR(IF(AS342="","",IF(AS342&lt;=0.2,"Muy Baja",IF(AS342&lt;=0.4,"Baja",IF(AS342&lt;=0.6,"Media",IF(AS342&lt;=0.8,"Alta","Muy Alta"))))),"")</f>
        <v>Baja</v>
      </c>
      <c r="AU342" s="490">
        <f>Y342</f>
        <v>0.8</v>
      </c>
      <c r="AV342" s="490">
        <f>IF(AM342="","",MIN(AM342:AM343))</f>
        <v>0.8</v>
      </c>
      <c r="AW342" s="492" t="str">
        <f>IFERROR(IF(AV342="","",IF(AV342&lt;=0.2,"Leve",IF(AV342&lt;=0.4,"Menor",IF(AV342&lt;=0.6,"Moderado",IF(AV342&lt;=0.8,"Mayor","Catastrófico"))))),"")</f>
        <v>Mayor</v>
      </c>
      <c r="AX342" s="492" t="str">
        <f>AA342</f>
        <v>Alto</v>
      </c>
      <c r="AY342" s="492" t="str">
        <f>IFERROR(IF(OR(AND(AT342="Muy Baja",AW342="Leve"),AND(AT342="Muy Baja",AW342="Menor"),AND(AT342="Baja",AW342="Leve")),"Bajo",IF(OR(AND(AT342="Muy baja",AW342="Moderado"),AND(AT342="Baja",AW342="Menor"),AND(AT342="Baja",AW342="Moderado"),AND(AT342="Media",AW342="Leve"),AND(AT342="Media",AW342="Menor"),AND(AT342="Media",AW342="Moderado"),AND(AT342="Alta",AW342="Leve"),AND(AT342="Alta",AW342="Menor")),"Moderado",IF(OR(AND(AT342="Muy Baja",AW342="Mayor"),AND(AT342="Baja",AW342="Mayor"),AND(AT342="Media",AW342="Mayor"),AND(AT342="Alta",AW342="Moderado"),AND(AT342="Alta",AW342="Mayor"),AND(AT342="Muy Alta",AW342="Leve"),AND(AT342="Muy Alta",AW342="Menor"),AND(AT342="Muy Alta",AW342="Moderado"),AND(AT342="Muy Alta",AW342="Mayor")),"Alto",IF(OR(AND(AT342="Muy Baja",AW342="Catastrófico"),AND(AT342="Baja",AW342="Catastrófico"),AND(AT342="Media",AW342="Catastrófico"),AND(AT342="Alta",AW342="Catastrófico"),AND(AT342="Muy Alta",AW342="Catastrófico")),"Extremo","")))),"")</f>
        <v>Alto</v>
      </c>
      <c r="AZ342" s="520" t="s">
        <v>104</v>
      </c>
      <c r="BA342" s="519" t="s">
        <v>2047</v>
      </c>
      <c r="BB342" s="519" t="s">
        <v>2048</v>
      </c>
      <c r="BC342" s="519" t="s">
        <v>2049</v>
      </c>
      <c r="BD342" s="519" t="s">
        <v>2050</v>
      </c>
      <c r="BE342" s="783" t="s">
        <v>246</v>
      </c>
      <c r="BF342" s="516"/>
      <c r="BG342" s="516"/>
      <c r="BH342" s="581"/>
      <c r="BI342" s="581"/>
      <c r="BJ342" s="581"/>
      <c r="BK342" s="581"/>
      <c r="BL342" s="581"/>
      <c r="BM342" s="516"/>
      <c r="BN342" s="516"/>
      <c r="BO342" s="719"/>
    </row>
    <row r="343" spans="1:67" ht="108">
      <c r="A343" s="805"/>
      <c r="B343" s="808"/>
      <c r="C343" s="811"/>
      <c r="D343" s="728"/>
      <c r="E343" s="728"/>
      <c r="F343" s="515"/>
      <c r="G343" s="516"/>
      <c r="H343" s="520"/>
      <c r="I343" s="795"/>
      <c r="J343" s="491"/>
      <c r="K343" s="483"/>
      <c r="L343" s="516"/>
      <c r="M343" s="492"/>
      <c r="N343" s="519"/>
      <c r="O343" s="519"/>
      <c r="P343" s="519"/>
      <c r="Q343" s="514"/>
      <c r="R343" s="520"/>
      <c r="S343" s="482"/>
      <c r="T343" s="520"/>
      <c r="U343" s="482"/>
      <c r="V343" s="520"/>
      <c r="W343" s="482"/>
      <c r="X343" s="485"/>
      <c r="Y343" s="482"/>
      <c r="Z343" s="482"/>
      <c r="AA343" s="492"/>
      <c r="AB343" s="151">
        <v>2</v>
      </c>
      <c r="AC343" s="162" t="s">
        <v>1539</v>
      </c>
      <c r="AD343" s="159">
        <v>1</v>
      </c>
      <c r="AE343" s="159" t="s">
        <v>1541</v>
      </c>
      <c r="AF343" s="153" t="str">
        <f t="shared" si="20"/>
        <v>Probabilidad</v>
      </c>
      <c r="AG343" s="154" t="s">
        <v>1468</v>
      </c>
      <c r="AH343" s="155">
        <f t="shared" si="21"/>
        <v>0.25</v>
      </c>
      <c r="AI343" s="154" t="s">
        <v>1469</v>
      </c>
      <c r="AJ343" s="155">
        <f t="shared" si="22"/>
        <v>0.15</v>
      </c>
      <c r="AK343" s="156">
        <f t="shared" si="23"/>
        <v>0.4</v>
      </c>
      <c r="AL343" s="157">
        <f>IFERROR(IF(AND(AF342="Probabilidad",AF343="Probabilidad"),(AL342-(+AL342*AK343)),IF(AF343="Probabilidad",(S342-(+S342*AK343)),IF(AF343="Impacto",AL342,""))),"")</f>
        <v>0.252</v>
      </c>
      <c r="AM343" s="157">
        <f>IFERROR(IF(AND(AF342="Impacto",AF343="Impacto"),(AM342-(+AM342*AK343)),IF(AF343="Impacto",(Y342-(Y342*AK343)),IF(AF343="Probabilidad",AM342,""))),"")</f>
        <v>0.8</v>
      </c>
      <c r="AN343" s="158" t="s">
        <v>98</v>
      </c>
      <c r="AO343" s="158" t="s">
        <v>99</v>
      </c>
      <c r="AP343" s="158" t="s">
        <v>100</v>
      </c>
      <c r="AQ343" s="520"/>
      <c r="AR343" s="491"/>
      <c r="AS343" s="491"/>
      <c r="AT343" s="492"/>
      <c r="AU343" s="491"/>
      <c r="AV343" s="491"/>
      <c r="AW343" s="492"/>
      <c r="AX343" s="492"/>
      <c r="AY343" s="492"/>
      <c r="AZ343" s="520"/>
      <c r="BA343" s="519"/>
      <c r="BB343" s="519"/>
      <c r="BC343" s="519"/>
      <c r="BD343" s="519"/>
      <c r="BE343" s="519"/>
      <c r="BF343" s="516"/>
      <c r="BG343" s="516"/>
      <c r="BH343" s="581"/>
      <c r="BI343" s="581"/>
      <c r="BJ343" s="581"/>
      <c r="BK343" s="581"/>
      <c r="BL343" s="581"/>
      <c r="BM343" s="516"/>
      <c r="BN343" s="516"/>
      <c r="BO343" s="719"/>
    </row>
    <row r="344" spans="1:67" ht="94.5">
      <c r="A344" s="805"/>
      <c r="B344" s="808"/>
      <c r="C344" s="811"/>
      <c r="D344" s="728" t="s">
        <v>1299</v>
      </c>
      <c r="E344" s="728" t="s">
        <v>394</v>
      </c>
      <c r="F344" s="515">
        <v>22</v>
      </c>
      <c r="G344" s="516" t="s">
        <v>2043</v>
      </c>
      <c r="H344" s="520" t="s">
        <v>1386</v>
      </c>
      <c r="I344" s="795" t="s">
        <v>1316</v>
      </c>
      <c r="J344" s="491" t="s">
        <v>2051</v>
      </c>
      <c r="K344" s="483" t="s">
        <v>180</v>
      </c>
      <c r="L344" s="516" t="s">
        <v>312</v>
      </c>
      <c r="M344" s="492" t="s">
        <v>1304</v>
      </c>
      <c r="N344" s="519" t="s">
        <v>2052</v>
      </c>
      <c r="O344" s="519" t="s">
        <v>1562</v>
      </c>
      <c r="P344" s="519" t="s">
        <v>188</v>
      </c>
      <c r="Q344" s="514" t="s">
        <v>188</v>
      </c>
      <c r="R344" s="520" t="s">
        <v>124</v>
      </c>
      <c r="S344" s="482">
        <f>IF(R344="Muy Alta",100%,IF(R344="Alta",80%,IF(R344="Media",60%,IF(R344="Baja",40%,IF(R344="Muy Baja",20%,"")))))</f>
        <v>0.4</v>
      </c>
      <c r="T344" s="520"/>
      <c r="U344" s="482" t="str">
        <f>IF(T344="Catastrófico",100%,IF(T344="Mayor",80%,IF(T344="Moderado",60%,IF(T344="Menor",40%,IF(T344="Leve",20%,"")))))</f>
        <v/>
      </c>
      <c r="V344" s="520" t="s">
        <v>183</v>
      </c>
      <c r="W344" s="482">
        <f>IF(V344="Catastrófico",100%,IF(V344="Mayor",80%,IF(V344="Moderado",60%,IF(V344="Menor",40%,IF(V344="Leve",20%,"")))))</f>
        <v>0.4</v>
      </c>
      <c r="X344" s="485" t="str">
        <f>IF(Y344=100%,"Catastrófico",IF(Y344=80%,"Mayor",IF(Y344=60%,"Moderado",IF(Y344=40%,"Menor",IF(Y344=20%,"Leve","")))))</f>
        <v>Menor</v>
      </c>
      <c r="Y344" s="482">
        <f>IF(AND(U344="",W344=""),"",MAX(U344,W344))</f>
        <v>0.4</v>
      </c>
      <c r="Z344" s="482" t="str">
        <f>CONCATENATE(R344,X344)</f>
        <v>BajaMenor</v>
      </c>
      <c r="AA344" s="492" t="str">
        <f>IF(Z344="Muy AltaLeve","Alto",IF(Z344="Muy AltaMenor","Alto",IF(Z344="Muy AltaModerado","Alto",IF(Z344="Muy AltaMayor","Alto",IF(Z344="Muy AltaCatastrófico","Extremo",IF(Z344="AltaLeve","Moderado",IF(Z344="AltaMenor","Moderado",IF(Z344="AltaModerado","Alto",IF(Z344="AltaMayor","Alto",IF(Z344="AltaCatastrófico","Extremo",IF(Z344="MediaLeve","Moderado",IF(Z344="MediaMenor","Moderado",IF(Z344="MediaModerado","Moderado",IF(Z344="MediaMayor","Alto",IF(Z344="MediaCatastrófico","Extremo",IF(Z344="BajaLeve","Bajo",IF(Z344="BajaMenor","Moderado",IF(Z344="BajaModerado","Moderado",IF(Z344="BajaMayor","Alto",IF(Z344="BajaCatastrófico","Extremo",IF(Z344="Muy BajaLeve","Bajo",IF(Z344="Muy BajaMenor","Bajo",IF(Z344="Muy BajaModerado","Moderado",IF(Z344="Muy BajaMayor","Alto",IF(Z344="Muy BajaCatastrófico","Extremo","")))))))))))))))))))))))))</f>
        <v>Moderado</v>
      </c>
      <c r="AB344" s="151">
        <v>1</v>
      </c>
      <c r="AC344" s="162" t="s">
        <v>1491</v>
      </c>
      <c r="AD344" s="159">
        <v>2</v>
      </c>
      <c r="AE344" s="159" t="s">
        <v>1356</v>
      </c>
      <c r="AF344" s="153" t="str">
        <f t="shared" si="20"/>
        <v>Probabilidad</v>
      </c>
      <c r="AG344" s="154" t="s">
        <v>1477</v>
      </c>
      <c r="AH344" s="155">
        <f t="shared" si="21"/>
        <v>0.15</v>
      </c>
      <c r="AI344" s="154" t="s">
        <v>1469</v>
      </c>
      <c r="AJ344" s="155">
        <f t="shared" si="22"/>
        <v>0.15</v>
      </c>
      <c r="AK344" s="156">
        <f t="shared" si="23"/>
        <v>0.3</v>
      </c>
      <c r="AL344" s="157">
        <f>IFERROR(IF(AF344="Probabilidad",(S344-(+S344*AK344)),IF(AF344="Impacto",S344,"")),"")</f>
        <v>0.28000000000000003</v>
      </c>
      <c r="AM344" s="157">
        <f>IFERROR(IF(AF344="Impacto",(Y344-(+Y344*AK344)),IF(AF344="Probabilidad",Y344,"")),"")</f>
        <v>0.4</v>
      </c>
      <c r="AN344" s="158" t="s">
        <v>98</v>
      </c>
      <c r="AO344" s="158" t="s">
        <v>99</v>
      </c>
      <c r="AP344" s="158" t="s">
        <v>100</v>
      </c>
      <c r="AQ344" s="520" t="s">
        <v>1398</v>
      </c>
      <c r="AR344" s="490">
        <f>S344</f>
        <v>0.4</v>
      </c>
      <c r="AS344" s="490">
        <f>IF(AL344="","",MIN(AL344:AL346))</f>
        <v>0.1008</v>
      </c>
      <c r="AT344" s="492" t="str">
        <f>IFERROR(IF(AS344="","",IF(AS344&lt;=0.2,"Muy Baja",IF(AS344&lt;=0.4,"Baja",IF(AS344&lt;=0.6,"Media",IF(AS344&lt;=0.8,"Alta","Muy Alta"))))),"")</f>
        <v>Muy Baja</v>
      </c>
      <c r="AU344" s="490">
        <f>Y344</f>
        <v>0.4</v>
      </c>
      <c r="AV344" s="490">
        <f>IF(AM344="","",MIN(AM344:AM346))</f>
        <v>0.4</v>
      </c>
      <c r="AW344" s="492" t="str">
        <f>IFERROR(IF(AV344="","",IF(AV344&lt;=0.2,"Leve",IF(AV344&lt;=0.4,"Menor",IF(AV344&lt;=0.6,"Moderado",IF(AV344&lt;=0.8,"Mayor","Catastrófico"))))),"")</f>
        <v>Menor</v>
      </c>
      <c r="AX344" s="492" t="str">
        <f>AA344</f>
        <v>Moderado</v>
      </c>
      <c r="AY344" s="492" t="str">
        <f>IFERROR(IF(OR(AND(AT344="Muy Baja",AW344="Leve"),AND(AT344="Muy Baja",AW344="Menor"),AND(AT344="Baja",AW344="Leve")),"Bajo",IF(OR(AND(AT344="Muy baja",AW344="Moderado"),AND(AT344="Baja",AW344="Menor"),AND(AT344="Baja",AW344="Moderado"),AND(AT344="Media",AW344="Leve"),AND(AT344="Media",AW344="Menor"),AND(AT344="Media",AW344="Moderado"),AND(AT344="Alta",AW344="Leve"),AND(AT344="Alta",AW344="Menor")),"Moderado",IF(OR(AND(AT344="Muy Baja",AW344="Mayor"),AND(AT344="Baja",AW344="Mayor"),AND(AT344="Media",AW344="Mayor"),AND(AT344="Alta",AW344="Moderado"),AND(AT344="Alta",AW344="Mayor"),AND(AT344="Muy Alta",AW344="Leve"),AND(AT344="Muy Alta",AW344="Menor"),AND(AT344="Muy Alta",AW344="Moderado"),AND(AT344="Muy Alta",AW344="Mayor")),"Alto",IF(OR(AND(AT344="Muy Baja",AW344="Catastrófico"),AND(AT344="Baja",AW344="Catastrófico"),AND(AT344="Media",AW344="Catastrófico"),AND(AT344="Alta",AW344="Catastrófico"),AND(AT344="Muy Alta",AW344="Catastrófico")),"Extremo","")))),"")</f>
        <v>Bajo</v>
      </c>
      <c r="AZ344" s="520" t="s">
        <v>127</v>
      </c>
      <c r="BA344" s="519" t="s">
        <v>188</v>
      </c>
      <c r="BB344" s="519" t="s">
        <v>188</v>
      </c>
      <c r="BC344" s="519" t="s">
        <v>188</v>
      </c>
      <c r="BD344" s="519" t="s">
        <v>188</v>
      </c>
      <c r="BE344" s="519" t="s">
        <v>188</v>
      </c>
      <c r="BF344" s="516"/>
      <c r="BG344" s="516"/>
      <c r="BH344" s="581"/>
      <c r="BI344" s="581"/>
      <c r="BJ344" s="581"/>
      <c r="BK344" s="581"/>
      <c r="BL344" s="581"/>
      <c r="BM344" s="516"/>
      <c r="BN344" s="516"/>
      <c r="BO344" s="719"/>
    </row>
    <row r="345" spans="1:67" ht="94.5">
      <c r="A345" s="805"/>
      <c r="B345" s="808"/>
      <c r="C345" s="811"/>
      <c r="D345" s="728"/>
      <c r="E345" s="728"/>
      <c r="F345" s="515"/>
      <c r="G345" s="516"/>
      <c r="H345" s="520"/>
      <c r="I345" s="795"/>
      <c r="J345" s="491"/>
      <c r="K345" s="483"/>
      <c r="L345" s="516"/>
      <c r="M345" s="492"/>
      <c r="N345" s="519"/>
      <c r="O345" s="519"/>
      <c r="P345" s="519"/>
      <c r="Q345" s="514"/>
      <c r="R345" s="520"/>
      <c r="S345" s="482"/>
      <c r="T345" s="520"/>
      <c r="U345" s="482"/>
      <c r="V345" s="520"/>
      <c r="W345" s="482"/>
      <c r="X345" s="485"/>
      <c r="Y345" s="482"/>
      <c r="Z345" s="482"/>
      <c r="AA345" s="492"/>
      <c r="AB345" s="151">
        <v>2</v>
      </c>
      <c r="AC345" s="162" t="s">
        <v>2053</v>
      </c>
      <c r="AD345" s="159">
        <v>1</v>
      </c>
      <c r="AE345" s="159" t="s">
        <v>1546</v>
      </c>
      <c r="AF345" s="153" t="str">
        <f t="shared" si="20"/>
        <v>Probabilidad</v>
      </c>
      <c r="AG345" s="154" t="s">
        <v>1468</v>
      </c>
      <c r="AH345" s="155">
        <f t="shared" si="21"/>
        <v>0.25</v>
      </c>
      <c r="AI345" s="154" t="s">
        <v>1469</v>
      </c>
      <c r="AJ345" s="155">
        <f t="shared" si="22"/>
        <v>0.15</v>
      </c>
      <c r="AK345" s="156">
        <f t="shared" si="23"/>
        <v>0.4</v>
      </c>
      <c r="AL345" s="157">
        <f>IFERROR(IF(AND(AF344="Probabilidad",AF345="Probabilidad"),(AL344-(+AL344*AK345)),IF(AF345="Probabilidad",(S344-(+S344*AK345)),IF(AF345="Impacto",AL344,""))),"")</f>
        <v>0.16800000000000001</v>
      </c>
      <c r="AM345" s="157">
        <f>IFERROR(IF(AND(AF344="Impacto",AF345="Impacto"),(AM344-(+AM344*AK345)),IF(AF345="Impacto",(Y344-(Y344*AK345)),IF(AF345="Probabilidad",AM344,""))),"")</f>
        <v>0.4</v>
      </c>
      <c r="AN345" s="158" t="s">
        <v>98</v>
      </c>
      <c r="AO345" s="158" t="s">
        <v>99</v>
      </c>
      <c r="AP345" s="158" t="s">
        <v>100</v>
      </c>
      <c r="AQ345" s="520"/>
      <c r="AR345" s="491"/>
      <c r="AS345" s="491"/>
      <c r="AT345" s="492"/>
      <c r="AU345" s="491"/>
      <c r="AV345" s="491"/>
      <c r="AW345" s="492"/>
      <c r="AX345" s="492"/>
      <c r="AY345" s="492"/>
      <c r="AZ345" s="520"/>
      <c r="BA345" s="519"/>
      <c r="BB345" s="519"/>
      <c r="BC345" s="519"/>
      <c r="BD345" s="519"/>
      <c r="BE345" s="519"/>
      <c r="BF345" s="516"/>
      <c r="BG345" s="516"/>
      <c r="BH345" s="581"/>
      <c r="BI345" s="581"/>
      <c r="BJ345" s="581"/>
      <c r="BK345" s="581"/>
      <c r="BL345" s="581"/>
      <c r="BM345" s="516"/>
      <c r="BN345" s="516"/>
      <c r="BO345" s="719"/>
    </row>
    <row r="346" spans="1:67" ht="69">
      <c r="A346" s="805"/>
      <c r="B346" s="808"/>
      <c r="C346" s="811"/>
      <c r="D346" s="728"/>
      <c r="E346" s="728"/>
      <c r="F346" s="515"/>
      <c r="G346" s="516"/>
      <c r="H346" s="520"/>
      <c r="I346" s="795"/>
      <c r="J346" s="491"/>
      <c r="K346" s="483"/>
      <c r="L346" s="516"/>
      <c r="M346" s="492"/>
      <c r="N346" s="519"/>
      <c r="O346" s="519"/>
      <c r="P346" s="519"/>
      <c r="Q346" s="514"/>
      <c r="R346" s="520"/>
      <c r="S346" s="482"/>
      <c r="T346" s="520"/>
      <c r="U346" s="482"/>
      <c r="V346" s="520"/>
      <c r="W346" s="482"/>
      <c r="X346" s="485"/>
      <c r="Y346" s="482"/>
      <c r="Z346" s="482"/>
      <c r="AA346" s="492"/>
      <c r="AB346" s="151">
        <v>3</v>
      </c>
      <c r="AC346" s="159" t="s">
        <v>2054</v>
      </c>
      <c r="AD346" s="159">
        <v>1</v>
      </c>
      <c r="AE346" s="152" t="s">
        <v>128</v>
      </c>
      <c r="AF346" s="153" t="str">
        <f t="shared" si="20"/>
        <v>Probabilidad</v>
      </c>
      <c r="AG346" s="154" t="s">
        <v>1468</v>
      </c>
      <c r="AH346" s="155">
        <f t="shared" si="21"/>
        <v>0.25</v>
      </c>
      <c r="AI346" s="154" t="s">
        <v>1469</v>
      </c>
      <c r="AJ346" s="155">
        <f t="shared" si="22"/>
        <v>0.15</v>
      </c>
      <c r="AK346" s="156">
        <f t="shared" si="23"/>
        <v>0.4</v>
      </c>
      <c r="AL346" s="157">
        <f>IFERROR(IF(AND(AF345="Probabilidad",AF346="Probabilidad"),(AL345-(+AL345*AK346)),IF(AND(AF345="Impacto",AF346="Probabilidad"),(AL344-(+AL344*AK346)),IF(AF346="Impacto",AL345,""))),"")</f>
        <v>0.1008</v>
      </c>
      <c r="AM346" s="157">
        <f>IFERROR(IF(AND(AF345="Impacto",AF346="Impacto"),(AM345-(+AM345*AK346)),IF(AND(AF345="Probabilidad",AF346="Impacto"),(AM344-(+AM344*AK346)),IF(AF346="Probabilidad",AM345,""))),"")</f>
        <v>0.4</v>
      </c>
      <c r="AN346" s="158" t="s">
        <v>98</v>
      </c>
      <c r="AO346" s="158" t="s">
        <v>686</v>
      </c>
      <c r="AP346" s="158" t="s">
        <v>100</v>
      </c>
      <c r="AQ346" s="520"/>
      <c r="AR346" s="491"/>
      <c r="AS346" s="491"/>
      <c r="AT346" s="492"/>
      <c r="AU346" s="491"/>
      <c r="AV346" s="491"/>
      <c r="AW346" s="492"/>
      <c r="AX346" s="492"/>
      <c r="AY346" s="492"/>
      <c r="AZ346" s="520"/>
      <c r="BA346" s="519"/>
      <c r="BB346" s="519"/>
      <c r="BC346" s="519"/>
      <c r="BD346" s="519"/>
      <c r="BE346" s="519"/>
      <c r="BF346" s="516"/>
      <c r="BG346" s="516"/>
      <c r="BH346" s="581"/>
      <c r="BI346" s="581"/>
      <c r="BJ346" s="581"/>
      <c r="BK346" s="581"/>
      <c r="BL346" s="581"/>
      <c r="BM346" s="516"/>
      <c r="BN346" s="516"/>
      <c r="BO346" s="719"/>
    </row>
    <row r="347" spans="1:67" ht="69">
      <c r="A347" s="805"/>
      <c r="B347" s="808"/>
      <c r="C347" s="811"/>
      <c r="D347" s="728" t="s">
        <v>1299</v>
      </c>
      <c r="E347" s="728" t="s">
        <v>394</v>
      </c>
      <c r="F347" s="515">
        <v>23</v>
      </c>
      <c r="G347" s="516" t="s">
        <v>2055</v>
      </c>
      <c r="H347" s="520" t="s">
        <v>1301</v>
      </c>
      <c r="I347" s="795" t="s">
        <v>1302</v>
      </c>
      <c r="J347" s="491" t="s">
        <v>2056</v>
      </c>
      <c r="K347" s="483" t="s">
        <v>180</v>
      </c>
      <c r="L347" s="516" t="s">
        <v>365</v>
      </c>
      <c r="M347" s="492" t="s">
        <v>1304</v>
      </c>
      <c r="N347" s="737" t="s">
        <v>2057</v>
      </c>
      <c r="O347" s="737" t="s">
        <v>1922</v>
      </c>
      <c r="P347" s="519" t="s">
        <v>188</v>
      </c>
      <c r="Q347" s="514" t="s">
        <v>188</v>
      </c>
      <c r="R347" s="846" t="s">
        <v>102</v>
      </c>
      <c r="S347" s="482">
        <f>IF(R347="Muy Alta",100%,IF(R347="Alta",80%,IF(R347="Media",60%,IF(R347="Baja",40%,IF(R347="Muy Baja",20%,"")))))</f>
        <v>0.2</v>
      </c>
      <c r="T347" s="520" t="s">
        <v>183</v>
      </c>
      <c r="U347" s="482">
        <f>IF(T347="Catastrófico",100%,IF(T347="Mayor",80%,IF(T347="Moderado",60%,IF(T347="Menor",40%,IF(T347="Leve",20%,"")))))</f>
        <v>0.4</v>
      </c>
      <c r="V347" s="520" t="s">
        <v>183</v>
      </c>
      <c r="W347" s="482">
        <f>IF(V347="Catastrófico",100%,IF(V347="Mayor",80%,IF(V347="Moderado",60%,IF(V347="Menor",40%,IF(V347="Leve",20%,"")))))</f>
        <v>0.4</v>
      </c>
      <c r="X347" s="485" t="str">
        <f>IF(Y347=100%,"Catastrófico",IF(Y347=80%,"Mayor",IF(Y347=60%,"Moderado",IF(Y347=40%,"Menor",IF(Y347=20%,"Leve","")))))</f>
        <v>Menor</v>
      </c>
      <c r="Y347" s="482">
        <f>IF(AND(U347="",W347=""),"",MAX(U347,W347))</f>
        <v>0.4</v>
      </c>
      <c r="Z347" s="482" t="str">
        <f>CONCATENATE(R347,X347)</f>
        <v>Muy BajaMenor</v>
      </c>
      <c r="AA347" s="492" t="str">
        <f>IF(Z347="Muy AltaLeve","Alto",IF(Z347="Muy AltaMenor","Alto",IF(Z347="Muy AltaModerado","Alto",IF(Z347="Muy AltaMayor","Alto",IF(Z347="Muy AltaCatastrófico","Extremo",IF(Z347="AltaLeve","Moderado",IF(Z347="AltaMenor","Moderado",IF(Z347="AltaModerado","Alto",IF(Z347="AltaMayor","Alto",IF(Z347="AltaCatastrófico","Extremo",IF(Z347="MediaLeve","Moderado",IF(Z347="MediaMenor","Moderado",IF(Z347="MediaModerado","Moderado",IF(Z347="MediaMayor","Alto",IF(Z347="MediaCatastrófico","Extremo",IF(Z347="BajaLeve","Bajo",IF(Z347="BajaMenor","Moderado",IF(Z347="BajaModerado","Moderado",IF(Z347="BajaMayor","Alto",IF(Z347="BajaCatastrófico","Extremo",IF(Z347="Muy BajaLeve","Bajo",IF(Z347="Muy BajaMenor","Bajo",IF(Z347="Muy BajaModerado","Moderado",IF(Z347="Muy BajaMayor","Alto",IF(Z347="Muy BajaCatastrófico","Extremo","")))))))))))))))))))))))))</f>
        <v>Bajo</v>
      </c>
      <c r="AB347" s="151">
        <v>1</v>
      </c>
      <c r="AC347" s="270" t="s">
        <v>2058</v>
      </c>
      <c r="AD347" s="159">
        <v>1.2</v>
      </c>
      <c r="AE347" s="152" t="s">
        <v>1498</v>
      </c>
      <c r="AF347" s="153" t="str">
        <f t="shared" si="20"/>
        <v>Probabilidad</v>
      </c>
      <c r="AG347" s="154" t="s">
        <v>1477</v>
      </c>
      <c r="AH347" s="155">
        <f t="shared" si="21"/>
        <v>0.15</v>
      </c>
      <c r="AI347" s="154" t="s">
        <v>1469</v>
      </c>
      <c r="AJ347" s="155">
        <f t="shared" si="22"/>
        <v>0.15</v>
      </c>
      <c r="AK347" s="156">
        <f t="shared" si="23"/>
        <v>0.3</v>
      </c>
      <c r="AL347" s="157">
        <f>IFERROR(IF(AF347="Probabilidad",(S347-(+S347*AK347)),IF(AF347="Impacto",S347,"")),"")</f>
        <v>0.14000000000000001</v>
      </c>
      <c r="AM347" s="157">
        <f>IFERROR(IF(AF347="Impacto",(Y347-(+Y347*AK347)),IF(AF347="Probabilidad",Y347,"")),"")</f>
        <v>0.4</v>
      </c>
      <c r="AN347" s="158" t="s">
        <v>98</v>
      </c>
      <c r="AO347" s="158" t="s">
        <v>99</v>
      </c>
      <c r="AP347" s="158" t="s">
        <v>100</v>
      </c>
      <c r="AQ347" s="520" t="s">
        <v>1932</v>
      </c>
      <c r="AR347" s="490">
        <f>S347</f>
        <v>0.2</v>
      </c>
      <c r="AS347" s="490">
        <f>IF(AL347="","",MIN(AL347:AL349))</f>
        <v>8.4000000000000005E-2</v>
      </c>
      <c r="AT347" s="492" t="str">
        <f>IFERROR(IF(AS347="","",IF(AS347&lt;=0.2,"Muy Baja",IF(AS347&lt;=0.4,"Baja",IF(AS347&lt;=0.6,"Media",IF(AS347&lt;=0.8,"Alta","Muy Alta"))))),"")</f>
        <v>Muy Baja</v>
      </c>
      <c r="AU347" s="490">
        <f>Y347</f>
        <v>0.4</v>
      </c>
      <c r="AV347" s="490">
        <f>IF(AM347="","",MIN(AM347:AM349))</f>
        <v>0.30000000000000004</v>
      </c>
      <c r="AW347" s="492" t="str">
        <f>IFERROR(IF(AV347="","",IF(AV347&lt;=0.2,"Leve",IF(AV347&lt;=0.4,"Menor",IF(AV347&lt;=0.6,"Moderado",IF(AV347&lt;=0.8,"Mayor","Catastrófico"))))),"")</f>
        <v>Menor</v>
      </c>
      <c r="AX347" s="492" t="str">
        <f>AA347</f>
        <v>Bajo</v>
      </c>
      <c r="AY347" s="492" t="str">
        <f>IFERROR(IF(OR(AND(AT347="Muy Baja",AW347="Leve"),AND(AT347="Muy Baja",AW347="Menor"),AND(AT347="Baja",AW347="Leve")),"Bajo",IF(OR(AND(AT347="Muy baja",AW347="Moderado"),AND(AT347="Baja",AW347="Menor"),AND(AT347="Baja",AW347="Moderado"),AND(AT347="Media",AW347="Leve"),AND(AT347="Media",AW347="Menor"),AND(AT347="Media",AW347="Moderado"),AND(AT347="Alta",AW347="Leve"),AND(AT347="Alta",AW347="Menor")),"Moderado",IF(OR(AND(AT347="Muy Baja",AW347="Mayor"),AND(AT347="Baja",AW347="Mayor"),AND(AT347="Media",AW347="Mayor"),AND(AT347="Alta",AW347="Moderado"),AND(AT347="Alta",AW347="Mayor"),AND(AT347="Muy Alta",AW347="Leve"),AND(AT347="Muy Alta",AW347="Menor"),AND(AT347="Muy Alta",AW347="Moderado"),AND(AT347="Muy Alta",AW347="Mayor")),"Alto",IF(OR(AND(AT347="Muy Baja",AW347="Catastrófico"),AND(AT347="Baja",AW347="Catastrófico"),AND(AT347="Media",AW347="Catastrófico"),AND(AT347="Alta",AW347="Catastrófico"),AND(AT347="Muy Alta",AW347="Catastrófico")),"Extremo","")))),"")</f>
        <v>Bajo</v>
      </c>
      <c r="AZ347" s="520" t="s">
        <v>127</v>
      </c>
      <c r="BA347" s="519" t="s">
        <v>188</v>
      </c>
      <c r="BB347" s="519" t="s">
        <v>188</v>
      </c>
      <c r="BC347" s="519" t="s">
        <v>188</v>
      </c>
      <c r="BD347" s="519" t="s">
        <v>188</v>
      </c>
      <c r="BE347" s="519" t="s">
        <v>188</v>
      </c>
      <c r="BF347" s="516"/>
      <c r="BG347" s="516"/>
      <c r="BH347" s="581"/>
      <c r="BI347" s="581"/>
      <c r="BJ347" s="581"/>
      <c r="BK347" s="581"/>
      <c r="BL347" s="581"/>
      <c r="BM347" s="516"/>
      <c r="BN347" s="516"/>
      <c r="BO347" s="719"/>
    </row>
    <row r="348" spans="1:67" ht="69">
      <c r="A348" s="805"/>
      <c r="B348" s="808"/>
      <c r="C348" s="811"/>
      <c r="D348" s="728"/>
      <c r="E348" s="728"/>
      <c r="F348" s="515"/>
      <c r="G348" s="516"/>
      <c r="H348" s="520"/>
      <c r="I348" s="795"/>
      <c r="J348" s="491"/>
      <c r="K348" s="483"/>
      <c r="L348" s="516"/>
      <c r="M348" s="492"/>
      <c r="N348" s="737"/>
      <c r="O348" s="737"/>
      <c r="P348" s="519"/>
      <c r="Q348" s="514"/>
      <c r="R348" s="846"/>
      <c r="S348" s="482"/>
      <c r="T348" s="520"/>
      <c r="U348" s="482"/>
      <c r="V348" s="520"/>
      <c r="W348" s="482"/>
      <c r="X348" s="485"/>
      <c r="Y348" s="482"/>
      <c r="Z348" s="482"/>
      <c r="AA348" s="492"/>
      <c r="AB348" s="151">
        <v>2</v>
      </c>
      <c r="AC348" s="270" t="s">
        <v>1947</v>
      </c>
      <c r="AD348" s="159">
        <v>1.2</v>
      </c>
      <c r="AE348" s="152" t="s">
        <v>1620</v>
      </c>
      <c r="AF348" s="153" t="str">
        <f t="shared" si="20"/>
        <v>Probabilidad</v>
      </c>
      <c r="AG348" s="154" t="s">
        <v>1468</v>
      </c>
      <c r="AH348" s="155">
        <f t="shared" si="21"/>
        <v>0.25</v>
      </c>
      <c r="AI348" s="154" t="s">
        <v>1469</v>
      </c>
      <c r="AJ348" s="155">
        <f t="shared" si="22"/>
        <v>0.15</v>
      </c>
      <c r="AK348" s="156">
        <f t="shared" si="23"/>
        <v>0.4</v>
      </c>
      <c r="AL348" s="157">
        <f>IFERROR(IF(AND(AF347="Probabilidad",AF348="Probabilidad"),(AL347-(+AL347*AK348)),IF(AF348="Probabilidad",(S347-(+S347*AK348)),IF(AF348="Impacto",AL347,""))),"")</f>
        <v>8.4000000000000005E-2</v>
      </c>
      <c r="AM348" s="157">
        <f>IFERROR(IF(AND(AF347="Impacto",AF348="Impacto"),(AM347-(+AM347*AK348)),IF(AF348="Impacto",(Y347-(Y347*AK348)),IF(AF348="Probabilidad",AM347,""))),"")</f>
        <v>0.4</v>
      </c>
      <c r="AN348" s="158" t="s">
        <v>98</v>
      </c>
      <c r="AO348" s="158" t="s">
        <v>99</v>
      </c>
      <c r="AP348" s="158" t="s">
        <v>100</v>
      </c>
      <c r="AQ348" s="520"/>
      <c r="AR348" s="491"/>
      <c r="AS348" s="491"/>
      <c r="AT348" s="492"/>
      <c r="AU348" s="491"/>
      <c r="AV348" s="491"/>
      <c r="AW348" s="492"/>
      <c r="AX348" s="492"/>
      <c r="AY348" s="492"/>
      <c r="AZ348" s="520"/>
      <c r="BA348" s="519"/>
      <c r="BB348" s="519"/>
      <c r="BC348" s="519"/>
      <c r="BD348" s="519"/>
      <c r="BE348" s="519"/>
      <c r="BF348" s="516"/>
      <c r="BG348" s="516"/>
      <c r="BH348" s="581"/>
      <c r="BI348" s="581"/>
      <c r="BJ348" s="581"/>
      <c r="BK348" s="581"/>
      <c r="BL348" s="581"/>
      <c r="BM348" s="516"/>
      <c r="BN348" s="516"/>
      <c r="BO348" s="719"/>
    </row>
    <row r="349" spans="1:67" ht="69">
      <c r="A349" s="805"/>
      <c r="B349" s="808"/>
      <c r="C349" s="811"/>
      <c r="D349" s="728"/>
      <c r="E349" s="728"/>
      <c r="F349" s="515"/>
      <c r="G349" s="516"/>
      <c r="H349" s="520"/>
      <c r="I349" s="795"/>
      <c r="J349" s="491"/>
      <c r="K349" s="483"/>
      <c r="L349" s="516"/>
      <c r="M349" s="492"/>
      <c r="N349" s="737"/>
      <c r="O349" s="737"/>
      <c r="P349" s="519"/>
      <c r="Q349" s="514"/>
      <c r="R349" s="846"/>
      <c r="S349" s="482"/>
      <c r="T349" s="520"/>
      <c r="U349" s="482"/>
      <c r="V349" s="520"/>
      <c r="W349" s="482"/>
      <c r="X349" s="485"/>
      <c r="Y349" s="482"/>
      <c r="Z349" s="482"/>
      <c r="AA349" s="492"/>
      <c r="AB349" s="151">
        <v>3</v>
      </c>
      <c r="AC349" s="162" t="s">
        <v>2059</v>
      </c>
      <c r="AD349" s="159">
        <v>1.2</v>
      </c>
      <c r="AE349" s="152" t="s">
        <v>2060</v>
      </c>
      <c r="AF349" s="153" t="str">
        <f t="shared" si="20"/>
        <v>Impacto</v>
      </c>
      <c r="AG349" s="154" t="s">
        <v>270</v>
      </c>
      <c r="AH349" s="155">
        <f t="shared" si="21"/>
        <v>0.1</v>
      </c>
      <c r="AI349" s="154" t="s">
        <v>97</v>
      </c>
      <c r="AJ349" s="155">
        <f t="shared" si="22"/>
        <v>0.15</v>
      </c>
      <c r="AK349" s="156">
        <f t="shared" si="23"/>
        <v>0.25</v>
      </c>
      <c r="AL349" s="157">
        <f>IFERROR(IF(AND(AF348="Probabilidad",AF349="Probabilidad"),(AL348-(+AL348*AK349)),IF(AND(AF348="Impacto",AF349="Probabilidad"),(AL347-(+AL347*AK349)),IF(AF349="Impacto",AL348,""))),"")</f>
        <v>8.4000000000000005E-2</v>
      </c>
      <c r="AM349" s="157">
        <f>IFERROR(IF(AND(AF348="Impacto",AF349="Impacto"),(AM348-(+AM348*AK349)),IF(AND(AF348="Probabilidad",AF349="Impacto"),(AM347-(+AM347*AK349)),IF(AF349="Probabilidad",AM348,""))),"")</f>
        <v>0.30000000000000004</v>
      </c>
      <c r="AN349" s="158" t="s">
        <v>98</v>
      </c>
      <c r="AO349" s="158" t="s">
        <v>99</v>
      </c>
      <c r="AP349" s="158" t="s">
        <v>100</v>
      </c>
      <c r="AQ349" s="520"/>
      <c r="AR349" s="491"/>
      <c r="AS349" s="491"/>
      <c r="AT349" s="492"/>
      <c r="AU349" s="491"/>
      <c r="AV349" s="491"/>
      <c r="AW349" s="492"/>
      <c r="AX349" s="492"/>
      <c r="AY349" s="492"/>
      <c r="AZ349" s="520"/>
      <c r="BA349" s="519"/>
      <c r="BB349" s="519"/>
      <c r="BC349" s="519"/>
      <c r="BD349" s="519"/>
      <c r="BE349" s="519"/>
      <c r="BF349" s="516"/>
      <c r="BG349" s="516"/>
      <c r="BH349" s="581"/>
      <c r="BI349" s="581"/>
      <c r="BJ349" s="581"/>
      <c r="BK349" s="581"/>
      <c r="BL349" s="581"/>
      <c r="BM349" s="516"/>
      <c r="BN349" s="516"/>
      <c r="BO349" s="719"/>
    </row>
    <row r="350" spans="1:67" ht="69">
      <c r="A350" s="805"/>
      <c r="B350" s="808"/>
      <c r="C350" s="811"/>
      <c r="D350" s="728" t="s">
        <v>1299</v>
      </c>
      <c r="E350" s="728" t="s">
        <v>394</v>
      </c>
      <c r="F350" s="515">
        <v>24</v>
      </c>
      <c r="G350" s="516" t="s">
        <v>2055</v>
      </c>
      <c r="H350" s="520" t="s">
        <v>1301</v>
      </c>
      <c r="I350" s="795" t="s">
        <v>1316</v>
      </c>
      <c r="J350" s="491" t="s">
        <v>2061</v>
      </c>
      <c r="K350" s="483" t="s">
        <v>180</v>
      </c>
      <c r="L350" s="516" t="s">
        <v>365</v>
      </c>
      <c r="M350" s="492" t="s">
        <v>1304</v>
      </c>
      <c r="N350" s="737" t="s">
        <v>2062</v>
      </c>
      <c r="O350" s="737" t="s">
        <v>2063</v>
      </c>
      <c r="P350" s="519" t="s">
        <v>188</v>
      </c>
      <c r="Q350" s="514" t="s">
        <v>188</v>
      </c>
      <c r="R350" s="520" t="s">
        <v>124</v>
      </c>
      <c r="S350" s="482">
        <f>IF(R350="Muy Alta",100%,IF(R350="Alta",80%,IF(R350="Media",60%,IF(R350="Baja",40%,IF(R350="Muy Baja",20%,"")))))</f>
        <v>0.4</v>
      </c>
      <c r="T350" s="520" t="s">
        <v>120</v>
      </c>
      <c r="U350" s="482">
        <f>IF(T350="Catastrófico",100%,IF(T350="Mayor",80%,IF(T350="Moderado",60%,IF(T350="Menor",40%,IF(T350="Leve",20%,"")))))</f>
        <v>0.2</v>
      </c>
      <c r="V350" s="520" t="s">
        <v>183</v>
      </c>
      <c r="W350" s="482">
        <f>IF(V350="Catastrófico",100%,IF(V350="Mayor",80%,IF(V350="Moderado",60%,IF(V350="Menor",40%,IF(V350="Leve",20%,"")))))</f>
        <v>0.4</v>
      </c>
      <c r="X350" s="485" t="str">
        <f>IF(Y350=100%,"Catastrófico",IF(Y350=80%,"Mayor",IF(Y350=60%,"Moderado",IF(Y350=40%,"Menor",IF(Y350=20%,"Leve","")))))</f>
        <v>Menor</v>
      </c>
      <c r="Y350" s="482">
        <f>IF(AND(U350="",W350=""),"",MAX(U350,W350))</f>
        <v>0.4</v>
      </c>
      <c r="Z350" s="482" t="str">
        <f>CONCATENATE(R350,X350)</f>
        <v>BajaMenor</v>
      </c>
      <c r="AA350" s="492" t="str">
        <f>IF(Z350="Muy AltaLeve","Alto",IF(Z350="Muy AltaMenor","Alto",IF(Z350="Muy AltaModerado","Alto",IF(Z350="Muy AltaMayor","Alto",IF(Z350="Muy AltaCatastrófico","Extremo",IF(Z350="AltaLeve","Moderado",IF(Z350="AltaMenor","Moderado",IF(Z350="AltaModerado","Alto",IF(Z350="AltaMayor","Alto",IF(Z350="AltaCatastrófico","Extremo",IF(Z350="MediaLeve","Moderado",IF(Z350="MediaMenor","Moderado",IF(Z350="MediaModerado","Moderado",IF(Z350="MediaMayor","Alto",IF(Z350="MediaCatastrófico","Extremo",IF(Z350="BajaLeve","Bajo",IF(Z350="BajaMenor","Moderado",IF(Z350="BajaModerado","Moderado",IF(Z350="BajaMayor","Alto",IF(Z350="BajaCatastrófico","Extremo",IF(Z350="Muy BajaLeve","Bajo",IF(Z350="Muy BajaMenor","Bajo",IF(Z350="Muy BajaModerado","Moderado",IF(Z350="Muy BajaMayor","Alto",IF(Z350="Muy BajaCatastrófico","Extremo","")))))))))))))))))))))))))</f>
        <v>Moderado</v>
      </c>
      <c r="AB350" s="151">
        <v>1</v>
      </c>
      <c r="AC350" s="159" t="s">
        <v>2064</v>
      </c>
      <c r="AD350" s="159">
        <v>2</v>
      </c>
      <c r="AE350" s="152" t="s">
        <v>2065</v>
      </c>
      <c r="AF350" s="153" t="str">
        <f t="shared" si="20"/>
        <v>Probabilidad</v>
      </c>
      <c r="AG350" s="154" t="s">
        <v>1477</v>
      </c>
      <c r="AH350" s="155">
        <f t="shared" si="21"/>
        <v>0.15</v>
      </c>
      <c r="AI350" s="154" t="s">
        <v>1469</v>
      </c>
      <c r="AJ350" s="155">
        <f t="shared" si="22"/>
        <v>0.15</v>
      </c>
      <c r="AK350" s="156">
        <f t="shared" si="23"/>
        <v>0.3</v>
      </c>
      <c r="AL350" s="157">
        <f>IFERROR(IF(AF350="Probabilidad",(S350-(+S350*AK350)),IF(AF350="Impacto",S350,"")),"")</f>
        <v>0.28000000000000003</v>
      </c>
      <c r="AM350" s="157">
        <f>IFERROR(IF(AF350="Impacto",(Y350-(+Y350*AK350)),IF(AF350="Probabilidad",Y350,"")),"")</f>
        <v>0.4</v>
      </c>
      <c r="AN350" s="158" t="s">
        <v>98</v>
      </c>
      <c r="AO350" s="158" t="s">
        <v>99</v>
      </c>
      <c r="AP350" s="158" t="s">
        <v>100</v>
      </c>
      <c r="AQ350" s="520" t="s">
        <v>1932</v>
      </c>
      <c r="AR350" s="490">
        <f>S350</f>
        <v>0.4</v>
      </c>
      <c r="AS350" s="490">
        <f>IF(AL350="","",MIN(AL350:AL353))</f>
        <v>0</v>
      </c>
      <c r="AT350" s="492" t="str">
        <f>IFERROR(IF(AS350="","",IF(AS350&lt;=0.2,"Muy Baja",IF(AS350&lt;=0.4,"Baja",IF(AS350&lt;=0.6,"Media",IF(AS350&lt;=0.8,"Alta","Muy Alta"))))),"")</f>
        <v>Muy Baja</v>
      </c>
      <c r="AU350" s="490">
        <f>Y350</f>
        <v>0.4</v>
      </c>
      <c r="AV350" s="490">
        <f>IF(AM350="","",MIN(AM350:AM353))</f>
        <v>0</v>
      </c>
      <c r="AW350" s="492" t="str">
        <f>IFERROR(IF(AV350="","",IF(AV350&lt;=0.2,"Leve",IF(AV350&lt;=0.4,"Menor",IF(AV350&lt;=0.6,"Moderado",IF(AV350&lt;=0.8,"Mayor","Catastrófico"))))),"")</f>
        <v>Leve</v>
      </c>
      <c r="AX350" s="492" t="str">
        <f>AA350</f>
        <v>Moderado</v>
      </c>
      <c r="AY350" s="492" t="str">
        <f>IFERROR(IF(OR(AND(AT350="Muy Baja",AW350="Leve"),AND(AT350="Muy Baja",AW350="Menor"),AND(AT350="Baja",AW350="Leve")),"Bajo",IF(OR(AND(AT350="Muy baja",AW350="Moderado"),AND(AT350="Baja",AW350="Menor"),AND(AT350="Baja",AW350="Moderado"),AND(AT350="Media",AW350="Leve"),AND(AT350="Media",AW350="Menor"),AND(AT350="Media",AW350="Moderado"),AND(AT350="Alta",AW350="Leve"),AND(AT350="Alta",AW350="Menor")),"Moderado",IF(OR(AND(AT350="Muy Baja",AW350="Mayor"),AND(AT350="Baja",AW350="Mayor"),AND(AT350="Media",AW350="Mayor"),AND(AT350="Alta",AW350="Moderado"),AND(AT350="Alta",AW350="Mayor"),AND(AT350="Muy Alta",AW350="Leve"),AND(AT350="Muy Alta",AW350="Menor"),AND(AT350="Muy Alta",AW350="Moderado"),AND(AT350="Muy Alta",AW350="Mayor")),"Alto",IF(OR(AND(AT350="Muy Baja",AW350="Catastrófico"),AND(AT350="Baja",AW350="Catastrófico"),AND(AT350="Media",AW350="Catastrófico"),AND(AT350="Alta",AW350="Catastrófico"),AND(AT350="Muy Alta",AW350="Catastrófico")),"Extremo","")))),"")</f>
        <v>Bajo</v>
      </c>
      <c r="AZ350" s="520" t="s">
        <v>127</v>
      </c>
      <c r="BA350" s="519" t="s">
        <v>188</v>
      </c>
      <c r="BB350" s="519" t="s">
        <v>188</v>
      </c>
      <c r="BC350" s="519" t="s">
        <v>188</v>
      </c>
      <c r="BD350" s="519" t="s">
        <v>188</v>
      </c>
      <c r="BE350" s="519" t="s">
        <v>188</v>
      </c>
      <c r="BF350" s="516"/>
      <c r="BG350" s="516"/>
      <c r="BH350" s="581"/>
      <c r="BI350" s="581"/>
      <c r="BJ350" s="581"/>
      <c r="BK350" s="581"/>
      <c r="BL350" s="581"/>
      <c r="BM350" s="516"/>
      <c r="BN350" s="516"/>
      <c r="BO350" s="719"/>
    </row>
    <row r="351" spans="1:67" ht="69">
      <c r="A351" s="805"/>
      <c r="B351" s="808"/>
      <c r="C351" s="811"/>
      <c r="D351" s="728"/>
      <c r="E351" s="728"/>
      <c r="F351" s="515"/>
      <c r="G351" s="516"/>
      <c r="H351" s="520"/>
      <c r="I351" s="795"/>
      <c r="J351" s="491"/>
      <c r="K351" s="483"/>
      <c r="L351" s="516"/>
      <c r="M351" s="492"/>
      <c r="N351" s="737"/>
      <c r="O351" s="737"/>
      <c r="P351" s="519"/>
      <c r="Q351" s="514"/>
      <c r="R351" s="520"/>
      <c r="S351" s="482"/>
      <c r="T351" s="520"/>
      <c r="U351" s="482"/>
      <c r="V351" s="520"/>
      <c r="W351" s="482"/>
      <c r="X351" s="485"/>
      <c r="Y351" s="482"/>
      <c r="Z351" s="482"/>
      <c r="AA351" s="492"/>
      <c r="AB351" s="151">
        <v>2</v>
      </c>
      <c r="AC351" s="288" t="s">
        <v>2066</v>
      </c>
      <c r="AD351" s="159">
        <v>1</v>
      </c>
      <c r="AE351" s="152" t="s">
        <v>2065</v>
      </c>
      <c r="AF351" s="153" t="str">
        <f>IF(OR(AG351="Preventivo",AG351="Detectivo"),"Probabilidad",IF(AG351="Correctivo","Impacto",""))</f>
        <v>Probabilidad</v>
      </c>
      <c r="AG351" s="154" t="s">
        <v>1477</v>
      </c>
      <c r="AH351" s="186">
        <f>IF(AG351="","",IF(AG351="Preventivo",25%,IF(AG351="Detectivo",15%,IF(AG351="Correctivo",10%))))</f>
        <v>0.15</v>
      </c>
      <c r="AI351" s="154" t="s">
        <v>1469</v>
      </c>
      <c r="AJ351" s="186">
        <f>IF(AI351="Automático",25%,IF(AI351="Manual",15%,""))</f>
        <v>0.15</v>
      </c>
      <c r="AK351" s="156">
        <f>IF(OR(AH351="",AJ351=""),"",AH351+AJ351)</f>
        <v>0.3</v>
      </c>
      <c r="AL351" s="157">
        <f>IFERROR(IF(AF351="Probabilidad",(S351-(+S351*AK351)),IF(AF351="Impacto",S351,"")),"")</f>
        <v>0</v>
      </c>
      <c r="AM351" s="157">
        <f>IFERROR(IF(AF351="Impacto",(Y351-(+Y351*AK351)),IF(AF351="Probabilidad",Y351,"")),"")</f>
        <v>0</v>
      </c>
      <c r="AN351" s="158" t="s">
        <v>98</v>
      </c>
      <c r="AO351" s="158" t="s">
        <v>99</v>
      </c>
      <c r="AP351" s="158" t="s">
        <v>100</v>
      </c>
      <c r="AQ351" s="520"/>
      <c r="AR351" s="491"/>
      <c r="AS351" s="491"/>
      <c r="AT351" s="492"/>
      <c r="AU351" s="491"/>
      <c r="AV351" s="491"/>
      <c r="AW351" s="492"/>
      <c r="AX351" s="492"/>
      <c r="AY351" s="492"/>
      <c r="AZ351" s="520"/>
      <c r="BA351" s="519"/>
      <c r="BB351" s="519"/>
      <c r="BC351" s="519"/>
      <c r="BD351" s="519"/>
      <c r="BE351" s="519"/>
      <c r="BF351" s="516"/>
      <c r="BG351" s="516"/>
      <c r="BH351" s="581"/>
      <c r="BI351" s="581"/>
      <c r="BJ351" s="581"/>
      <c r="BK351" s="581"/>
      <c r="BL351" s="581"/>
      <c r="BM351" s="516"/>
      <c r="BN351" s="516"/>
      <c r="BO351" s="719"/>
    </row>
    <row r="352" spans="1:67" ht="69">
      <c r="A352" s="805"/>
      <c r="B352" s="808"/>
      <c r="C352" s="811"/>
      <c r="D352" s="728"/>
      <c r="E352" s="728"/>
      <c r="F352" s="515"/>
      <c r="G352" s="516"/>
      <c r="H352" s="520"/>
      <c r="I352" s="795"/>
      <c r="J352" s="491"/>
      <c r="K352" s="483"/>
      <c r="L352" s="516"/>
      <c r="M352" s="492"/>
      <c r="N352" s="737"/>
      <c r="O352" s="737"/>
      <c r="P352" s="519"/>
      <c r="Q352" s="514"/>
      <c r="R352" s="520"/>
      <c r="S352" s="482"/>
      <c r="T352" s="520"/>
      <c r="U352" s="482"/>
      <c r="V352" s="520"/>
      <c r="W352" s="482"/>
      <c r="X352" s="485"/>
      <c r="Y352" s="482"/>
      <c r="Z352" s="482"/>
      <c r="AA352" s="492"/>
      <c r="AB352" s="151">
        <v>3</v>
      </c>
      <c r="AC352" s="159" t="s">
        <v>2067</v>
      </c>
      <c r="AD352" s="159">
        <v>1</v>
      </c>
      <c r="AE352" s="152" t="s">
        <v>2068</v>
      </c>
      <c r="AF352" s="153" t="str">
        <f t="shared" si="20"/>
        <v>Probabilidad</v>
      </c>
      <c r="AG352" s="154" t="s">
        <v>96</v>
      </c>
      <c r="AH352" s="155">
        <f t="shared" si="21"/>
        <v>0.25</v>
      </c>
      <c r="AI352" s="154" t="s">
        <v>97</v>
      </c>
      <c r="AJ352" s="155">
        <f t="shared" si="22"/>
        <v>0.15</v>
      </c>
      <c r="AK352" s="156">
        <f t="shared" si="23"/>
        <v>0.4</v>
      </c>
      <c r="AL352" s="157">
        <f>IFERROR(IF(AND(AF351="Probabilidad",AF352="Probabilidad"),(AL351-(+AL351*AK352)),IF(AND(AF351="Impacto",AF352="Probabilidad"),(AL350-(+AL350*AK352)),IF(AF352="Impacto",AL351,""))),"")</f>
        <v>0</v>
      </c>
      <c r="AM352" s="157">
        <f>IFERROR(IF(AND(AF351="Impacto",AF352="Impacto"),(AM351-(+AM351*AK352)),IF(AND(AF351="Probabilidad",AF352="Impacto"),(AM350-(+AM350*AK352)),IF(AF352="Probabilidad",AM351,""))),"")</f>
        <v>0</v>
      </c>
      <c r="AN352" s="158" t="s">
        <v>98</v>
      </c>
      <c r="AO352" s="158" t="s">
        <v>99</v>
      </c>
      <c r="AP352" s="158" t="s">
        <v>100</v>
      </c>
      <c r="AQ352" s="520"/>
      <c r="AR352" s="491"/>
      <c r="AS352" s="491"/>
      <c r="AT352" s="492"/>
      <c r="AU352" s="491"/>
      <c r="AV352" s="491"/>
      <c r="AW352" s="492"/>
      <c r="AX352" s="492"/>
      <c r="AY352" s="492"/>
      <c r="AZ352" s="520"/>
      <c r="BA352" s="519"/>
      <c r="BB352" s="519"/>
      <c r="BC352" s="519"/>
      <c r="BD352" s="519"/>
      <c r="BE352" s="519"/>
      <c r="BF352" s="516"/>
      <c r="BG352" s="516"/>
      <c r="BH352" s="581"/>
      <c r="BI352" s="581"/>
      <c r="BJ352" s="581"/>
      <c r="BK352" s="581"/>
      <c r="BL352" s="581"/>
      <c r="BM352" s="516"/>
      <c r="BN352" s="516"/>
      <c r="BO352" s="719"/>
    </row>
    <row r="353" spans="1:67" ht="69">
      <c r="A353" s="805"/>
      <c r="B353" s="808"/>
      <c r="C353" s="811"/>
      <c r="D353" s="728"/>
      <c r="E353" s="728"/>
      <c r="F353" s="515"/>
      <c r="G353" s="516"/>
      <c r="H353" s="520"/>
      <c r="I353" s="795"/>
      <c r="J353" s="491"/>
      <c r="K353" s="483"/>
      <c r="L353" s="516"/>
      <c r="M353" s="492"/>
      <c r="N353" s="737"/>
      <c r="O353" s="737"/>
      <c r="P353" s="519"/>
      <c r="Q353" s="514"/>
      <c r="R353" s="520"/>
      <c r="S353" s="482"/>
      <c r="T353" s="520"/>
      <c r="U353" s="482"/>
      <c r="V353" s="520"/>
      <c r="W353" s="482"/>
      <c r="X353" s="485"/>
      <c r="Y353" s="482"/>
      <c r="Z353" s="482"/>
      <c r="AA353" s="492"/>
      <c r="AB353" s="151">
        <v>4</v>
      </c>
      <c r="AC353" s="162" t="s">
        <v>2069</v>
      </c>
      <c r="AD353" s="152">
        <v>1.2</v>
      </c>
      <c r="AE353" s="152" t="s">
        <v>2060</v>
      </c>
      <c r="AF353" s="153" t="str">
        <f t="shared" si="20"/>
        <v>Probabilidad</v>
      </c>
      <c r="AG353" s="154" t="s">
        <v>231</v>
      </c>
      <c r="AH353" s="155">
        <f t="shared" si="21"/>
        <v>0.15</v>
      </c>
      <c r="AI353" s="154" t="s">
        <v>97</v>
      </c>
      <c r="AJ353" s="155">
        <f t="shared" si="22"/>
        <v>0.15</v>
      </c>
      <c r="AK353" s="156">
        <f t="shared" si="23"/>
        <v>0.3</v>
      </c>
      <c r="AL353" s="157">
        <f>IFERROR(IF(AND(AF352="Probabilidad",AF353="Probabilidad"),(AL352-(+AL352*AK353)),IF(AND(AF352="Impacto",AF353="Probabilidad"),(AL351-(+AL351*AK353)),IF(AF353="Impacto",AL352,""))),"")</f>
        <v>0</v>
      </c>
      <c r="AM353" s="157">
        <f>IFERROR(IF(AND(AF352="Impacto",AF353="Impacto"),(AM352-(+AM352*AK353)),IF(AND(AF352="Probabilidad",AF353="Impacto"),(AM351-(+AM351*AK353)),IF(AF353="Probabilidad",AM352,""))),"")</f>
        <v>0</v>
      </c>
      <c r="AN353" s="158" t="s">
        <v>98</v>
      </c>
      <c r="AO353" s="158" t="s">
        <v>99</v>
      </c>
      <c r="AP353" s="158" t="s">
        <v>1385</v>
      </c>
      <c r="AQ353" s="520"/>
      <c r="AR353" s="491"/>
      <c r="AS353" s="491"/>
      <c r="AT353" s="492"/>
      <c r="AU353" s="491"/>
      <c r="AV353" s="491"/>
      <c r="AW353" s="492"/>
      <c r="AX353" s="492"/>
      <c r="AY353" s="492"/>
      <c r="AZ353" s="520"/>
      <c r="BA353" s="519"/>
      <c r="BB353" s="519"/>
      <c r="BC353" s="519"/>
      <c r="BD353" s="519"/>
      <c r="BE353" s="519"/>
      <c r="BF353" s="516"/>
      <c r="BG353" s="516"/>
      <c r="BH353" s="581"/>
      <c r="BI353" s="581"/>
      <c r="BJ353" s="581"/>
      <c r="BK353" s="581"/>
      <c r="BL353" s="581"/>
      <c r="BM353" s="516"/>
      <c r="BN353" s="516"/>
      <c r="BO353" s="719"/>
    </row>
    <row r="354" spans="1:67" ht="69">
      <c r="A354" s="805"/>
      <c r="B354" s="808"/>
      <c r="C354" s="811"/>
      <c r="D354" s="728" t="s">
        <v>1299</v>
      </c>
      <c r="E354" s="728" t="s">
        <v>394</v>
      </c>
      <c r="F354" s="515">
        <v>25</v>
      </c>
      <c r="G354" s="519" t="s">
        <v>2070</v>
      </c>
      <c r="H354" s="520" t="s">
        <v>1301</v>
      </c>
      <c r="I354" s="795" t="s">
        <v>1302</v>
      </c>
      <c r="J354" s="491" t="s">
        <v>2071</v>
      </c>
      <c r="K354" s="483" t="s">
        <v>180</v>
      </c>
      <c r="L354" s="516" t="s">
        <v>302</v>
      </c>
      <c r="M354" s="492" t="s">
        <v>1304</v>
      </c>
      <c r="N354" s="519" t="s">
        <v>2057</v>
      </c>
      <c r="O354" s="519" t="s">
        <v>1922</v>
      </c>
      <c r="P354" s="519" t="s">
        <v>188</v>
      </c>
      <c r="Q354" s="514" t="s">
        <v>188</v>
      </c>
      <c r="R354" s="520" t="s">
        <v>124</v>
      </c>
      <c r="S354" s="482">
        <f>IF(R354="Muy Alta",100%,IF(R354="Alta",80%,IF(R354="Media",60%,IF(R354="Baja",40%,IF(R354="Muy Baja",20%,"")))))</f>
        <v>0.4</v>
      </c>
      <c r="T354" s="520" t="s">
        <v>120</v>
      </c>
      <c r="U354" s="482">
        <f>IF(T354="Catastrófico",100%,IF(T354="Mayor",80%,IF(T354="Moderado",60%,IF(T354="Menor",40%,IF(T354="Leve",20%,"")))))</f>
        <v>0.2</v>
      </c>
      <c r="V354" s="520" t="s">
        <v>183</v>
      </c>
      <c r="W354" s="482">
        <f>IF(V354="Catastrófico",100%,IF(V354="Mayor",80%,IF(V354="Moderado",60%,IF(V354="Menor",40%,IF(V354="Leve",20%,"")))))</f>
        <v>0.4</v>
      </c>
      <c r="X354" s="485" t="str">
        <f>IF(Y354=100%,"Catastrófico",IF(Y354=80%,"Mayor",IF(Y354=60%,"Moderado",IF(Y354=40%,"Menor",IF(Y354=20%,"Leve","")))))</f>
        <v>Menor</v>
      </c>
      <c r="Y354" s="482">
        <f>IF(AND(U354="",W354=""),"",MAX(U354,W354))</f>
        <v>0.4</v>
      </c>
      <c r="Z354" s="482" t="str">
        <f>CONCATENATE(R354,X354)</f>
        <v>BajaMenor</v>
      </c>
      <c r="AA354" s="492" t="str">
        <f>IF(Z354="Muy AltaLeve","Alto",IF(Z354="Muy AltaMenor","Alto",IF(Z354="Muy AltaModerado","Alto",IF(Z354="Muy AltaMayor","Alto",IF(Z354="Muy AltaCatastrófico","Extremo",IF(Z354="AltaLeve","Moderado",IF(Z354="AltaMenor","Moderado",IF(Z354="AltaModerado","Alto",IF(Z354="AltaMayor","Alto",IF(Z354="AltaCatastrófico","Extremo",IF(Z354="MediaLeve","Moderado",IF(Z354="MediaMenor","Moderado",IF(Z354="MediaModerado","Moderado",IF(Z354="MediaMayor","Alto",IF(Z354="MediaCatastrófico","Extremo",IF(Z354="BajaLeve","Bajo",IF(Z354="BajaMenor","Moderado",IF(Z354="BajaModerado","Moderado",IF(Z354="BajaMayor","Alto",IF(Z354="BajaCatastrófico","Extremo",IF(Z354="Muy BajaLeve","Bajo",IF(Z354="Muy BajaMenor","Bajo",IF(Z354="Muy BajaModerado","Moderado",IF(Z354="Muy BajaMayor","Alto",IF(Z354="Muy BajaCatastrófico","Extremo","")))))))))))))))))))))))))</f>
        <v>Moderado</v>
      </c>
      <c r="AB354" s="151">
        <v>1</v>
      </c>
      <c r="AC354" s="159" t="s">
        <v>2072</v>
      </c>
      <c r="AD354" s="159">
        <v>1</v>
      </c>
      <c r="AE354" s="152" t="s">
        <v>2073</v>
      </c>
      <c r="AF354" s="153" t="str">
        <f t="shared" si="20"/>
        <v>Probabilidad</v>
      </c>
      <c r="AG354" s="154" t="s">
        <v>96</v>
      </c>
      <c r="AH354" s="155">
        <f t="shared" si="21"/>
        <v>0.25</v>
      </c>
      <c r="AI354" s="154" t="s">
        <v>97</v>
      </c>
      <c r="AJ354" s="155">
        <f t="shared" si="22"/>
        <v>0.15</v>
      </c>
      <c r="AK354" s="156">
        <f t="shared" si="23"/>
        <v>0.4</v>
      </c>
      <c r="AL354" s="157">
        <f>IFERROR(IF(AF354="Probabilidad",(S354-(+S354*AK354)),IF(AF354="Impacto",S354,"")),"")</f>
        <v>0.24</v>
      </c>
      <c r="AM354" s="157">
        <f>IFERROR(IF(AF354="Impacto",(Y354-(+Y354*AK354)),IF(AF354="Probabilidad",Y354,"")),"")</f>
        <v>0.4</v>
      </c>
      <c r="AN354" s="158" t="s">
        <v>98</v>
      </c>
      <c r="AO354" s="158" t="s">
        <v>99</v>
      </c>
      <c r="AP354" s="158" t="s">
        <v>1385</v>
      </c>
      <c r="AQ354" s="520" t="s">
        <v>1932</v>
      </c>
      <c r="AR354" s="490">
        <f>S354</f>
        <v>0.4</v>
      </c>
      <c r="AS354" s="490">
        <f>IF(AL354="","",MIN(AL354:AL356))</f>
        <v>0.16799999999999998</v>
      </c>
      <c r="AT354" s="492" t="str">
        <f>IFERROR(IF(AS354="","",IF(AS354&lt;=0.2,"Muy Baja",IF(AS354&lt;=0.4,"Baja",IF(AS354&lt;=0.6,"Media",IF(AS354&lt;=0.8,"Alta","Muy Alta"))))),"")</f>
        <v>Muy Baja</v>
      </c>
      <c r="AU354" s="490">
        <f>Y354</f>
        <v>0.4</v>
      </c>
      <c r="AV354" s="490">
        <f>IF(AM354="","",MIN(AM354:AM356))</f>
        <v>0.30000000000000004</v>
      </c>
      <c r="AW354" s="492" t="str">
        <f>IFERROR(IF(AV354="","",IF(AV354&lt;=0.2,"Leve",IF(AV354&lt;=0.4,"Menor",IF(AV354&lt;=0.6,"Moderado",IF(AV354&lt;=0.8,"Mayor","Catastrófico"))))),"")</f>
        <v>Menor</v>
      </c>
      <c r="AX354" s="492" t="str">
        <f>AA354</f>
        <v>Moderado</v>
      </c>
      <c r="AY354" s="492" t="str">
        <f>IFERROR(IF(OR(AND(AT354="Muy Baja",AW354="Leve"),AND(AT354="Muy Baja",AW354="Menor"),AND(AT354="Baja",AW354="Leve")),"Bajo",IF(OR(AND(AT354="Muy baja",AW354="Moderado"),AND(AT354="Baja",AW354="Menor"),AND(AT354="Baja",AW354="Moderado"),AND(AT354="Media",AW354="Leve"),AND(AT354="Media",AW354="Menor"),AND(AT354="Media",AW354="Moderado"),AND(AT354="Alta",AW354="Leve"),AND(AT354="Alta",AW354="Menor")),"Moderado",IF(OR(AND(AT354="Muy Baja",AW354="Mayor"),AND(AT354="Baja",AW354="Mayor"),AND(AT354="Media",AW354="Mayor"),AND(AT354="Alta",AW354="Moderado"),AND(AT354="Alta",AW354="Mayor"),AND(AT354="Muy Alta",AW354="Leve"),AND(AT354="Muy Alta",AW354="Menor"),AND(AT354="Muy Alta",AW354="Moderado"),AND(AT354="Muy Alta",AW354="Mayor")),"Alto",IF(OR(AND(AT354="Muy Baja",AW354="Catastrófico"),AND(AT354="Baja",AW354="Catastrófico"),AND(AT354="Media",AW354="Catastrófico"),AND(AT354="Alta",AW354="Catastrófico"),AND(AT354="Muy Alta",AW354="Catastrófico")),"Extremo","")))),"")</f>
        <v>Bajo</v>
      </c>
      <c r="AZ354" s="520" t="s">
        <v>127</v>
      </c>
      <c r="BA354" s="519" t="s">
        <v>188</v>
      </c>
      <c r="BB354" s="519" t="s">
        <v>188</v>
      </c>
      <c r="BC354" s="519" t="s">
        <v>188</v>
      </c>
      <c r="BD354" s="519" t="s">
        <v>188</v>
      </c>
      <c r="BE354" s="519" t="s">
        <v>188</v>
      </c>
      <c r="BF354" s="516"/>
      <c r="BG354" s="516"/>
      <c r="BH354" s="581"/>
      <c r="BI354" s="581"/>
      <c r="BJ354" s="581"/>
      <c r="BK354" s="581"/>
      <c r="BL354" s="581"/>
      <c r="BM354" s="516"/>
      <c r="BN354" s="516"/>
      <c r="BO354" s="719"/>
    </row>
    <row r="355" spans="1:67" ht="69">
      <c r="A355" s="805"/>
      <c r="B355" s="808"/>
      <c r="C355" s="811"/>
      <c r="D355" s="728"/>
      <c r="E355" s="728"/>
      <c r="F355" s="515"/>
      <c r="G355" s="519"/>
      <c r="H355" s="520"/>
      <c r="I355" s="795"/>
      <c r="J355" s="491"/>
      <c r="K355" s="483"/>
      <c r="L355" s="516"/>
      <c r="M355" s="492"/>
      <c r="N355" s="519"/>
      <c r="O355" s="519"/>
      <c r="P355" s="519"/>
      <c r="Q355" s="514"/>
      <c r="R355" s="520"/>
      <c r="S355" s="482"/>
      <c r="T355" s="520"/>
      <c r="U355" s="482"/>
      <c r="V355" s="520"/>
      <c r="W355" s="482"/>
      <c r="X355" s="485"/>
      <c r="Y355" s="482"/>
      <c r="Z355" s="482"/>
      <c r="AA355" s="492"/>
      <c r="AB355" s="151">
        <v>2</v>
      </c>
      <c r="AC355" s="159" t="s">
        <v>2074</v>
      </c>
      <c r="AD355" s="159">
        <v>1</v>
      </c>
      <c r="AE355" s="152" t="s">
        <v>2073</v>
      </c>
      <c r="AF355" s="153" t="str">
        <f t="shared" si="20"/>
        <v>Probabilidad</v>
      </c>
      <c r="AG355" s="154" t="s">
        <v>231</v>
      </c>
      <c r="AH355" s="155">
        <f t="shared" si="21"/>
        <v>0.15</v>
      </c>
      <c r="AI355" s="154" t="s">
        <v>1469</v>
      </c>
      <c r="AJ355" s="155">
        <f t="shared" si="22"/>
        <v>0.15</v>
      </c>
      <c r="AK355" s="156">
        <f t="shared" si="23"/>
        <v>0.3</v>
      </c>
      <c r="AL355" s="157">
        <f>IFERROR(IF(AND(AF354="Probabilidad",AF355="Probabilidad"),(AL354-(+AL354*AK355)),IF(AF355="Probabilidad",(S354-(+S354*AK355)),IF(AF355="Impacto",AL354,""))),"")</f>
        <v>0.16799999999999998</v>
      </c>
      <c r="AM355" s="157">
        <f>IFERROR(IF(AND(AF354="Impacto",AF355="Impacto"),(AM354-(+AM354*AK355)),IF(AF355="Impacto",(Y354-(Y354*AK355)),IF(AF355="Probabilidad",AM354,""))),"")</f>
        <v>0.4</v>
      </c>
      <c r="AN355" s="158" t="s">
        <v>98</v>
      </c>
      <c r="AO355" s="158" t="s">
        <v>686</v>
      </c>
      <c r="AP355" s="158" t="s">
        <v>1385</v>
      </c>
      <c r="AQ355" s="520"/>
      <c r="AR355" s="491"/>
      <c r="AS355" s="491"/>
      <c r="AT355" s="492"/>
      <c r="AU355" s="491"/>
      <c r="AV355" s="491"/>
      <c r="AW355" s="492"/>
      <c r="AX355" s="492"/>
      <c r="AY355" s="492"/>
      <c r="AZ355" s="520"/>
      <c r="BA355" s="519"/>
      <c r="BB355" s="519"/>
      <c r="BC355" s="519"/>
      <c r="BD355" s="519"/>
      <c r="BE355" s="519"/>
      <c r="BF355" s="516"/>
      <c r="BG355" s="516"/>
      <c r="BH355" s="581"/>
      <c r="BI355" s="581"/>
      <c r="BJ355" s="581"/>
      <c r="BK355" s="581"/>
      <c r="BL355" s="581"/>
      <c r="BM355" s="516"/>
      <c r="BN355" s="516"/>
      <c r="BO355" s="719"/>
    </row>
    <row r="356" spans="1:67" ht="69">
      <c r="A356" s="805"/>
      <c r="B356" s="808"/>
      <c r="C356" s="811"/>
      <c r="D356" s="728"/>
      <c r="E356" s="728"/>
      <c r="F356" s="515"/>
      <c r="G356" s="519"/>
      <c r="H356" s="520"/>
      <c r="I356" s="795"/>
      <c r="J356" s="491"/>
      <c r="K356" s="483"/>
      <c r="L356" s="516"/>
      <c r="M356" s="492"/>
      <c r="N356" s="519"/>
      <c r="O356" s="519"/>
      <c r="P356" s="519"/>
      <c r="Q356" s="514"/>
      <c r="R356" s="520"/>
      <c r="S356" s="482"/>
      <c r="T356" s="520"/>
      <c r="U356" s="482"/>
      <c r="V356" s="520"/>
      <c r="W356" s="482"/>
      <c r="X356" s="485"/>
      <c r="Y356" s="482"/>
      <c r="Z356" s="482"/>
      <c r="AA356" s="492"/>
      <c r="AB356" s="151">
        <v>3</v>
      </c>
      <c r="AC356" s="159" t="s">
        <v>2075</v>
      </c>
      <c r="AD356" s="159">
        <v>1</v>
      </c>
      <c r="AE356" s="152" t="s">
        <v>2073</v>
      </c>
      <c r="AF356" s="153" t="str">
        <f t="shared" si="20"/>
        <v>Impacto</v>
      </c>
      <c r="AG356" s="154" t="s">
        <v>270</v>
      </c>
      <c r="AH356" s="155">
        <f t="shared" si="21"/>
        <v>0.1</v>
      </c>
      <c r="AI356" s="154" t="s">
        <v>1469</v>
      </c>
      <c r="AJ356" s="155">
        <f t="shared" si="22"/>
        <v>0.15</v>
      </c>
      <c r="AK356" s="156">
        <f t="shared" si="23"/>
        <v>0.25</v>
      </c>
      <c r="AL356" s="157">
        <f>IFERROR(IF(AND(AF355="Probabilidad",AF356="Probabilidad"),(AL355-(+AL355*AK356)),IF(AND(AF355="Impacto",AF356="Probabilidad"),(AL354-(+AL354*AK356)),IF(AF356="Impacto",AL355,""))),"")</f>
        <v>0.16799999999999998</v>
      </c>
      <c r="AM356" s="157">
        <f>IFERROR(IF(AND(AF355="Impacto",AF356="Impacto"),(AM355-(+AM355*AK356)),IF(AND(AF355="Probabilidad",AF356="Impacto"),(AM354-(+AM354*AK356)),IF(AF356="Probabilidad",AM355,""))),"")</f>
        <v>0.30000000000000004</v>
      </c>
      <c r="AN356" s="158" t="s">
        <v>98</v>
      </c>
      <c r="AO356" s="158" t="s">
        <v>686</v>
      </c>
      <c r="AP356" s="158" t="s">
        <v>1385</v>
      </c>
      <c r="AQ356" s="520"/>
      <c r="AR356" s="491"/>
      <c r="AS356" s="491"/>
      <c r="AT356" s="492"/>
      <c r="AU356" s="491"/>
      <c r="AV356" s="491"/>
      <c r="AW356" s="492"/>
      <c r="AX356" s="492"/>
      <c r="AY356" s="492"/>
      <c r="AZ356" s="520"/>
      <c r="BA356" s="519"/>
      <c r="BB356" s="519"/>
      <c r="BC356" s="519"/>
      <c r="BD356" s="519"/>
      <c r="BE356" s="519"/>
      <c r="BF356" s="516"/>
      <c r="BG356" s="516"/>
      <c r="BH356" s="581"/>
      <c r="BI356" s="581"/>
      <c r="BJ356" s="581"/>
      <c r="BK356" s="581"/>
      <c r="BL356" s="581"/>
      <c r="BM356" s="516"/>
      <c r="BN356" s="516"/>
      <c r="BO356" s="719"/>
    </row>
    <row r="357" spans="1:67" ht="69">
      <c r="A357" s="805"/>
      <c r="B357" s="808"/>
      <c r="C357" s="811"/>
      <c r="D357" s="728" t="s">
        <v>1299</v>
      </c>
      <c r="E357" s="728" t="s">
        <v>394</v>
      </c>
      <c r="F357" s="515">
        <v>26</v>
      </c>
      <c r="G357" s="519" t="s">
        <v>2070</v>
      </c>
      <c r="H357" s="520" t="s">
        <v>1301</v>
      </c>
      <c r="I357" s="795" t="s">
        <v>1316</v>
      </c>
      <c r="J357" s="491" t="s">
        <v>2076</v>
      </c>
      <c r="K357" s="483" t="s">
        <v>180</v>
      </c>
      <c r="L357" s="516" t="s">
        <v>302</v>
      </c>
      <c r="M357" s="492" t="s">
        <v>1304</v>
      </c>
      <c r="N357" s="519" t="s">
        <v>2077</v>
      </c>
      <c r="O357" s="519" t="s">
        <v>2078</v>
      </c>
      <c r="P357" s="519" t="s">
        <v>188</v>
      </c>
      <c r="Q357" s="514" t="s">
        <v>188</v>
      </c>
      <c r="R357" s="520" t="s">
        <v>124</v>
      </c>
      <c r="S357" s="482">
        <f>IF(R357="Muy Alta",100%,IF(R357="Alta",80%,IF(R357="Media",60%,IF(R357="Baja",40%,IF(R357="Muy Baja",20%,"")))))</f>
        <v>0.4</v>
      </c>
      <c r="T357" s="520" t="s">
        <v>120</v>
      </c>
      <c r="U357" s="482">
        <f>IF(T357="Catastrófico",100%,IF(T357="Mayor",80%,IF(T357="Moderado",60%,IF(T357="Menor",40%,IF(T357="Leve",20%,"")))))</f>
        <v>0.2</v>
      </c>
      <c r="V357" s="520" t="s">
        <v>91</v>
      </c>
      <c r="W357" s="482">
        <f>IF(V357="Catastrófico",100%,IF(V357="Mayor",80%,IF(V357="Moderado",60%,IF(V357="Menor",40%,IF(V357="Leve",20%,"")))))</f>
        <v>0.8</v>
      </c>
      <c r="X357" s="485" t="str">
        <f>IF(Y357=100%,"Catastrófico",IF(Y357=80%,"Mayor",IF(Y357=60%,"Moderado",IF(Y357=40%,"Menor",IF(Y357=20%,"Leve","")))))</f>
        <v>Mayor</v>
      </c>
      <c r="Y357" s="482">
        <f>IF(AND(U357="",W357=""),"",MAX(U357,W357))</f>
        <v>0.8</v>
      </c>
      <c r="Z357" s="482" t="str">
        <f>CONCATENATE(R357,X357)</f>
        <v>BajaMayor</v>
      </c>
      <c r="AA357" s="492" t="str">
        <f>IF(Z357="Muy AltaLeve","Alto",IF(Z357="Muy AltaMenor","Alto",IF(Z357="Muy AltaModerado","Alto",IF(Z357="Muy AltaMayor","Alto",IF(Z357="Muy AltaCatastrófico","Extremo",IF(Z357="AltaLeve","Moderado",IF(Z357="AltaMenor","Moderado",IF(Z357="AltaModerado","Alto",IF(Z357="AltaMayor","Alto",IF(Z357="AltaCatastrófico","Extremo",IF(Z357="MediaLeve","Moderado",IF(Z357="MediaMenor","Moderado",IF(Z357="MediaModerado","Moderado",IF(Z357="MediaMayor","Alto",IF(Z357="MediaCatastrófico","Extremo",IF(Z357="BajaLeve","Bajo",IF(Z357="BajaMenor","Moderado",IF(Z357="BajaModerado","Moderado",IF(Z357="BajaMayor","Alto",IF(Z357="BajaCatastrófico","Extremo",IF(Z357="Muy BajaLeve","Bajo",IF(Z357="Muy BajaMenor","Bajo",IF(Z357="Muy BajaModerado","Moderado",IF(Z357="Muy BajaMayor","Alto",IF(Z357="Muy BajaCatastrófico","Extremo","")))))))))))))))))))))))))</f>
        <v>Alto</v>
      </c>
      <c r="AB357" s="151">
        <v>1</v>
      </c>
      <c r="AC357" s="159" t="s">
        <v>2079</v>
      </c>
      <c r="AD357" s="159">
        <v>1.2</v>
      </c>
      <c r="AE357" s="152" t="s">
        <v>2073</v>
      </c>
      <c r="AF357" s="153" t="str">
        <f t="shared" si="20"/>
        <v>Probabilidad</v>
      </c>
      <c r="AG357" s="154" t="s">
        <v>96</v>
      </c>
      <c r="AH357" s="155">
        <f t="shared" si="21"/>
        <v>0.25</v>
      </c>
      <c r="AI357" s="154" t="s">
        <v>635</v>
      </c>
      <c r="AJ357" s="155">
        <f t="shared" si="22"/>
        <v>0.25</v>
      </c>
      <c r="AK357" s="156">
        <f t="shared" si="23"/>
        <v>0.5</v>
      </c>
      <c r="AL357" s="157">
        <f>IFERROR(IF(AF357="Probabilidad",(S357-(+S357*AK357)),IF(AF357="Impacto",S357,"")),"")</f>
        <v>0.2</v>
      </c>
      <c r="AM357" s="157">
        <f>IFERROR(IF(AF357="Impacto",(Y357-(+Y357*AK357)),IF(AF357="Probabilidad",Y357,"")),"")</f>
        <v>0.8</v>
      </c>
      <c r="AN357" s="158" t="s">
        <v>98</v>
      </c>
      <c r="AO357" s="158" t="s">
        <v>99</v>
      </c>
      <c r="AP357" s="158" t="s">
        <v>1385</v>
      </c>
      <c r="AQ357" s="520" t="s">
        <v>1932</v>
      </c>
      <c r="AR357" s="490">
        <f>S357</f>
        <v>0.4</v>
      </c>
      <c r="AS357" s="490">
        <f>IF(AL357="","",MIN(AL357:AL359))</f>
        <v>0.12</v>
      </c>
      <c r="AT357" s="492" t="str">
        <f>IFERROR(IF(AS357="","",IF(AS357&lt;=0.2,"Muy Baja",IF(AS357&lt;=0.4,"Baja",IF(AS357&lt;=0.6,"Media",IF(AS357&lt;=0.8,"Alta","Muy Alta"))))),"")</f>
        <v>Muy Baja</v>
      </c>
      <c r="AU357" s="490">
        <f>Y357</f>
        <v>0.8</v>
      </c>
      <c r="AV357" s="490">
        <f>IF(AM357="","",MIN(AM357:AM359))</f>
        <v>0.60000000000000009</v>
      </c>
      <c r="AW357" s="492" t="str">
        <f>IFERROR(IF(AV357="","",IF(AV357&lt;=0.2,"Leve",IF(AV357&lt;=0.4,"Menor",IF(AV357&lt;=0.6,"Moderado",IF(AV357&lt;=0.8,"Mayor","Catastrófico"))))),"")</f>
        <v>Moderado</v>
      </c>
      <c r="AX357" s="492" t="str">
        <f>AA357</f>
        <v>Alto</v>
      </c>
      <c r="AY357" s="492" t="str">
        <f>IFERROR(IF(OR(AND(AT357="Muy Baja",AW357="Leve"),AND(AT357="Muy Baja",AW357="Menor"),AND(AT357="Baja",AW357="Leve")),"Bajo",IF(OR(AND(AT357="Muy baja",AW357="Moderado"),AND(AT357="Baja",AW357="Menor"),AND(AT357="Baja",AW357="Moderado"),AND(AT357="Media",AW357="Leve"),AND(AT357="Media",AW357="Menor"),AND(AT357="Media",AW357="Moderado"),AND(AT357="Alta",AW357="Leve"),AND(AT357="Alta",AW357="Menor")),"Moderado",IF(OR(AND(AT357="Muy Baja",AW357="Mayor"),AND(AT357="Baja",AW357="Mayor"),AND(AT357="Media",AW357="Mayor"),AND(AT357="Alta",AW357="Moderado"),AND(AT357="Alta",AW357="Mayor"),AND(AT357="Muy Alta",AW357="Leve"),AND(AT357="Muy Alta",AW357="Menor"),AND(AT357="Muy Alta",AW357="Moderado"),AND(AT357="Muy Alta",AW357="Mayor")),"Alto",IF(OR(AND(AT357="Muy Baja",AW357="Catastrófico"),AND(AT357="Baja",AW357="Catastrófico"),AND(AT357="Media",AW357="Catastrófico"),AND(AT357="Alta",AW357="Catastrófico"),AND(AT357="Muy Alta",AW357="Catastrófico")),"Extremo","")))),"")</f>
        <v>Moderado</v>
      </c>
      <c r="AZ357" s="520" t="s">
        <v>104</v>
      </c>
      <c r="BA357" s="519" t="s">
        <v>2080</v>
      </c>
      <c r="BB357" s="519" t="s">
        <v>1914</v>
      </c>
      <c r="BC357" s="519" t="s">
        <v>2049</v>
      </c>
      <c r="BD357" s="519" t="s">
        <v>2081</v>
      </c>
      <c r="BE357" s="783" t="s">
        <v>246</v>
      </c>
      <c r="BF357" s="516"/>
      <c r="BG357" s="516"/>
      <c r="BH357" s="581"/>
      <c r="BI357" s="581"/>
      <c r="BJ357" s="581"/>
      <c r="BK357" s="581"/>
      <c r="BL357" s="581"/>
      <c r="BM357" s="516"/>
      <c r="BN357" s="516"/>
      <c r="BO357" s="719"/>
    </row>
    <row r="358" spans="1:67" ht="69">
      <c r="A358" s="805"/>
      <c r="B358" s="808"/>
      <c r="C358" s="811"/>
      <c r="D358" s="728"/>
      <c r="E358" s="728"/>
      <c r="F358" s="515"/>
      <c r="G358" s="519"/>
      <c r="H358" s="520"/>
      <c r="I358" s="795"/>
      <c r="J358" s="491"/>
      <c r="K358" s="483"/>
      <c r="L358" s="516"/>
      <c r="M358" s="492"/>
      <c r="N358" s="519"/>
      <c r="O358" s="519"/>
      <c r="P358" s="519"/>
      <c r="Q358" s="514"/>
      <c r="R358" s="520"/>
      <c r="S358" s="482"/>
      <c r="T358" s="520"/>
      <c r="U358" s="482"/>
      <c r="V358" s="520"/>
      <c r="W358" s="482"/>
      <c r="X358" s="485"/>
      <c r="Y358" s="482"/>
      <c r="Z358" s="482"/>
      <c r="AA358" s="492"/>
      <c r="AB358" s="151">
        <v>2</v>
      </c>
      <c r="AC358" s="159" t="s">
        <v>2082</v>
      </c>
      <c r="AD358" s="159">
        <v>3</v>
      </c>
      <c r="AE358" s="152" t="s">
        <v>2073</v>
      </c>
      <c r="AF358" s="153" t="str">
        <f t="shared" si="20"/>
        <v>Probabilidad</v>
      </c>
      <c r="AG358" s="154" t="s">
        <v>96</v>
      </c>
      <c r="AH358" s="155">
        <f t="shared" si="21"/>
        <v>0.25</v>
      </c>
      <c r="AI358" s="154" t="s">
        <v>97</v>
      </c>
      <c r="AJ358" s="155">
        <f t="shared" si="22"/>
        <v>0.15</v>
      </c>
      <c r="AK358" s="156">
        <f t="shared" si="23"/>
        <v>0.4</v>
      </c>
      <c r="AL358" s="157">
        <f>IFERROR(IF(AND(AF357="Probabilidad",AF358="Probabilidad"),(AL357-(+AL357*AK358)),IF(AF358="Probabilidad",(S357-(+S357*AK358)),IF(AF358="Impacto",AL357,""))),"")</f>
        <v>0.12</v>
      </c>
      <c r="AM358" s="157">
        <f>IFERROR(IF(AND(AF357="Impacto",AF358="Impacto"),(AM357-(+AM357*AK358)),IF(AF358="Impacto",(Y357-(Y357*AK358)),IF(AF358="Probabilidad",AM357,""))),"")</f>
        <v>0.8</v>
      </c>
      <c r="AN358" s="158" t="s">
        <v>98</v>
      </c>
      <c r="AO358" s="158" t="s">
        <v>99</v>
      </c>
      <c r="AP358" s="158" t="s">
        <v>1385</v>
      </c>
      <c r="AQ358" s="520"/>
      <c r="AR358" s="491"/>
      <c r="AS358" s="491"/>
      <c r="AT358" s="492"/>
      <c r="AU358" s="491"/>
      <c r="AV358" s="491"/>
      <c r="AW358" s="492"/>
      <c r="AX358" s="492"/>
      <c r="AY358" s="492"/>
      <c r="AZ358" s="520"/>
      <c r="BA358" s="519"/>
      <c r="BB358" s="519"/>
      <c r="BC358" s="519"/>
      <c r="BD358" s="519"/>
      <c r="BE358" s="519"/>
      <c r="BF358" s="516"/>
      <c r="BG358" s="516"/>
      <c r="BH358" s="581"/>
      <c r="BI358" s="581"/>
      <c r="BJ358" s="581"/>
      <c r="BK358" s="581"/>
      <c r="BL358" s="581"/>
      <c r="BM358" s="516"/>
      <c r="BN358" s="516"/>
      <c r="BO358" s="719"/>
    </row>
    <row r="359" spans="1:67" ht="69">
      <c r="A359" s="822"/>
      <c r="B359" s="823"/>
      <c r="C359" s="844"/>
      <c r="D359" s="818"/>
      <c r="E359" s="818"/>
      <c r="F359" s="499"/>
      <c r="G359" s="548"/>
      <c r="H359" s="479"/>
      <c r="I359" s="814"/>
      <c r="J359" s="502"/>
      <c r="K359" s="832"/>
      <c r="L359" s="496"/>
      <c r="M359" s="813"/>
      <c r="N359" s="548"/>
      <c r="O359" s="548"/>
      <c r="P359" s="548"/>
      <c r="Q359" s="637"/>
      <c r="R359" s="479"/>
      <c r="S359" s="817"/>
      <c r="T359" s="479"/>
      <c r="U359" s="817"/>
      <c r="V359" s="479"/>
      <c r="W359" s="817"/>
      <c r="X359" s="547"/>
      <c r="Y359" s="817"/>
      <c r="Z359" s="817"/>
      <c r="AA359" s="813"/>
      <c r="AB359" s="262">
        <v>3</v>
      </c>
      <c r="AC359" s="222" t="s">
        <v>2083</v>
      </c>
      <c r="AD359" s="222">
        <v>1.3</v>
      </c>
      <c r="AE359" s="230" t="s">
        <v>2073</v>
      </c>
      <c r="AF359" s="235" t="str">
        <f t="shared" si="20"/>
        <v>Impacto</v>
      </c>
      <c r="AG359" s="236" t="s">
        <v>270</v>
      </c>
      <c r="AH359" s="265">
        <f t="shared" si="21"/>
        <v>0.1</v>
      </c>
      <c r="AI359" s="236" t="s">
        <v>97</v>
      </c>
      <c r="AJ359" s="265">
        <f t="shared" si="22"/>
        <v>0.15</v>
      </c>
      <c r="AK359" s="266">
        <f t="shared" si="23"/>
        <v>0.25</v>
      </c>
      <c r="AL359" s="267">
        <f>IFERROR(IF(AND(AF358="Probabilidad",AF359="Probabilidad"),(AL358-(+AL358*AK359)),IF(AND(AF358="Impacto",AF359="Probabilidad"),(AL357-(+AL357*AK359)),IF(AF359="Impacto",AL358,""))),"")</f>
        <v>0.12</v>
      </c>
      <c r="AM359" s="267">
        <f>IFERROR(IF(AND(AF358="Impacto",AF359="Impacto"),(AM358-(+AM358*AK359)),IF(AND(AF358="Probabilidad",AF359="Impacto"),(AM357-(+AM357*AK359)),IF(AF359="Probabilidad",AM358,""))),"")</f>
        <v>0.60000000000000009</v>
      </c>
      <c r="AN359" s="268" t="s">
        <v>98</v>
      </c>
      <c r="AO359" s="268" t="s">
        <v>686</v>
      </c>
      <c r="AP359" s="268" t="s">
        <v>1385</v>
      </c>
      <c r="AQ359" s="479"/>
      <c r="AR359" s="502"/>
      <c r="AS359" s="502"/>
      <c r="AT359" s="813"/>
      <c r="AU359" s="502"/>
      <c r="AV359" s="502"/>
      <c r="AW359" s="813"/>
      <c r="AX359" s="813"/>
      <c r="AY359" s="813"/>
      <c r="AZ359" s="479"/>
      <c r="BA359" s="548"/>
      <c r="BB359" s="548"/>
      <c r="BC359" s="548"/>
      <c r="BD359" s="548"/>
      <c r="BE359" s="548"/>
      <c r="BF359" s="496"/>
      <c r="BG359" s="496"/>
      <c r="BH359" s="589"/>
      <c r="BI359" s="589"/>
      <c r="BJ359" s="589"/>
      <c r="BK359" s="589"/>
      <c r="BL359" s="589"/>
      <c r="BM359" s="496"/>
      <c r="BN359" s="496"/>
      <c r="BO359" s="803"/>
    </row>
    <row r="360" spans="1:67" ht="69">
      <c r="A360" s="804" t="s">
        <v>648</v>
      </c>
      <c r="B360" s="807" t="s">
        <v>343</v>
      </c>
      <c r="C360" s="807" t="s">
        <v>649</v>
      </c>
      <c r="D360" s="824" t="s">
        <v>1299</v>
      </c>
      <c r="E360" s="824" t="s">
        <v>650</v>
      </c>
      <c r="F360" s="716">
        <v>1</v>
      </c>
      <c r="G360" s="701" t="s">
        <v>2084</v>
      </c>
      <c r="H360" s="691" t="s">
        <v>1580</v>
      </c>
      <c r="I360" s="819" t="s">
        <v>1302</v>
      </c>
      <c r="J360" s="705" t="s">
        <v>2085</v>
      </c>
      <c r="K360" s="819" t="s">
        <v>180</v>
      </c>
      <c r="L360" s="683" t="s">
        <v>365</v>
      </c>
      <c r="M360" s="699" t="s">
        <v>1304</v>
      </c>
      <c r="N360" s="683" t="s">
        <v>2086</v>
      </c>
      <c r="O360" s="683" t="s">
        <v>2087</v>
      </c>
      <c r="P360" s="701" t="s">
        <v>188</v>
      </c>
      <c r="Q360" s="743" t="s">
        <v>188</v>
      </c>
      <c r="R360" s="691" t="s">
        <v>124</v>
      </c>
      <c r="S360" s="697">
        <f>IF(R360="Muy Alta",100%,IF(R360="Alta",80%,IF(R360="Media",60%,IF(R360="Baja",40%,IF(R360="Muy Baja",20%,"")))))</f>
        <v>0.4</v>
      </c>
      <c r="T360" s="691" t="s">
        <v>120</v>
      </c>
      <c r="U360" s="697">
        <f>IF(T360="Catastrófico",100%,IF(T360="Mayor",80%,IF(T360="Moderado",60%,IF(T360="Menor",40%,IF(T360="Leve",20%,"")))))</f>
        <v>0.2</v>
      </c>
      <c r="V360" s="691" t="s">
        <v>125</v>
      </c>
      <c r="W360" s="697">
        <f>IF(V360="Catastrófico",100%,IF(V360="Mayor",80%,IF(V360="Moderado",60%,IF(V360="Menor",40%,IF(V360="Leve",20%,"")))))</f>
        <v>0.6</v>
      </c>
      <c r="X360" s="699" t="str">
        <f>IF(Y360=100%,"Catastrófico",IF(Y360=80%,"Mayor",IF(Y360=60%,"Moderado",IF(Y360=40%,"Menor",IF(Y360=20%,"Leve","")))))</f>
        <v>Moderado</v>
      </c>
      <c r="Y360" s="697">
        <f>IF(AND(U360="",W360=""),"",MAX(U360,W360))</f>
        <v>0.6</v>
      </c>
      <c r="Z360" s="697" t="str">
        <f>CONCATENATE(R360,X360)</f>
        <v>BajaModerado</v>
      </c>
      <c r="AA360" s="689" t="str">
        <f>IF(Z360="Muy AltaLeve","Alto",IF(Z360="Muy AltaMenor","Alto",IF(Z360="Muy AltaModerado","Alto",IF(Z360="Muy AltaMayor","Alto",IF(Z360="Muy AltaCatastrófico","Extremo",IF(Z360="AltaLeve","Moderado",IF(Z360="AltaMenor","Moderado",IF(Z360="AltaModerado","Alto",IF(Z360="AltaMayor","Alto",IF(Z360="AltaCatastrófico","Extremo",IF(Z360="MediaLeve","Moderado",IF(Z360="MediaMenor","Moderado",IF(Z360="MediaModerado","Moderado",IF(Z360="MediaMayor","Alto",IF(Z360="MediaCatastrófico","Extremo",IF(Z360="BajaLeve","Bajo",IF(Z360="BajaMenor","Moderado",IF(Z360="BajaModerado","Moderado",IF(Z360="BajaMayor","Alto",IF(Z360="BajaCatastrófico","Extremo",IF(Z360="Muy BajaLeve","Bajo",IF(Z360="Muy BajaMenor","Bajo",IF(Z360="Muy BajaModerado","Moderado",IF(Z360="Muy BajaMayor","Alto",IF(Z360="Muy BajaCatastrófico","Extremo","")))))))))))))))))))))))))</f>
        <v>Moderado</v>
      </c>
      <c r="AB360" s="26">
        <v>1</v>
      </c>
      <c r="AC360" s="38" t="s">
        <v>1570</v>
      </c>
      <c r="AD360" s="74">
        <v>1</v>
      </c>
      <c r="AE360" s="73" t="s">
        <v>1571</v>
      </c>
      <c r="AF360" s="30" t="str">
        <f t="shared" si="20"/>
        <v>Probabilidad</v>
      </c>
      <c r="AG360" s="27" t="s">
        <v>96</v>
      </c>
      <c r="AH360" s="78">
        <f t="shared" si="21"/>
        <v>0.25</v>
      </c>
      <c r="AI360" s="27" t="s">
        <v>635</v>
      </c>
      <c r="AJ360" s="78">
        <f t="shared" si="22"/>
        <v>0.25</v>
      </c>
      <c r="AK360" s="80">
        <f t="shared" si="23"/>
        <v>0.5</v>
      </c>
      <c r="AL360" s="28">
        <f>IFERROR(IF(AF360="Probabilidad",(S360-(+S360*AK360)),IF(AF360="Impacto",S360,"")),"")</f>
        <v>0.2</v>
      </c>
      <c r="AM360" s="28">
        <f>IFERROR(IF(AF360="Impacto",(Y360-(+Y360*AK360)),IF(AF360="Probabilidad",Y360,"")),"")</f>
        <v>0.6</v>
      </c>
      <c r="AN360" s="29" t="s">
        <v>98</v>
      </c>
      <c r="AO360" s="29" t="s">
        <v>99</v>
      </c>
      <c r="AP360" s="29" t="s">
        <v>100</v>
      </c>
      <c r="AQ360" s="691" t="s">
        <v>2088</v>
      </c>
      <c r="AR360" s="687">
        <f>S360</f>
        <v>0.4</v>
      </c>
      <c r="AS360" s="687">
        <f>IF(AL360="","",MIN(AL360:AL361))</f>
        <v>0.14000000000000001</v>
      </c>
      <c r="AT360" s="689" t="str">
        <f>IFERROR(IF(AS360="","",IF(AS360&lt;=0.2,"Muy Baja",IF(AS360&lt;=0.4,"Baja",IF(AS360&lt;=0.6,"Media",IF(AS360&lt;=0.8,"Alta","Muy Alta"))))),"")</f>
        <v>Muy Baja</v>
      </c>
      <c r="AU360" s="687">
        <f>Y360</f>
        <v>0.6</v>
      </c>
      <c r="AV360" s="687">
        <f>IF(AM360="","",MIN(AM360:AM361))</f>
        <v>0.6</v>
      </c>
      <c r="AW360" s="689" t="str">
        <f>IFERROR(IF(AV360="","",IF(AV360&lt;=0.2,"Leve",IF(AV360&lt;=0.4,"Menor",IF(AV360&lt;=0.6,"Moderado",IF(AV360&lt;=0.8,"Mayor","Catastrófico"))))),"")</f>
        <v>Moderado</v>
      </c>
      <c r="AX360" s="689" t="str">
        <f>AA360</f>
        <v>Moderado</v>
      </c>
      <c r="AY360" s="689" t="str">
        <f>IFERROR(IF(OR(AND(AT360="Muy Baja",AW360="Leve"),AND(AT360="Muy Baja",AW360="Menor"),AND(AT360="Baja",AW360="Leve")),"Bajo",IF(OR(AND(AT360="Muy baja",AW360="Moderado"),AND(AT360="Baja",AW360="Menor"),AND(AT360="Baja",AW360="Moderado"),AND(AT360="Media",AW360="Leve"),AND(AT360="Media",AW360="Menor"),AND(AT360="Media",AW360="Moderado"),AND(AT360="Alta",AW360="Leve"),AND(AT360="Alta",AW360="Menor")),"Moderado",IF(OR(AND(AT360="Muy Baja",AW360="Mayor"),AND(AT360="Baja",AW360="Mayor"),AND(AT360="Media",AW360="Mayor"),AND(AT360="Alta",AW360="Moderado"),AND(AT360="Alta",AW360="Mayor"),AND(AT360="Muy Alta",AW360="Leve"),AND(AT360="Muy Alta",AW360="Menor"),AND(AT360="Muy Alta",AW360="Moderado"),AND(AT360="Muy Alta",AW360="Mayor")),"Alto",IF(OR(AND(AT360="Muy Baja",AW360="Catastrófico"),AND(AT360="Baja",AW360="Catastrófico"),AND(AT360="Media",AW360="Catastrófico"),AND(AT360="Alta",AW360="Catastrófico"),AND(AT360="Muy Alta",AW360="Catastrófico")),"Extremo","")))),"")</f>
        <v>Moderado</v>
      </c>
      <c r="AZ360" s="819" t="s">
        <v>104</v>
      </c>
      <c r="BA360" s="701" t="s">
        <v>2089</v>
      </c>
      <c r="BB360" s="701" t="s">
        <v>2090</v>
      </c>
      <c r="BC360" s="683" t="s">
        <v>1135</v>
      </c>
      <c r="BD360" s="683" t="s">
        <v>2091</v>
      </c>
      <c r="BE360" s="693">
        <v>45657</v>
      </c>
      <c r="BF360" s="683"/>
      <c r="BG360" s="683"/>
      <c r="BH360" s="685"/>
      <c r="BI360" s="685"/>
      <c r="BJ360" s="683"/>
      <c r="BK360" s="683"/>
      <c r="BL360" s="743"/>
      <c r="BM360" s="701"/>
      <c r="BN360" s="701"/>
      <c r="BO360" s="739"/>
    </row>
    <row r="361" spans="1:67" ht="94.5">
      <c r="A361" s="805"/>
      <c r="B361" s="808"/>
      <c r="C361" s="808"/>
      <c r="D361" s="728"/>
      <c r="E361" s="728"/>
      <c r="F361" s="515"/>
      <c r="G361" s="519"/>
      <c r="H361" s="520"/>
      <c r="I361" s="795"/>
      <c r="J361" s="491"/>
      <c r="K361" s="795"/>
      <c r="L361" s="516"/>
      <c r="M361" s="485"/>
      <c r="N361" s="516"/>
      <c r="O361" s="516"/>
      <c r="P361" s="519"/>
      <c r="Q361" s="514"/>
      <c r="R361" s="520"/>
      <c r="S361" s="482"/>
      <c r="T361" s="520"/>
      <c r="U361" s="482"/>
      <c r="V361" s="520"/>
      <c r="W361" s="482"/>
      <c r="X361" s="485"/>
      <c r="Y361" s="482"/>
      <c r="Z361" s="482"/>
      <c r="AA361" s="492"/>
      <c r="AB361" s="151">
        <v>2</v>
      </c>
      <c r="AC361" s="229" t="s">
        <v>1491</v>
      </c>
      <c r="AD361" s="159">
        <v>1</v>
      </c>
      <c r="AE361" s="159" t="s">
        <v>1356</v>
      </c>
      <c r="AF361" s="153" t="str">
        <f t="shared" si="20"/>
        <v>Probabilidad</v>
      </c>
      <c r="AG361" s="154" t="s">
        <v>231</v>
      </c>
      <c r="AH361" s="155">
        <f t="shared" si="21"/>
        <v>0.15</v>
      </c>
      <c r="AI361" s="154" t="s">
        <v>97</v>
      </c>
      <c r="AJ361" s="155">
        <f t="shared" si="22"/>
        <v>0.15</v>
      </c>
      <c r="AK361" s="156">
        <f t="shared" si="23"/>
        <v>0.3</v>
      </c>
      <c r="AL361" s="157">
        <f>IFERROR(IF(AND(AF360="Probabilidad",AF361="Probabilidad"),(AL360-(+AL360*AK361)),IF(AF361="Probabilidad",(S360-(+S360*AK361)),IF(AF361="Impacto",AL360,""))),"")</f>
        <v>0.14000000000000001</v>
      </c>
      <c r="AM361" s="157">
        <f>IFERROR(IF(AND(AF360="Impacto",AF361="Impacto"),(AM360-(+AM360*AK361)),IF(AF361="Impacto",(Y360-(+Y360*AK361)),IF(AF361="Probabilidad",AM360,""))),"")</f>
        <v>0.6</v>
      </c>
      <c r="AN361" s="158" t="s">
        <v>98</v>
      </c>
      <c r="AO361" s="158" t="s">
        <v>99</v>
      </c>
      <c r="AP361" s="158" t="s">
        <v>100</v>
      </c>
      <c r="AQ361" s="520"/>
      <c r="AR361" s="491"/>
      <c r="AS361" s="491"/>
      <c r="AT361" s="492"/>
      <c r="AU361" s="491"/>
      <c r="AV361" s="491"/>
      <c r="AW361" s="492"/>
      <c r="AX361" s="492"/>
      <c r="AY361" s="492"/>
      <c r="AZ361" s="795"/>
      <c r="BA361" s="519"/>
      <c r="BB361" s="519"/>
      <c r="BC361" s="516"/>
      <c r="BD361" s="516"/>
      <c r="BE361" s="516"/>
      <c r="BF361" s="516"/>
      <c r="BG361" s="516"/>
      <c r="BH361" s="516"/>
      <c r="BI361" s="516"/>
      <c r="BJ361" s="516"/>
      <c r="BK361" s="516"/>
      <c r="BL361" s="514"/>
      <c r="BM361" s="519"/>
      <c r="BN361" s="519"/>
      <c r="BO361" s="740"/>
    </row>
    <row r="362" spans="1:67" ht="69">
      <c r="A362" s="805"/>
      <c r="B362" s="808"/>
      <c r="C362" s="808"/>
      <c r="D362" s="728" t="s">
        <v>1299</v>
      </c>
      <c r="E362" s="728" t="s">
        <v>650</v>
      </c>
      <c r="F362" s="515">
        <v>2</v>
      </c>
      <c r="G362" s="519" t="s">
        <v>2084</v>
      </c>
      <c r="H362" s="520" t="s">
        <v>1580</v>
      </c>
      <c r="I362" s="795" t="s">
        <v>1316</v>
      </c>
      <c r="J362" s="491" t="s">
        <v>2092</v>
      </c>
      <c r="K362" s="795" t="s">
        <v>180</v>
      </c>
      <c r="L362" s="516" t="s">
        <v>365</v>
      </c>
      <c r="M362" s="485" t="s">
        <v>1304</v>
      </c>
      <c r="N362" s="516" t="s">
        <v>2093</v>
      </c>
      <c r="O362" s="516" t="s">
        <v>2094</v>
      </c>
      <c r="P362" s="519" t="s">
        <v>188</v>
      </c>
      <c r="Q362" s="514" t="s">
        <v>188</v>
      </c>
      <c r="R362" s="520" t="s">
        <v>124</v>
      </c>
      <c r="S362" s="482">
        <f>IF(R362="Muy Alta",100%,IF(R362="Alta",80%,IF(R362="Media",60%,IF(R362="Baja",40%,IF(R362="Muy Baja",20%,"")))))</f>
        <v>0.4</v>
      </c>
      <c r="T362" s="520" t="s">
        <v>120</v>
      </c>
      <c r="U362" s="482">
        <f>IF(T362="Catastrófico",100%,IF(T362="Mayor",80%,IF(T362="Moderado",60%,IF(T362="Menor",40%,IF(T362="Leve",20%,"")))))</f>
        <v>0.2</v>
      </c>
      <c r="V362" s="520" t="s">
        <v>183</v>
      </c>
      <c r="W362" s="482">
        <f>IF(V362="Catastrófico",100%,IF(V362="Mayor",80%,IF(V362="Moderado",60%,IF(V362="Menor",40%,IF(V362="Leve",20%,"")))))</f>
        <v>0.4</v>
      </c>
      <c r="X362" s="485" t="str">
        <f>IF(Y362=100%,"Catastrófico",IF(Y362=80%,"Mayor",IF(Y362=60%,"Moderado",IF(Y362=40%,"Menor",IF(Y362=20%,"Leve","")))))</f>
        <v>Menor</v>
      </c>
      <c r="Y362" s="482">
        <f>IF(AND(U362="",W362=""),"",MAX(U362,W362))</f>
        <v>0.4</v>
      </c>
      <c r="Z362" s="482" t="str">
        <f>CONCATENATE(R362,X362)</f>
        <v>BajaMenor</v>
      </c>
      <c r="AA362" s="492" t="str">
        <f>IF(Z362="Muy AltaLeve","Alto",IF(Z362="Muy AltaMenor","Alto",IF(Z362="Muy AltaModerado","Alto",IF(Z362="Muy AltaMayor","Alto",IF(Z362="Muy AltaCatastrófico","Extremo",IF(Z362="AltaLeve","Moderado",IF(Z362="AltaMenor","Moderado",IF(Z362="AltaModerado","Alto",IF(Z362="AltaMayor","Alto",IF(Z362="AltaCatastrófico","Extremo",IF(Z362="MediaLeve","Moderado",IF(Z362="MediaMenor","Moderado",IF(Z362="MediaModerado","Moderado",IF(Z362="MediaMayor","Alto",IF(Z362="MediaCatastrófico","Extremo",IF(Z362="BajaLeve","Bajo",IF(Z362="BajaMenor","Moderado",IF(Z362="BajaModerado","Moderado",IF(Z362="BajaMayor","Alto",IF(Z362="BajaCatastrófico","Extremo",IF(Z362="Muy BajaLeve","Bajo",IF(Z362="Muy BajaMenor","Bajo",IF(Z362="Muy BajaModerado","Moderado",IF(Z362="Muy BajaMayor","Alto",IF(Z362="Muy BajaCatastrófico","Extremo","")))))))))))))))))))))))))</f>
        <v>Moderado</v>
      </c>
      <c r="AB362" s="151">
        <v>1</v>
      </c>
      <c r="AC362" s="163" t="s">
        <v>1570</v>
      </c>
      <c r="AD362" s="159" t="s">
        <v>2095</v>
      </c>
      <c r="AE362" s="152" t="s">
        <v>1571</v>
      </c>
      <c r="AF362" s="153" t="str">
        <f t="shared" si="20"/>
        <v>Probabilidad</v>
      </c>
      <c r="AG362" s="154" t="s">
        <v>96</v>
      </c>
      <c r="AH362" s="155">
        <f t="shared" si="21"/>
        <v>0.25</v>
      </c>
      <c r="AI362" s="154" t="s">
        <v>635</v>
      </c>
      <c r="AJ362" s="155">
        <f t="shared" si="22"/>
        <v>0.25</v>
      </c>
      <c r="AK362" s="156">
        <f t="shared" si="23"/>
        <v>0.5</v>
      </c>
      <c r="AL362" s="157">
        <f>IFERROR(IF(AF362="Probabilidad",(S362-(+S362*AK362)),IF(AF362="Impacto",S362,"")),"")</f>
        <v>0.2</v>
      </c>
      <c r="AM362" s="157">
        <f>IFERROR(IF(AF362="Impacto",(Y362-(+Y362*AK362)),IF(AF362="Probabilidad",Y362,"")),"")</f>
        <v>0.4</v>
      </c>
      <c r="AN362" s="158" t="s">
        <v>98</v>
      </c>
      <c r="AO362" s="158" t="s">
        <v>99</v>
      </c>
      <c r="AP362" s="158" t="s">
        <v>100</v>
      </c>
      <c r="AQ362" s="520" t="s">
        <v>2088</v>
      </c>
      <c r="AR362" s="490">
        <f>S362</f>
        <v>0.4</v>
      </c>
      <c r="AS362" s="490">
        <f>IF(AL362="","",MIN(AL362:AL363))</f>
        <v>0.14000000000000001</v>
      </c>
      <c r="AT362" s="492" t="str">
        <f>IFERROR(IF(AS362="","",IF(AS362&lt;=0.2,"Muy Baja",IF(AS362&lt;=0.4,"Baja",IF(AS362&lt;=0.6,"Media",IF(AS362&lt;=0.8,"Alta","Muy Alta"))))),"")</f>
        <v>Muy Baja</v>
      </c>
      <c r="AU362" s="490">
        <f>Y362</f>
        <v>0.4</v>
      </c>
      <c r="AV362" s="490">
        <f>IF(AM362="","",MIN(AM362:AM363))</f>
        <v>0.4</v>
      </c>
      <c r="AW362" s="492" t="str">
        <f>IFERROR(IF(AV362="","",IF(AV362&lt;=0.2,"Leve",IF(AV362&lt;=0.4,"Menor",IF(AV362&lt;=0.6,"Moderado",IF(AV362&lt;=0.8,"Mayor","Catastrófico"))))),"")</f>
        <v>Menor</v>
      </c>
      <c r="AX362" s="492" t="str">
        <f>AA362</f>
        <v>Moderado</v>
      </c>
      <c r="AY362" s="492" t="str">
        <f>IFERROR(IF(OR(AND(AT362="Muy Baja",AW362="Leve"),AND(AT362="Muy Baja",AW362="Menor"),AND(AT362="Baja",AW362="Leve")),"Bajo",IF(OR(AND(AT362="Muy baja",AW362="Moderado"),AND(AT362="Baja",AW362="Menor"),AND(AT362="Baja",AW362="Moderado"),AND(AT362="Media",AW362="Leve"),AND(AT362="Media",AW362="Menor"),AND(AT362="Media",AW362="Moderado"),AND(AT362="Alta",AW362="Leve"),AND(AT362="Alta",AW362="Menor")),"Moderado",IF(OR(AND(AT362="Muy Baja",AW362="Mayor"),AND(AT362="Baja",AW362="Mayor"),AND(AT362="Media",AW362="Mayor"),AND(AT362="Alta",AW362="Moderado"),AND(AT362="Alta",AW362="Mayor"),AND(AT362="Muy Alta",AW362="Leve"),AND(AT362="Muy Alta",AW362="Menor"),AND(AT362="Muy Alta",AW362="Moderado"),AND(AT362="Muy Alta",AW362="Mayor")),"Alto",IF(OR(AND(AT362="Muy Baja",AW362="Catastrófico"),AND(AT362="Baja",AW362="Catastrófico"),AND(AT362="Media",AW362="Catastrófico"),AND(AT362="Alta",AW362="Catastrófico"),AND(AT362="Muy Alta",AW362="Catastrófico")),"Extremo","")))),"")</f>
        <v>Bajo</v>
      </c>
      <c r="AZ362" s="795" t="s">
        <v>127</v>
      </c>
      <c r="BA362" s="516" t="s">
        <v>188</v>
      </c>
      <c r="BB362" s="516" t="s">
        <v>188</v>
      </c>
      <c r="BC362" s="516" t="s">
        <v>188</v>
      </c>
      <c r="BD362" s="516" t="s">
        <v>188</v>
      </c>
      <c r="BE362" s="516" t="s">
        <v>188</v>
      </c>
      <c r="BF362" s="516"/>
      <c r="BG362" s="516"/>
      <c r="BH362" s="581"/>
      <c r="BI362" s="581"/>
      <c r="BJ362" s="581"/>
      <c r="BK362" s="581"/>
      <c r="BL362" s="581"/>
      <c r="BM362" s="516"/>
      <c r="BN362" s="516"/>
      <c r="BO362" s="719"/>
    </row>
    <row r="363" spans="1:67" ht="94.5">
      <c r="A363" s="805"/>
      <c r="B363" s="808"/>
      <c r="C363" s="808"/>
      <c r="D363" s="728"/>
      <c r="E363" s="728"/>
      <c r="F363" s="515"/>
      <c r="G363" s="519"/>
      <c r="H363" s="520"/>
      <c r="I363" s="795"/>
      <c r="J363" s="491"/>
      <c r="K363" s="795"/>
      <c r="L363" s="516"/>
      <c r="M363" s="485"/>
      <c r="N363" s="516"/>
      <c r="O363" s="516"/>
      <c r="P363" s="519"/>
      <c r="Q363" s="514"/>
      <c r="R363" s="520"/>
      <c r="S363" s="482"/>
      <c r="T363" s="520"/>
      <c r="U363" s="482"/>
      <c r="V363" s="520"/>
      <c r="W363" s="482"/>
      <c r="X363" s="485"/>
      <c r="Y363" s="482"/>
      <c r="Z363" s="482"/>
      <c r="AA363" s="492"/>
      <c r="AB363" s="151">
        <v>2</v>
      </c>
      <c r="AC363" s="162" t="s">
        <v>1491</v>
      </c>
      <c r="AD363" s="159" t="s">
        <v>2095</v>
      </c>
      <c r="AE363" s="159" t="s">
        <v>1356</v>
      </c>
      <c r="AF363" s="160" t="str">
        <f>IF(OR(AG363="Preventivo",AG363="Detectivo"),"Probabilidad",IF(AG363="Correctivo","Impacto",""))</f>
        <v>Probabilidad</v>
      </c>
      <c r="AG363" s="154" t="s">
        <v>231</v>
      </c>
      <c r="AH363" s="155">
        <f t="shared" si="21"/>
        <v>0.15</v>
      </c>
      <c r="AI363" s="158" t="s">
        <v>97</v>
      </c>
      <c r="AJ363" s="155">
        <f t="shared" si="22"/>
        <v>0.15</v>
      </c>
      <c r="AK363" s="156">
        <f t="shared" si="23"/>
        <v>0.3</v>
      </c>
      <c r="AL363" s="161">
        <f>IFERROR(IF(AND(AF362="Probabilidad",AF363="Probabilidad"),(AL362-(+AL362*AK363)),IF(AF363="Probabilidad",(S362-(+S362*AK363)),IF(AF363="Impacto",AL362,""))),"")</f>
        <v>0.14000000000000001</v>
      </c>
      <c r="AM363" s="161">
        <f>IFERROR(IF(AND(AF362="Impacto",AF363="Impacto"),(AM362-(+AM362*AK363)),IF(AF363="Impacto",(Y362-(+Y362*AK363)),IF(AF363="Probabilidad",AM362,""))),"")</f>
        <v>0.4</v>
      </c>
      <c r="AN363" s="158" t="s">
        <v>98</v>
      </c>
      <c r="AO363" s="158" t="s">
        <v>99</v>
      </c>
      <c r="AP363" s="158" t="s">
        <v>100</v>
      </c>
      <c r="AQ363" s="520"/>
      <c r="AR363" s="491"/>
      <c r="AS363" s="491"/>
      <c r="AT363" s="492"/>
      <c r="AU363" s="491"/>
      <c r="AV363" s="491"/>
      <c r="AW363" s="492"/>
      <c r="AX363" s="492"/>
      <c r="AY363" s="492"/>
      <c r="AZ363" s="795"/>
      <c r="BA363" s="516"/>
      <c r="BB363" s="516"/>
      <c r="BC363" s="516"/>
      <c r="BD363" s="516"/>
      <c r="BE363" s="516"/>
      <c r="BF363" s="516"/>
      <c r="BG363" s="516"/>
      <c r="BH363" s="581"/>
      <c r="BI363" s="581"/>
      <c r="BJ363" s="581"/>
      <c r="BK363" s="581"/>
      <c r="BL363" s="581"/>
      <c r="BM363" s="516"/>
      <c r="BN363" s="516"/>
      <c r="BO363" s="719"/>
    </row>
    <row r="364" spans="1:67" ht="69">
      <c r="A364" s="805"/>
      <c r="B364" s="808"/>
      <c r="C364" s="808"/>
      <c r="D364" s="728" t="s">
        <v>1299</v>
      </c>
      <c r="E364" s="728" t="s">
        <v>650</v>
      </c>
      <c r="F364" s="515">
        <v>3</v>
      </c>
      <c r="G364" s="519" t="s">
        <v>2096</v>
      </c>
      <c r="H364" s="520" t="s">
        <v>1368</v>
      </c>
      <c r="I364" s="795" t="s">
        <v>1302</v>
      </c>
      <c r="J364" s="491" t="s">
        <v>2097</v>
      </c>
      <c r="K364" s="795" t="s">
        <v>180</v>
      </c>
      <c r="L364" s="516" t="s">
        <v>365</v>
      </c>
      <c r="M364" s="485" t="s">
        <v>1304</v>
      </c>
      <c r="N364" s="516" t="s">
        <v>2098</v>
      </c>
      <c r="O364" s="516" t="s">
        <v>1537</v>
      </c>
      <c r="P364" s="519" t="s">
        <v>188</v>
      </c>
      <c r="Q364" s="514" t="s">
        <v>188</v>
      </c>
      <c r="R364" s="520" t="s">
        <v>218</v>
      </c>
      <c r="S364" s="482">
        <f>IF(R364="Muy Alta",100%,IF(R364="Alta",80%,IF(R364="Media",60%,IF(R364="Baja",40%,IF(R364="Muy Baja",20%,"")))))</f>
        <v>0.8</v>
      </c>
      <c r="T364" s="520" t="s">
        <v>120</v>
      </c>
      <c r="U364" s="482">
        <f>IF(T364="Catastrófico",100%,IF(T364="Mayor",80%,IF(T364="Moderado",60%,IF(T364="Menor",40%,IF(T364="Leve",20%,"")))))</f>
        <v>0.2</v>
      </c>
      <c r="V364" s="520" t="s">
        <v>125</v>
      </c>
      <c r="W364" s="482">
        <f>IF(V364="Catastrófico",100%,IF(V364="Mayor",80%,IF(V364="Moderado",60%,IF(V364="Menor",40%,IF(V364="Leve",20%,"")))))</f>
        <v>0.6</v>
      </c>
      <c r="X364" s="485" t="str">
        <f>IF(Y364=100%,"Catastrófico",IF(Y364=80%,"Mayor",IF(Y364=60%,"Moderado",IF(Y364=40%,"Menor",IF(Y364=20%,"Leve","")))))</f>
        <v>Moderado</v>
      </c>
      <c r="Y364" s="482">
        <f>IF(AND(U364="",W364=""),"",MAX(U364,W364))</f>
        <v>0.6</v>
      </c>
      <c r="Z364" s="482" t="str">
        <f>CONCATENATE(R364,X364)</f>
        <v>AltaModerado</v>
      </c>
      <c r="AA364" s="492" t="str">
        <f>IF(Z364="Muy AltaLeve","Alto",IF(Z364="Muy AltaMenor","Alto",IF(Z364="Muy AltaModerado","Alto",IF(Z364="Muy AltaMayor","Alto",IF(Z364="Muy AltaCatastrófico","Extremo",IF(Z364="AltaLeve","Moderado",IF(Z364="AltaMenor","Moderado",IF(Z364="AltaModerado","Alto",IF(Z364="AltaMayor","Alto",IF(Z364="AltaCatastrófico","Extremo",IF(Z364="MediaLeve","Moderado",IF(Z364="MediaMenor","Moderado",IF(Z364="MediaModerado","Moderado",IF(Z364="MediaMayor","Alto",IF(Z364="MediaCatastrófico","Extremo",IF(Z364="BajaLeve","Bajo",IF(Z364="BajaMenor","Moderado",IF(Z364="BajaModerado","Moderado",IF(Z364="BajaMayor","Alto",IF(Z364="BajaCatastrófico","Extremo",IF(Z364="Muy BajaLeve","Bajo",IF(Z364="Muy BajaMenor","Bajo",IF(Z364="Muy BajaModerado","Moderado",IF(Z364="Muy BajaMayor","Alto",IF(Z364="Muy BajaCatastrófico","Extremo","")))))))))))))))))))))))))</f>
        <v>Alto</v>
      </c>
      <c r="AB364" s="151">
        <v>1</v>
      </c>
      <c r="AC364" s="314" t="s">
        <v>2099</v>
      </c>
      <c r="AD364" s="162" t="s">
        <v>1737</v>
      </c>
      <c r="AE364" s="152" t="s">
        <v>2100</v>
      </c>
      <c r="AF364" s="153" t="str">
        <f t="shared" si="20"/>
        <v>Probabilidad</v>
      </c>
      <c r="AG364" s="154" t="s">
        <v>231</v>
      </c>
      <c r="AH364" s="155">
        <f t="shared" si="21"/>
        <v>0.15</v>
      </c>
      <c r="AI364" s="154" t="s">
        <v>97</v>
      </c>
      <c r="AJ364" s="155">
        <f t="shared" si="22"/>
        <v>0.15</v>
      </c>
      <c r="AK364" s="156">
        <f t="shared" si="23"/>
        <v>0.3</v>
      </c>
      <c r="AL364" s="157">
        <f>IFERROR(IF(AF364="Probabilidad",(S364-(+S364*AK364)),IF(AF364="Impacto",S364,"")),"")</f>
        <v>0.56000000000000005</v>
      </c>
      <c r="AM364" s="157">
        <f>IFERROR(IF(AF364="Impacto",(Y364-(+Y364*AK364)),IF(AF364="Probabilidad",Y364,"")),"")</f>
        <v>0.6</v>
      </c>
      <c r="AN364" s="158" t="s">
        <v>98</v>
      </c>
      <c r="AO364" s="158" t="s">
        <v>99</v>
      </c>
      <c r="AP364" s="158" t="s">
        <v>100</v>
      </c>
      <c r="AQ364" s="520" t="s">
        <v>2088</v>
      </c>
      <c r="AR364" s="490">
        <f>S364</f>
        <v>0.8</v>
      </c>
      <c r="AS364" s="490">
        <f>IF(AL364="","",MIN(AL364:AL367))</f>
        <v>0.23520000000000002</v>
      </c>
      <c r="AT364" s="492" t="str">
        <f>IFERROR(IF(AS364="","",IF(AS364&lt;=0.2,"Muy Baja",IF(AS364&lt;=0.4,"Baja",IF(AS364&lt;=0.6,"Media",IF(AS364&lt;=0.8,"Alta","Muy Alta"))))),"")</f>
        <v>Baja</v>
      </c>
      <c r="AU364" s="490">
        <f>Y364</f>
        <v>0.6</v>
      </c>
      <c r="AV364" s="490">
        <f>IF(AM364="","",MIN(AM364:AM367))</f>
        <v>0.44999999999999996</v>
      </c>
      <c r="AW364" s="492" t="str">
        <f>IFERROR(IF(AV364="","",IF(AV364&lt;=0.2,"Leve",IF(AV364&lt;=0.4,"Menor",IF(AV364&lt;=0.6,"Moderado",IF(AV364&lt;=0.8,"Mayor","Catastrófico"))))),"")</f>
        <v>Moderado</v>
      </c>
      <c r="AX364" s="492" t="str">
        <f>AA364</f>
        <v>Alto</v>
      </c>
      <c r="AY364" s="492" t="str">
        <f>IFERROR(IF(OR(AND(AT364="Muy Baja",AW364="Leve"),AND(AT364="Muy Baja",AW364="Menor"),AND(AT364="Baja",AW364="Leve")),"Bajo",IF(OR(AND(AT364="Muy baja",AW364="Moderado"),AND(AT364="Baja",AW364="Menor"),AND(AT364="Baja",AW364="Moderado"),AND(AT364="Media",AW364="Leve"),AND(AT364="Media",AW364="Menor"),AND(AT364="Media",AW364="Moderado"),AND(AT364="Alta",AW364="Leve"),AND(AT364="Alta",AW364="Menor")),"Moderado",IF(OR(AND(AT364="Muy Baja",AW364="Mayor"),AND(AT364="Baja",AW364="Mayor"),AND(AT364="Media",AW364="Mayor"),AND(AT364="Alta",AW364="Moderado"),AND(AT364="Alta",AW364="Mayor"),AND(AT364="Muy Alta",AW364="Leve"),AND(AT364="Muy Alta",AW364="Menor"),AND(AT364="Muy Alta",AW364="Moderado"),AND(AT364="Muy Alta",AW364="Mayor")),"Alto",IF(OR(AND(AT364="Muy Baja",AW364="Catastrófico"),AND(AT364="Baja",AW364="Catastrófico"),AND(AT364="Media",AW364="Catastrófico"),AND(AT364="Alta",AW364="Catastrófico"),AND(AT364="Muy Alta",AW364="Catastrófico")),"Extremo","")))),"")</f>
        <v>Moderado</v>
      </c>
      <c r="AZ364" s="795" t="s">
        <v>104</v>
      </c>
      <c r="BA364" s="519" t="s">
        <v>2101</v>
      </c>
      <c r="BB364" s="516" t="s">
        <v>2102</v>
      </c>
      <c r="BC364" s="516" t="s">
        <v>1135</v>
      </c>
      <c r="BD364" s="516" t="s">
        <v>2091</v>
      </c>
      <c r="BE364" s="694">
        <v>45657</v>
      </c>
      <c r="BF364" s="516"/>
      <c r="BG364" s="516"/>
      <c r="BH364" s="581"/>
      <c r="BI364" s="581"/>
      <c r="BJ364" s="581"/>
      <c r="BK364" s="581"/>
      <c r="BL364" s="581"/>
      <c r="BM364" s="516"/>
      <c r="BN364" s="516"/>
      <c r="BO364" s="719"/>
    </row>
    <row r="365" spans="1:67" ht="81">
      <c r="A365" s="805"/>
      <c r="B365" s="808"/>
      <c r="C365" s="808"/>
      <c r="D365" s="728"/>
      <c r="E365" s="728"/>
      <c r="F365" s="515"/>
      <c r="G365" s="519"/>
      <c r="H365" s="520"/>
      <c r="I365" s="795"/>
      <c r="J365" s="491"/>
      <c r="K365" s="795"/>
      <c r="L365" s="516"/>
      <c r="M365" s="485"/>
      <c r="N365" s="516"/>
      <c r="O365" s="516"/>
      <c r="P365" s="519"/>
      <c r="Q365" s="514"/>
      <c r="R365" s="520"/>
      <c r="S365" s="482"/>
      <c r="T365" s="520"/>
      <c r="U365" s="482"/>
      <c r="V365" s="520"/>
      <c r="W365" s="482"/>
      <c r="X365" s="485"/>
      <c r="Y365" s="482"/>
      <c r="Z365" s="482"/>
      <c r="AA365" s="492"/>
      <c r="AB365" s="151">
        <v>2</v>
      </c>
      <c r="AC365" s="314" t="s">
        <v>1516</v>
      </c>
      <c r="AD365" s="162" t="s">
        <v>1737</v>
      </c>
      <c r="AE365" s="152" t="s">
        <v>2103</v>
      </c>
      <c r="AF365" s="153" t="str">
        <f t="shared" si="20"/>
        <v>Probabilidad</v>
      </c>
      <c r="AG365" s="154" t="s">
        <v>96</v>
      </c>
      <c r="AH365" s="155">
        <f t="shared" si="21"/>
        <v>0.25</v>
      </c>
      <c r="AI365" s="154" t="s">
        <v>97</v>
      </c>
      <c r="AJ365" s="155">
        <f t="shared" si="22"/>
        <v>0.15</v>
      </c>
      <c r="AK365" s="156">
        <f t="shared" si="23"/>
        <v>0.4</v>
      </c>
      <c r="AL365" s="157">
        <f>IFERROR(IF(AND(AF364="Probabilidad",AF365="Probabilidad"),(AL364-(+AL364*AK365)),IF(AF365="Probabilidad",(S364-(+S364*AK365)),IF(AF365="Impacto",AL364,""))),"")</f>
        <v>0.33600000000000002</v>
      </c>
      <c r="AM365" s="157">
        <f>IFERROR(IF(AND(AF364="Impacto",AF365="Impacto"),(AM364-(+AM364*AK365)),IF(AF365="Impacto",(Y364-(+Y364*AK365)),IF(AF365="Probabilidad",AM364,""))),"")</f>
        <v>0.6</v>
      </c>
      <c r="AN365" s="158" t="s">
        <v>98</v>
      </c>
      <c r="AO365" s="158" t="s">
        <v>99</v>
      </c>
      <c r="AP365" s="158" t="s">
        <v>100</v>
      </c>
      <c r="AQ365" s="520"/>
      <c r="AR365" s="491"/>
      <c r="AS365" s="491"/>
      <c r="AT365" s="492"/>
      <c r="AU365" s="491"/>
      <c r="AV365" s="491"/>
      <c r="AW365" s="492"/>
      <c r="AX365" s="492"/>
      <c r="AY365" s="492"/>
      <c r="AZ365" s="795"/>
      <c r="BA365" s="519"/>
      <c r="BB365" s="516"/>
      <c r="BC365" s="516"/>
      <c r="BD365" s="516"/>
      <c r="BE365" s="516"/>
      <c r="BF365" s="516"/>
      <c r="BG365" s="516"/>
      <c r="BH365" s="581"/>
      <c r="BI365" s="581"/>
      <c r="BJ365" s="581"/>
      <c r="BK365" s="581"/>
      <c r="BL365" s="581"/>
      <c r="BM365" s="516"/>
      <c r="BN365" s="516"/>
      <c r="BO365" s="719"/>
    </row>
    <row r="366" spans="1:67" ht="69">
      <c r="A366" s="805"/>
      <c r="B366" s="808"/>
      <c r="C366" s="808"/>
      <c r="D366" s="728"/>
      <c r="E366" s="728"/>
      <c r="F366" s="515"/>
      <c r="G366" s="519"/>
      <c r="H366" s="520"/>
      <c r="I366" s="795"/>
      <c r="J366" s="491"/>
      <c r="K366" s="795"/>
      <c r="L366" s="516"/>
      <c r="M366" s="485"/>
      <c r="N366" s="516"/>
      <c r="O366" s="516"/>
      <c r="P366" s="519"/>
      <c r="Q366" s="514"/>
      <c r="R366" s="520"/>
      <c r="S366" s="482"/>
      <c r="T366" s="520"/>
      <c r="U366" s="482"/>
      <c r="V366" s="520"/>
      <c r="W366" s="482"/>
      <c r="X366" s="485"/>
      <c r="Y366" s="482"/>
      <c r="Z366" s="482"/>
      <c r="AA366" s="492"/>
      <c r="AB366" s="151">
        <v>3</v>
      </c>
      <c r="AC366" s="163" t="s">
        <v>1758</v>
      </c>
      <c r="AD366" s="162" t="s">
        <v>1737</v>
      </c>
      <c r="AE366" s="152" t="s">
        <v>2104</v>
      </c>
      <c r="AF366" s="153" t="str">
        <f t="shared" si="20"/>
        <v>Impacto</v>
      </c>
      <c r="AG366" s="154" t="s">
        <v>270</v>
      </c>
      <c r="AH366" s="155">
        <f t="shared" si="21"/>
        <v>0.1</v>
      </c>
      <c r="AI366" s="154" t="s">
        <v>97</v>
      </c>
      <c r="AJ366" s="155">
        <f t="shared" si="22"/>
        <v>0.15</v>
      </c>
      <c r="AK366" s="156">
        <f t="shared" si="23"/>
        <v>0.25</v>
      </c>
      <c r="AL366" s="157">
        <f>IFERROR(IF(AND(AF365="Probabilidad",AF366="Probabilidad"),(AL365-(+AL365*AK366)),IF(AND(AF365="Impacto",AF366="Probabilidad"),(AL364-(+AL364*AK366)),IF(AF366="Impacto",AL365,""))),"")</f>
        <v>0.33600000000000002</v>
      </c>
      <c r="AM366" s="157">
        <f>IFERROR(IF(AND(AF365="Impacto",AF366="Impacto"),(AM365-(+AM365*AK366)),IF(AND(AF365="Probabilidad",AF366="Impacto"),(AM364-(+AM364*AK366)),IF(AF366="Probabilidad",AM365,""))),"")</f>
        <v>0.44999999999999996</v>
      </c>
      <c r="AN366" s="158" t="s">
        <v>98</v>
      </c>
      <c r="AO366" s="158" t="s">
        <v>99</v>
      </c>
      <c r="AP366" s="158" t="s">
        <v>100</v>
      </c>
      <c r="AQ366" s="520"/>
      <c r="AR366" s="491"/>
      <c r="AS366" s="491"/>
      <c r="AT366" s="492"/>
      <c r="AU366" s="491"/>
      <c r="AV366" s="491"/>
      <c r="AW366" s="492"/>
      <c r="AX366" s="492"/>
      <c r="AY366" s="492"/>
      <c r="AZ366" s="795"/>
      <c r="BA366" s="519"/>
      <c r="BB366" s="516"/>
      <c r="BC366" s="516"/>
      <c r="BD366" s="516"/>
      <c r="BE366" s="516"/>
      <c r="BF366" s="516"/>
      <c r="BG366" s="516"/>
      <c r="BH366" s="581"/>
      <c r="BI366" s="581"/>
      <c r="BJ366" s="581"/>
      <c r="BK366" s="581"/>
      <c r="BL366" s="581"/>
      <c r="BM366" s="516"/>
      <c r="BN366" s="516"/>
      <c r="BO366" s="719"/>
    </row>
    <row r="367" spans="1:67" ht="94.5">
      <c r="A367" s="805"/>
      <c r="B367" s="808"/>
      <c r="C367" s="808"/>
      <c r="D367" s="728"/>
      <c r="E367" s="728"/>
      <c r="F367" s="515"/>
      <c r="G367" s="519"/>
      <c r="H367" s="520"/>
      <c r="I367" s="795"/>
      <c r="J367" s="491"/>
      <c r="K367" s="795"/>
      <c r="L367" s="516"/>
      <c r="M367" s="485"/>
      <c r="N367" s="516"/>
      <c r="O367" s="516"/>
      <c r="P367" s="519"/>
      <c r="Q367" s="514"/>
      <c r="R367" s="520"/>
      <c r="S367" s="482"/>
      <c r="T367" s="520"/>
      <c r="U367" s="482"/>
      <c r="V367" s="520"/>
      <c r="W367" s="482"/>
      <c r="X367" s="485"/>
      <c r="Y367" s="482"/>
      <c r="Z367" s="482"/>
      <c r="AA367" s="492"/>
      <c r="AB367" s="151">
        <v>4</v>
      </c>
      <c r="AC367" s="162" t="s">
        <v>1491</v>
      </c>
      <c r="AD367" s="162" t="s">
        <v>1737</v>
      </c>
      <c r="AE367" s="159" t="s">
        <v>1356</v>
      </c>
      <c r="AF367" s="153" t="str">
        <f t="shared" si="20"/>
        <v>Probabilidad</v>
      </c>
      <c r="AG367" s="154" t="s">
        <v>231</v>
      </c>
      <c r="AH367" s="155">
        <f t="shared" si="21"/>
        <v>0.15</v>
      </c>
      <c r="AI367" s="154" t="s">
        <v>97</v>
      </c>
      <c r="AJ367" s="155">
        <f t="shared" si="22"/>
        <v>0.15</v>
      </c>
      <c r="AK367" s="156">
        <f t="shared" si="23"/>
        <v>0.3</v>
      </c>
      <c r="AL367" s="157">
        <f>IFERROR(IF(AND(AF366="Probabilidad",AF367="Probabilidad"),(AL366-(+AL366*AK367)),IF(AND(AF366="Impacto",AF367="Probabilidad"),(AL365-(+AL365*AK367)),IF(AF367="Impacto",AL366,""))),"")</f>
        <v>0.23520000000000002</v>
      </c>
      <c r="AM367" s="157">
        <f>IFERROR(IF(AND(AF366="Impacto",AF367="Impacto"),(AM366-(+AM366*AK367)),IF(AND(AF366="Probabilidad",AF367="Impacto"),(AM365-(+AM365*AK367)),IF(AF367="Probabilidad",AM366,""))),"")</f>
        <v>0.44999999999999996</v>
      </c>
      <c r="AN367" s="158" t="s">
        <v>98</v>
      </c>
      <c r="AO367" s="158" t="s">
        <v>99</v>
      </c>
      <c r="AP367" s="158" t="s">
        <v>100</v>
      </c>
      <c r="AQ367" s="520"/>
      <c r="AR367" s="491"/>
      <c r="AS367" s="491"/>
      <c r="AT367" s="492"/>
      <c r="AU367" s="491"/>
      <c r="AV367" s="491"/>
      <c r="AW367" s="492"/>
      <c r="AX367" s="492"/>
      <c r="AY367" s="492"/>
      <c r="AZ367" s="795"/>
      <c r="BA367" s="519"/>
      <c r="BB367" s="516"/>
      <c r="BC367" s="516"/>
      <c r="BD367" s="516"/>
      <c r="BE367" s="516"/>
      <c r="BF367" s="516"/>
      <c r="BG367" s="516"/>
      <c r="BH367" s="581"/>
      <c r="BI367" s="581"/>
      <c r="BJ367" s="581"/>
      <c r="BK367" s="581"/>
      <c r="BL367" s="581"/>
      <c r="BM367" s="516"/>
      <c r="BN367" s="516"/>
      <c r="BO367" s="719"/>
    </row>
    <row r="368" spans="1:67" ht="69">
      <c r="A368" s="805"/>
      <c r="B368" s="808"/>
      <c r="C368" s="808"/>
      <c r="D368" s="728" t="s">
        <v>1299</v>
      </c>
      <c r="E368" s="728" t="s">
        <v>650</v>
      </c>
      <c r="F368" s="515">
        <v>4</v>
      </c>
      <c r="G368" s="519" t="s">
        <v>2096</v>
      </c>
      <c r="H368" s="520" t="s">
        <v>1368</v>
      </c>
      <c r="I368" s="795" t="s">
        <v>1316</v>
      </c>
      <c r="J368" s="491" t="s">
        <v>2105</v>
      </c>
      <c r="K368" s="795" t="s">
        <v>180</v>
      </c>
      <c r="L368" s="516" t="s">
        <v>365</v>
      </c>
      <c r="M368" s="485" t="s">
        <v>1304</v>
      </c>
      <c r="N368" s="516" t="s">
        <v>2106</v>
      </c>
      <c r="O368" s="516" t="s">
        <v>1544</v>
      </c>
      <c r="P368" s="519" t="s">
        <v>188</v>
      </c>
      <c r="Q368" s="518" t="s">
        <v>188</v>
      </c>
      <c r="R368" s="520" t="s">
        <v>218</v>
      </c>
      <c r="S368" s="482">
        <f>IF(R368="Muy Alta",100%,IF(R368="Alta",80%,IF(R368="Media",60%,IF(R368="Baja",40%,IF(R368="Muy Baja",20%,"")))))</f>
        <v>0.8</v>
      </c>
      <c r="T368" s="520" t="s">
        <v>120</v>
      </c>
      <c r="U368" s="482">
        <f>IF(T368="Catastrófico",100%,IF(T368="Mayor",80%,IF(T368="Moderado",60%,IF(T368="Menor",40%,IF(T368="Leve",20%,"")))))</f>
        <v>0.2</v>
      </c>
      <c r="V368" s="520" t="s">
        <v>183</v>
      </c>
      <c r="W368" s="482">
        <f>IF(V368="Catastrófico",100%,IF(V368="Mayor",80%,IF(V368="Moderado",60%,IF(V368="Menor",40%,IF(V368="Leve",20%,"")))))</f>
        <v>0.4</v>
      </c>
      <c r="X368" s="485" t="str">
        <f>IF(Y368=100%,"Catastrófico",IF(Y368=80%,"Mayor",IF(Y368=60%,"Moderado",IF(Y368=40%,"Menor",IF(Y368=20%,"Leve","")))))</f>
        <v>Menor</v>
      </c>
      <c r="Y368" s="482">
        <f>IF(AND(U368="",W368=""),"",MAX(U368,W368))</f>
        <v>0.4</v>
      </c>
      <c r="Z368" s="482" t="str">
        <f>CONCATENATE(R368,X368)</f>
        <v>AltaMenor</v>
      </c>
      <c r="AA368" s="492" t="str">
        <f>IF(Z368="Muy AltaLeve","Alto",IF(Z368="Muy AltaMenor","Alto",IF(Z368="Muy AltaModerado","Alto",IF(Z368="Muy AltaMayor","Alto",IF(Z368="Muy AltaCatastrófico","Extremo",IF(Z368="AltaLeve","Moderado",IF(Z368="AltaMenor","Moderado",IF(Z368="AltaModerado","Alto",IF(Z368="AltaMayor","Alto",IF(Z368="AltaCatastrófico","Extremo",IF(Z368="MediaLeve","Moderado",IF(Z368="MediaMenor","Moderado",IF(Z368="MediaModerado","Moderado",IF(Z368="MediaMayor","Alto",IF(Z368="MediaCatastrófico","Extremo",IF(Z368="BajaLeve","Bajo",IF(Z368="BajaMenor","Moderado",IF(Z368="BajaModerado","Moderado",IF(Z368="BajaMayor","Alto",IF(Z368="BajaCatastrófico","Extremo",IF(Z368="Muy BajaLeve","Bajo",IF(Z368="Muy BajaMenor","Bajo",IF(Z368="Muy BajaModerado","Moderado",IF(Z368="Muy BajaMayor","Alto",IF(Z368="Muy BajaCatastrófico","Extremo","")))))))))))))))))))))))))</f>
        <v>Moderado</v>
      </c>
      <c r="AB368" s="151">
        <v>1</v>
      </c>
      <c r="AC368" s="163" t="s">
        <v>2107</v>
      </c>
      <c r="AD368" s="162" t="s">
        <v>1737</v>
      </c>
      <c r="AE368" s="152" t="s">
        <v>1324</v>
      </c>
      <c r="AF368" s="153" t="str">
        <f t="shared" si="20"/>
        <v>Probabilidad</v>
      </c>
      <c r="AG368" s="154" t="s">
        <v>231</v>
      </c>
      <c r="AH368" s="155">
        <f t="shared" si="21"/>
        <v>0.15</v>
      </c>
      <c r="AI368" s="154" t="s">
        <v>97</v>
      </c>
      <c r="AJ368" s="155">
        <f t="shared" si="22"/>
        <v>0.15</v>
      </c>
      <c r="AK368" s="156">
        <f t="shared" si="23"/>
        <v>0.3</v>
      </c>
      <c r="AL368" s="157">
        <f>IFERROR(IF(AF368="Probabilidad",(S368-(+S368*AK368)),IF(AF368="Impacto",S368,"")),"")</f>
        <v>0.56000000000000005</v>
      </c>
      <c r="AM368" s="157">
        <f>IFERROR(IF(AF368="Impacto",(Y368-(+Y368*AK368)),IF(AF368="Probabilidad",Y368,"")),"")</f>
        <v>0.4</v>
      </c>
      <c r="AN368" s="158" t="s">
        <v>98</v>
      </c>
      <c r="AO368" s="158" t="s">
        <v>99</v>
      </c>
      <c r="AP368" s="158" t="s">
        <v>100</v>
      </c>
      <c r="AQ368" s="520" t="s">
        <v>2088</v>
      </c>
      <c r="AR368" s="490">
        <f>S368</f>
        <v>0.8</v>
      </c>
      <c r="AS368" s="490">
        <f>IF(AL368="","",MIN(AL368:AL369))</f>
        <v>0.39200000000000002</v>
      </c>
      <c r="AT368" s="492" t="str">
        <f>IFERROR(IF(AS368="","",IF(AS368&lt;=0.2,"Muy Baja",IF(AS368&lt;=0.4,"Baja",IF(AS368&lt;=0.6,"Media",IF(AS368&lt;=0.8,"Alta","Muy Alta"))))),"")</f>
        <v>Baja</v>
      </c>
      <c r="AU368" s="490">
        <f>Y368</f>
        <v>0.4</v>
      </c>
      <c r="AV368" s="490">
        <f>IF(AM368="","",MIN(AM368:AM369))</f>
        <v>0.4</v>
      </c>
      <c r="AW368" s="492" t="str">
        <f>IFERROR(IF(AV368="","",IF(AV368&lt;=0.2,"Leve",IF(AV368&lt;=0.4,"Menor",IF(AV368&lt;=0.6,"Moderado",IF(AV368&lt;=0.8,"Mayor","Catastrófico"))))),"")</f>
        <v>Menor</v>
      </c>
      <c r="AX368" s="492" t="str">
        <f>AA368</f>
        <v>Moderado</v>
      </c>
      <c r="AY368" s="492" t="str">
        <f>IFERROR(IF(OR(AND(AT368="Muy Baja",AW368="Leve"),AND(AT368="Muy Baja",AW368="Menor"),AND(AT368="Baja",AW368="Leve")),"Bajo",IF(OR(AND(AT368="Muy baja",AW368="Moderado"),AND(AT368="Baja",AW368="Menor"),AND(AT368="Baja",AW368="Moderado"),AND(AT368="Media",AW368="Leve"),AND(AT368="Media",AW368="Menor"),AND(AT368="Media",AW368="Moderado"),AND(AT368="Alta",AW368="Leve"),AND(AT368="Alta",AW368="Menor")),"Moderado",IF(OR(AND(AT368="Muy Baja",AW368="Mayor"),AND(AT368="Baja",AW368="Mayor"),AND(AT368="Media",AW368="Mayor"),AND(AT368="Alta",AW368="Moderado"),AND(AT368="Alta",AW368="Mayor"),AND(AT368="Muy Alta",AW368="Leve"),AND(AT368="Muy Alta",AW368="Menor"),AND(AT368="Muy Alta",AW368="Moderado"),AND(AT368="Muy Alta",AW368="Mayor")),"Alto",IF(OR(AND(AT368="Muy Baja",AW368="Catastrófico"),AND(AT368="Baja",AW368="Catastrófico"),AND(AT368="Media",AW368="Catastrófico"),AND(AT368="Alta",AW368="Catastrófico"),AND(AT368="Muy Alta",AW368="Catastrófico")),"Extremo","")))),"")</f>
        <v>Moderado</v>
      </c>
      <c r="AZ368" s="795" t="s">
        <v>104</v>
      </c>
      <c r="BA368" s="519" t="s">
        <v>2108</v>
      </c>
      <c r="BB368" s="516" t="s">
        <v>2109</v>
      </c>
      <c r="BC368" s="516" t="s">
        <v>1135</v>
      </c>
      <c r="BD368" s="516" t="s">
        <v>2091</v>
      </c>
      <c r="BE368" s="694">
        <v>45657</v>
      </c>
      <c r="BF368" s="516"/>
      <c r="BG368" s="516"/>
      <c r="BH368" s="581"/>
      <c r="BI368" s="581"/>
      <c r="BJ368" s="581"/>
      <c r="BK368" s="581"/>
      <c r="BL368" s="581"/>
      <c r="BM368" s="516"/>
      <c r="BN368" s="516"/>
      <c r="BO368" s="719"/>
    </row>
    <row r="369" spans="1:67" ht="94.5">
      <c r="A369" s="805"/>
      <c r="B369" s="808"/>
      <c r="C369" s="808"/>
      <c r="D369" s="728"/>
      <c r="E369" s="728"/>
      <c r="F369" s="515"/>
      <c r="G369" s="519"/>
      <c r="H369" s="520"/>
      <c r="I369" s="795"/>
      <c r="J369" s="491"/>
      <c r="K369" s="795"/>
      <c r="L369" s="516"/>
      <c r="M369" s="485"/>
      <c r="N369" s="516"/>
      <c r="O369" s="516"/>
      <c r="P369" s="519"/>
      <c r="Q369" s="518"/>
      <c r="R369" s="520"/>
      <c r="S369" s="482"/>
      <c r="T369" s="520"/>
      <c r="U369" s="482"/>
      <c r="V369" s="520"/>
      <c r="W369" s="482"/>
      <c r="X369" s="485"/>
      <c r="Y369" s="482"/>
      <c r="Z369" s="482"/>
      <c r="AA369" s="492"/>
      <c r="AB369" s="151">
        <v>2</v>
      </c>
      <c r="AC369" s="162" t="s">
        <v>1491</v>
      </c>
      <c r="AD369" s="159" t="s">
        <v>1737</v>
      </c>
      <c r="AE369" s="159" t="s">
        <v>1356</v>
      </c>
      <c r="AF369" s="153" t="str">
        <f t="shared" si="20"/>
        <v>Probabilidad</v>
      </c>
      <c r="AG369" s="154" t="s">
        <v>231</v>
      </c>
      <c r="AH369" s="155">
        <f t="shared" si="21"/>
        <v>0.15</v>
      </c>
      <c r="AI369" s="154" t="s">
        <v>97</v>
      </c>
      <c r="AJ369" s="155">
        <f t="shared" si="22"/>
        <v>0.15</v>
      </c>
      <c r="AK369" s="156">
        <f t="shared" si="23"/>
        <v>0.3</v>
      </c>
      <c r="AL369" s="157">
        <f>IFERROR(IF(AND(AF368="Probabilidad",AF369="Probabilidad"),(AL368-(+AL368*AK369)),IF(AF369="Probabilidad",(S368-(+S368*AK369)),IF(AF369="Impacto",AL368,""))),"")</f>
        <v>0.39200000000000002</v>
      </c>
      <c r="AM369" s="157">
        <f>IFERROR(IF(AND(AF368="Impacto",AF369="Impacto"),(AM368-(+AM368*AK369)),IF(AF369="Impacto",(Y368-(+Y368*AK369)),IF(AF369="Probabilidad",AM368,""))),"")</f>
        <v>0.4</v>
      </c>
      <c r="AN369" s="158" t="s">
        <v>98</v>
      </c>
      <c r="AO369" s="158" t="s">
        <v>99</v>
      </c>
      <c r="AP369" s="158" t="s">
        <v>100</v>
      </c>
      <c r="AQ369" s="520"/>
      <c r="AR369" s="491"/>
      <c r="AS369" s="491"/>
      <c r="AT369" s="492"/>
      <c r="AU369" s="491"/>
      <c r="AV369" s="491"/>
      <c r="AW369" s="492"/>
      <c r="AX369" s="492"/>
      <c r="AY369" s="492"/>
      <c r="AZ369" s="795"/>
      <c r="BA369" s="519"/>
      <c r="BB369" s="516"/>
      <c r="BC369" s="516"/>
      <c r="BD369" s="516"/>
      <c r="BE369" s="516"/>
      <c r="BF369" s="516"/>
      <c r="BG369" s="516"/>
      <c r="BH369" s="581"/>
      <c r="BI369" s="581"/>
      <c r="BJ369" s="581"/>
      <c r="BK369" s="581"/>
      <c r="BL369" s="581"/>
      <c r="BM369" s="516"/>
      <c r="BN369" s="516"/>
      <c r="BO369" s="719"/>
    </row>
    <row r="370" spans="1:67" ht="69">
      <c r="A370" s="805"/>
      <c r="B370" s="808"/>
      <c r="C370" s="808"/>
      <c r="D370" s="728" t="s">
        <v>1299</v>
      </c>
      <c r="E370" s="728" t="s">
        <v>650</v>
      </c>
      <c r="F370" s="515">
        <v>5</v>
      </c>
      <c r="G370" s="516" t="s">
        <v>2110</v>
      </c>
      <c r="H370" s="520" t="s">
        <v>1566</v>
      </c>
      <c r="I370" s="795" t="s">
        <v>1302</v>
      </c>
      <c r="J370" s="491" t="s">
        <v>2111</v>
      </c>
      <c r="K370" s="795" t="s">
        <v>180</v>
      </c>
      <c r="L370" s="516" t="s">
        <v>302</v>
      </c>
      <c r="M370" s="492" t="s">
        <v>1304</v>
      </c>
      <c r="N370" s="516" t="s">
        <v>2086</v>
      </c>
      <c r="O370" s="516" t="s">
        <v>2087</v>
      </c>
      <c r="P370" s="517" t="s">
        <v>188</v>
      </c>
      <c r="Q370" s="518" t="s">
        <v>188</v>
      </c>
      <c r="R370" s="520" t="s">
        <v>124</v>
      </c>
      <c r="S370" s="482">
        <f>IF(R370="Muy Alta",100%,IF(R370="Alta",80%,IF(R370="Media",60%,IF(R370="Baja",40%,IF(R370="Muy Baja",20%,"")))))</f>
        <v>0.4</v>
      </c>
      <c r="T370" s="520" t="s">
        <v>120</v>
      </c>
      <c r="U370" s="482">
        <f>IF(T370="Catastrófico",100%,IF(T370="Mayor",80%,IF(T370="Moderado",60%,IF(T370="Menor",40%,IF(T370="Leve",20%,"")))))</f>
        <v>0.2</v>
      </c>
      <c r="V370" s="520" t="s">
        <v>125</v>
      </c>
      <c r="W370" s="482">
        <f>IF(V370="Catastrófico",100%,IF(V370="Mayor",80%,IF(V370="Moderado",60%,IF(V370="Menor",40%,IF(V370="Leve",20%,"")))))</f>
        <v>0.6</v>
      </c>
      <c r="X370" s="485" t="str">
        <f>IF(Y370=100%,"Catastrófico",IF(Y370=80%,"Mayor",IF(Y370=60%,"Moderado",IF(Y370=40%,"Menor",IF(Y370=20%,"Leve","")))))</f>
        <v>Moderado</v>
      </c>
      <c r="Y370" s="482">
        <f>IF(AND(U370="",W370=""),"",MAX(U370,W370))</f>
        <v>0.6</v>
      </c>
      <c r="Z370" s="482" t="str">
        <f>CONCATENATE(R370,X370)</f>
        <v>BajaModerado</v>
      </c>
      <c r="AA370" s="492" t="str">
        <f>IF(Z370="Muy AltaLeve","Alto",IF(Z370="Muy AltaMenor","Alto",IF(Z370="Muy AltaModerado","Alto",IF(Z370="Muy AltaMayor","Alto",IF(Z370="Muy AltaCatastrófico","Extremo",IF(Z370="AltaLeve","Moderado",IF(Z370="AltaMenor","Moderado",IF(Z370="AltaModerado","Alto",IF(Z370="AltaMayor","Alto",IF(Z370="AltaCatastrófico","Extremo",IF(Z370="MediaLeve","Moderado",IF(Z370="MediaMenor","Moderado",IF(Z370="MediaModerado","Moderado",IF(Z370="MediaMayor","Alto",IF(Z370="MediaCatastrófico","Extremo",IF(Z370="BajaLeve","Bajo",IF(Z370="BajaMenor","Moderado",IF(Z370="BajaModerado","Moderado",IF(Z370="BajaMayor","Alto",IF(Z370="BajaCatastrófico","Extremo",IF(Z370="Muy BajaLeve","Bajo",IF(Z370="Muy BajaMenor","Bajo",IF(Z370="Muy BajaModerado","Moderado",IF(Z370="Muy BajaMayor","Alto",IF(Z370="Muy BajaCatastrófico","Extremo","")))))))))))))))))))))))))</f>
        <v>Moderado</v>
      </c>
      <c r="AB370" s="151">
        <v>1</v>
      </c>
      <c r="AC370" s="163" t="s">
        <v>1570</v>
      </c>
      <c r="AD370" s="159">
        <v>1</v>
      </c>
      <c r="AE370" s="152" t="s">
        <v>1571</v>
      </c>
      <c r="AF370" s="153" t="str">
        <f t="shared" si="20"/>
        <v>Probabilidad</v>
      </c>
      <c r="AG370" s="154" t="s">
        <v>96</v>
      </c>
      <c r="AH370" s="155">
        <f t="shared" si="21"/>
        <v>0.25</v>
      </c>
      <c r="AI370" s="154" t="s">
        <v>635</v>
      </c>
      <c r="AJ370" s="155">
        <f t="shared" si="22"/>
        <v>0.25</v>
      </c>
      <c r="AK370" s="156">
        <f t="shared" si="23"/>
        <v>0.5</v>
      </c>
      <c r="AL370" s="157">
        <f>IFERROR(IF(AF370="Probabilidad",(S370-(+S370*AK370)),IF(AF370="Impacto",S370,"")),"")</f>
        <v>0.2</v>
      </c>
      <c r="AM370" s="157">
        <f>IFERROR(IF(AF370="Impacto",(Y370-(+Y370*AK370)),IF(AF370="Probabilidad",Y370,"")),"")</f>
        <v>0.6</v>
      </c>
      <c r="AN370" s="158" t="s">
        <v>98</v>
      </c>
      <c r="AO370" s="158" t="s">
        <v>99</v>
      </c>
      <c r="AP370" s="158" t="s">
        <v>100</v>
      </c>
      <c r="AQ370" s="520" t="s">
        <v>2088</v>
      </c>
      <c r="AR370" s="490">
        <f>S370</f>
        <v>0.4</v>
      </c>
      <c r="AS370" s="490">
        <f>IF(AL370="","",MIN(AL370:AL371))</f>
        <v>0.14000000000000001</v>
      </c>
      <c r="AT370" s="492" t="str">
        <f>IFERROR(IF(AS370="","",IF(AS370&lt;=0.2,"Muy Baja",IF(AS370&lt;=0.4,"Baja",IF(AS370&lt;=0.6,"Media",IF(AS370&lt;=0.8,"Alta","Muy Alta"))))),"")</f>
        <v>Muy Baja</v>
      </c>
      <c r="AU370" s="490">
        <f>Y370</f>
        <v>0.6</v>
      </c>
      <c r="AV370" s="490">
        <f>IF(AM370="","",MIN(AM370:AM371))</f>
        <v>0.6</v>
      </c>
      <c r="AW370" s="492" t="str">
        <f>IFERROR(IF(AV370="","",IF(AV370&lt;=0.2,"Leve",IF(AV370&lt;=0.4,"Menor",IF(AV370&lt;=0.6,"Moderado",IF(AV370&lt;=0.8,"Mayor","Catastrófico"))))),"")</f>
        <v>Moderado</v>
      </c>
      <c r="AX370" s="492" t="str">
        <f>AA370</f>
        <v>Moderado</v>
      </c>
      <c r="AY370" s="492" t="str">
        <f>IFERROR(IF(OR(AND(AT370="Muy Baja",AW370="Leve"),AND(AT370="Muy Baja",AW370="Menor"),AND(AT370="Baja",AW370="Leve")),"Bajo",IF(OR(AND(AT370="Muy baja",AW370="Moderado"),AND(AT370="Baja",AW370="Menor"),AND(AT370="Baja",AW370="Moderado"),AND(AT370="Media",AW370="Leve"),AND(AT370="Media",AW370="Menor"),AND(AT370="Media",AW370="Moderado"),AND(AT370="Alta",AW370="Leve"),AND(AT370="Alta",AW370="Menor")),"Moderado",IF(OR(AND(AT370="Muy Baja",AW370="Mayor"),AND(AT370="Baja",AW370="Mayor"),AND(AT370="Media",AW370="Mayor"),AND(AT370="Alta",AW370="Moderado"),AND(AT370="Alta",AW370="Mayor"),AND(AT370="Muy Alta",AW370="Leve"),AND(AT370="Muy Alta",AW370="Menor"),AND(AT370="Muy Alta",AW370="Moderado"),AND(AT370="Muy Alta",AW370="Mayor")),"Alto",IF(OR(AND(AT370="Muy Baja",AW370="Catastrófico"),AND(AT370="Baja",AW370="Catastrófico"),AND(AT370="Media",AW370="Catastrófico"),AND(AT370="Alta",AW370="Catastrófico"),AND(AT370="Muy Alta",AW370="Catastrófico")),"Extremo","")))),"")</f>
        <v>Moderado</v>
      </c>
      <c r="AZ370" s="795" t="s">
        <v>104</v>
      </c>
      <c r="BA370" s="519" t="s">
        <v>2112</v>
      </c>
      <c r="BB370" s="519" t="s">
        <v>2109</v>
      </c>
      <c r="BC370" s="516" t="s">
        <v>1135</v>
      </c>
      <c r="BD370" s="516" t="s">
        <v>2091</v>
      </c>
      <c r="BE370" s="694">
        <v>45657</v>
      </c>
      <c r="BF370" s="516"/>
      <c r="BG370" s="516"/>
      <c r="BH370" s="581"/>
      <c r="BI370" s="581"/>
      <c r="BJ370" s="581"/>
      <c r="BK370" s="581"/>
      <c r="BL370" s="581"/>
      <c r="BM370" s="516"/>
      <c r="BN370" s="516"/>
      <c r="BO370" s="719"/>
    </row>
    <row r="371" spans="1:67" ht="94.5">
      <c r="A371" s="805"/>
      <c r="B371" s="808"/>
      <c r="C371" s="808"/>
      <c r="D371" s="728"/>
      <c r="E371" s="728"/>
      <c r="F371" s="515"/>
      <c r="G371" s="516"/>
      <c r="H371" s="520"/>
      <c r="I371" s="795"/>
      <c r="J371" s="491"/>
      <c r="K371" s="795"/>
      <c r="L371" s="516"/>
      <c r="M371" s="492"/>
      <c r="N371" s="516"/>
      <c r="O371" s="516"/>
      <c r="P371" s="517"/>
      <c r="Q371" s="518"/>
      <c r="R371" s="520"/>
      <c r="S371" s="482"/>
      <c r="T371" s="520"/>
      <c r="U371" s="482"/>
      <c r="V371" s="520"/>
      <c r="W371" s="482"/>
      <c r="X371" s="485"/>
      <c r="Y371" s="482"/>
      <c r="Z371" s="482"/>
      <c r="AA371" s="492"/>
      <c r="AB371" s="151">
        <v>2</v>
      </c>
      <c r="AC371" s="162" t="s">
        <v>1491</v>
      </c>
      <c r="AD371" s="159">
        <v>1</v>
      </c>
      <c r="AE371" s="159" t="s">
        <v>1356</v>
      </c>
      <c r="AF371" s="153" t="str">
        <f t="shared" si="20"/>
        <v>Probabilidad</v>
      </c>
      <c r="AG371" s="154" t="s">
        <v>231</v>
      </c>
      <c r="AH371" s="155">
        <f t="shared" si="21"/>
        <v>0.15</v>
      </c>
      <c r="AI371" s="154" t="s">
        <v>97</v>
      </c>
      <c r="AJ371" s="155">
        <f t="shared" si="22"/>
        <v>0.15</v>
      </c>
      <c r="AK371" s="156">
        <f t="shared" si="23"/>
        <v>0.3</v>
      </c>
      <c r="AL371" s="157">
        <f>IFERROR(IF(AND(AF370="Probabilidad",AF371="Probabilidad"),(AL370-(+AL370*AK371)),IF(AF371="Probabilidad",(S370-(+S370*AK371)),IF(AF371="Impacto",AL370,""))),"")</f>
        <v>0.14000000000000001</v>
      </c>
      <c r="AM371" s="157">
        <f>IFERROR(IF(AND(AF370="Impacto",AF371="Impacto"),(AM370-(+AM370*AK371)),IF(AF371="Impacto",(Y370-(+Y370*AK371)),IF(AF371="Probabilidad",AM370,""))),"")</f>
        <v>0.6</v>
      </c>
      <c r="AN371" s="158" t="s">
        <v>98</v>
      </c>
      <c r="AO371" s="158" t="s">
        <v>99</v>
      </c>
      <c r="AP371" s="158" t="s">
        <v>100</v>
      </c>
      <c r="AQ371" s="520"/>
      <c r="AR371" s="491"/>
      <c r="AS371" s="491"/>
      <c r="AT371" s="492"/>
      <c r="AU371" s="491"/>
      <c r="AV371" s="491"/>
      <c r="AW371" s="492"/>
      <c r="AX371" s="492"/>
      <c r="AY371" s="492"/>
      <c r="AZ371" s="795"/>
      <c r="BA371" s="519"/>
      <c r="BB371" s="519"/>
      <c r="BC371" s="516"/>
      <c r="BD371" s="516"/>
      <c r="BE371" s="516"/>
      <c r="BF371" s="516"/>
      <c r="BG371" s="516"/>
      <c r="BH371" s="581"/>
      <c r="BI371" s="581"/>
      <c r="BJ371" s="581"/>
      <c r="BK371" s="581"/>
      <c r="BL371" s="581"/>
      <c r="BM371" s="516"/>
      <c r="BN371" s="516"/>
      <c r="BO371" s="719"/>
    </row>
    <row r="372" spans="1:67" ht="69">
      <c r="A372" s="805"/>
      <c r="B372" s="808"/>
      <c r="C372" s="808"/>
      <c r="D372" s="728" t="s">
        <v>1299</v>
      </c>
      <c r="E372" s="728" t="s">
        <v>650</v>
      </c>
      <c r="F372" s="515">
        <v>6</v>
      </c>
      <c r="G372" s="516" t="s">
        <v>2110</v>
      </c>
      <c r="H372" s="520" t="s">
        <v>1566</v>
      </c>
      <c r="I372" s="795" t="s">
        <v>1316</v>
      </c>
      <c r="J372" s="491" t="s">
        <v>2113</v>
      </c>
      <c r="K372" s="795" t="s">
        <v>180</v>
      </c>
      <c r="L372" s="516" t="s">
        <v>302</v>
      </c>
      <c r="M372" s="492" t="s">
        <v>1304</v>
      </c>
      <c r="N372" s="516" t="s">
        <v>2093</v>
      </c>
      <c r="O372" s="516" t="s">
        <v>2094</v>
      </c>
      <c r="P372" s="519" t="s">
        <v>188</v>
      </c>
      <c r="Q372" s="514" t="s">
        <v>188</v>
      </c>
      <c r="R372" s="520" t="s">
        <v>124</v>
      </c>
      <c r="S372" s="482">
        <f>IF(R372="Muy Alta",100%,IF(R372="Alta",80%,IF(R372="Media",60%,IF(R372="Baja",40%,IF(R372="Muy Baja",20%,"")))))</f>
        <v>0.4</v>
      </c>
      <c r="T372" s="520" t="s">
        <v>120</v>
      </c>
      <c r="U372" s="482">
        <f>IF(T372="Catastrófico",100%,IF(T372="Mayor",80%,IF(T372="Moderado",60%,IF(T372="Menor",40%,IF(T372="Leve",20%,"")))))</f>
        <v>0.2</v>
      </c>
      <c r="V372" s="520" t="s">
        <v>183</v>
      </c>
      <c r="W372" s="482">
        <f>IF(V372="Catastrófico",100%,IF(V372="Mayor",80%,IF(V372="Moderado",60%,IF(V372="Menor",40%,IF(V372="Leve",20%,"")))))</f>
        <v>0.4</v>
      </c>
      <c r="X372" s="485" t="str">
        <f>IF(Y372=100%,"Catastrófico",IF(Y372=80%,"Mayor",IF(Y372=60%,"Moderado",IF(Y372=40%,"Menor",IF(Y372=20%,"Leve","")))))</f>
        <v>Menor</v>
      </c>
      <c r="Y372" s="482">
        <f>IF(AND(U372="",W372=""),"",MAX(U372,W372))</f>
        <v>0.4</v>
      </c>
      <c r="Z372" s="482" t="str">
        <f>CONCATENATE(R372,X372)</f>
        <v>BajaMenor</v>
      </c>
      <c r="AA372" s="492" t="str">
        <f>IF(Z372="Muy AltaLeve","Alto",IF(Z372="Muy AltaMenor","Alto",IF(Z372="Muy AltaModerado","Alto",IF(Z372="Muy AltaMayor","Alto",IF(Z372="Muy AltaCatastrófico","Extremo",IF(Z372="AltaLeve","Moderado",IF(Z372="AltaMenor","Moderado",IF(Z372="AltaModerado","Alto",IF(Z372="AltaMayor","Alto",IF(Z372="AltaCatastrófico","Extremo",IF(Z372="MediaLeve","Moderado",IF(Z372="MediaMenor","Moderado",IF(Z372="MediaModerado","Moderado",IF(Z372="MediaMayor","Alto",IF(Z372="MediaCatastrófico","Extremo",IF(Z372="BajaLeve","Bajo",IF(Z372="BajaMenor","Moderado",IF(Z372="BajaModerado","Moderado",IF(Z372="BajaMayor","Alto",IF(Z372="BajaCatastrófico","Extremo",IF(Z372="Muy BajaLeve","Bajo",IF(Z372="Muy BajaMenor","Bajo",IF(Z372="Muy BajaModerado","Moderado",IF(Z372="Muy BajaMayor","Alto",IF(Z372="Muy BajaCatastrófico","Extremo","")))))))))))))))))))))))))</f>
        <v>Moderado</v>
      </c>
      <c r="AB372" s="151">
        <v>1</v>
      </c>
      <c r="AC372" s="163" t="s">
        <v>1570</v>
      </c>
      <c r="AD372" s="159" t="s">
        <v>1737</v>
      </c>
      <c r="AE372" s="152" t="s">
        <v>1571</v>
      </c>
      <c r="AF372" s="153" t="str">
        <f t="shared" si="20"/>
        <v>Probabilidad</v>
      </c>
      <c r="AG372" s="154" t="s">
        <v>96</v>
      </c>
      <c r="AH372" s="155">
        <f t="shared" si="21"/>
        <v>0.25</v>
      </c>
      <c r="AI372" s="154" t="s">
        <v>635</v>
      </c>
      <c r="AJ372" s="155">
        <f t="shared" si="22"/>
        <v>0.25</v>
      </c>
      <c r="AK372" s="156">
        <f t="shared" si="23"/>
        <v>0.5</v>
      </c>
      <c r="AL372" s="157">
        <f>IFERROR(IF(AF372="Probabilidad",(S372-(+S372*AK372)),IF(AF372="Impacto",S372,"")),"")</f>
        <v>0.2</v>
      </c>
      <c r="AM372" s="157">
        <f>IFERROR(IF(AF372="Impacto",(Y372-(+Y372*AK372)),IF(AF372="Probabilidad",Y372,"")),"")</f>
        <v>0.4</v>
      </c>
      <c r="AN372" s="158" t="s">
        <v>98</v>
      </c>
      <c r="AO372" s="158" t="s">
        <v>99</v>
      </c>
      <c r="AP372" s="158" t="s">
        <v>100</v>
      </c>
      <c r="AQ372" s="520" t="s">
        <v>2088</v>
      </c>
      <c r="AR372" s="490">
        <f>S372</f>
        <v>0.4</v>
      </c>
      <c r="AS372" s="490">
        <f>IF(AL372="","",MIN(AL372:AL373))</f>
        <v>0.14000000000000001</v>
      </c>
      <c r="AT372" s="492" t="str">
        <f>IFERROR(IF(AS372="","",IF(AS372&lt;=0.2,"Muy Baja",IF(AS372&lt;=0.4,"Baja",IF(AS372&lt;=0.6,"Media",IF(AS372&lt;=0.8,"Alta","Muy Alta"))))),"")</f>
        <v>Muy Baja</v>
      </c>
      <c r="AU372" s="490">
        <f>Y372</f>
        <v>0.4</v>
      </c>
      <c r="AV372" s="490">
        <f>IF(AM372="","",MIN(AM372:AM373))</f>
        <v>0.4</v>
      </c>
      <c r="AW372" s="492" t="str">
        <f>IFERROR(IF(AV372="","",IF(AV372&lt;=0.2,"Leve",IF(AV372&lt;=0.4,"Menor",IF(AV372&lt;=0.6,"Moderado",IF(AV372&lt;=0.8,"Mayor","Catastrófico"))))),"")</f>
        <v>Menor</v>
      </c>
      <c r="AX372" s="492" t="str">
        <f>AA372</f>
        <v>Moderado</v>
      </c>
      <c r="AY372" s="492" t="str">
        <f>IFERROR(IF(OR(AND(AT372="Muy Baja",AW372="Leve"),AND(AT372="Muy Baja",AW372="Menor"),AND(AT372="Baja",AW372="Leve")),"Bajo",IF(OR(AND(AT372="Muy baja",AW372="Moderado"),AND(AT372="Baja",AW372="Menor"),AND(AT372="Baja",AW372="Moderado"),AND(AT372="Media",AW372="Leve"),AND(AT372="Media",AW372="Menor"),AND(AT372="Media",AW372="Moderado"),AND(AT372="Alta",AW372="Leve"),AND(AT372="Alta",AW372="Menor")),"Moderado",IF(OR(AND(AT372="Muy Baja",AW372="Mayor"),AND(AT372="Baja",AW372="Mayor"),AND(AT372="Media",AW372="Mayor"),AND(AT372="Alta",AW372="Moderado"),AND(AT372="Alta",AW372="Mayor"),AND(AT372="Muy Alta",AW372="Leve"),AND(AT372="Muy Alta",AW372="Menor"),AND(AT372="Muy Alta",AW372="Moderado"),AND(AT372="Muy Alta",AW372="Mayor")),"Alto",IF(OR(AND(AT372="Muy Baja",AW372="Catastrófico"),AND(AT372="Baja",AW372="Catastrófico"),AND(AT372="Media",AW372="Catastrófico"),AND(AT372="Alta",AW372="Catastrófico"),AND(AT372="Muy Alta",AW372="Catastrófico")),"Extremo","")))),"")</f>
        <v>Bajo</v>
      </c>
      <c r="AZ372" s="795" t="s">
        <v>127</v>
      </c>
      <c r="BA372" s="516" t="s">
        <v>188</v>
      </c>
      <c r="BB372" s="516" t="s">
        <v>188</v>
      </c>
      <c r="BC372" s="516" t="s">
        <v>188</v>
      </c>
      <c r="BD372" s="516" t="s">
        <v>188</v>
      </c>
      <c r="BE372" s="516" t="s">
        <v>188</v>
      </c>
      <c r="BF372" s="516"/>
      <c r="BG372" s="516"/>
      <c r="BH372" s="581"/>
      <c r="BI372" s="581"/>
      <c r="BJ372" s="581"/>
      <c r="BK372" s="581"/>
      <c r="BL372" s="581"/>
      <c r="BM372" s="516"/>
      <c r="BN372" s="516"/>
      <c r="BO372" s="719"/>
    </row>
    <row r="373" spans="1:67" ht="94.5">
      <c r="A373" s="805"/>
      <c r="B373" s="808"/>
      <c r="C373" s="808"/>
      <c r="D373" s="728"/>
      <c r="E373" s="728"/>
      <c r="F373" s="515"/>
      <c r="G373" s="516"/>
      <c r="H373" s="520"/>
      <c r="I373" s="795"/>
      <c r="J373" s="491"/>
      <c r="K373" s="795"/>
      <c r="L373" s="516"/>
      <c r="M373" s="492"/>
      <c r="N373" s="516"/>
      <c r="O373" s="516"/>
      <c r="P373" s="519"/>
      <c r="Q373" s="514"/>
      <c r="R373" s="520"/>
      <c r="S373" s="482"/>
      <c r="T373" s="520"/>
      <c r="U373" s="482"/>
      <c r="V373" s="520"/>
      <c r="W373" s="482"/>
      <c r="X373" s="485"/>
      <c r="Y373" s="482"/>
      <c r="Z373" s="482"/>
      <c r="AA373" s="492"/>
      <c r="AB373" s="151">
        <v>2</v>
      </c>
      <c r="AC373" s="162" t="s">
        <v>1491</v>
      </c>
      <c r="AD373" s="159" t="s">
        <v>1737</v>
      </c>
      <c r="AE373" s="159" t="s">
        <v>1356</v>
      </c>
      <c r="AF373" s="153" t="str">
        <f t="shared" si="20"/>
        <v>Probabilidad</v>
      </c>
      <c r="AG373" s="154" t="s">
        <v>231</v>
      </c>
      <c r="AH373" s="155">
        <f t="shared" si="21"/>
        <v>0.15</v>
      </c>
      <c r="AI373" s="154" t="s">
        <v>97</v>
      </c>
      <c r="AJ373" s="155">
        <f t="shared" si="22"/>
        <v>0.15</v>
      </c>
      <c r="AK373" s="156">
        <f t="shared" si="23"/>
        <v>0.3</v>
      </c>
      <c r="AL373" s="157">
        <f>IFERROR(IF(AND(AF372="Probabilidad",AF373="Probabilidad"),(AL372-(+AL372*AK373)),IF(AF373="Probabilidad",(S372-(+S372*AK373)),IF(AF373="Impacto",AL372,""))),"")</f>
        <v>0.14000000000000001</v>
      </c>
      <c r="AM373" s="157">
        <f>IFERROR(IF(AND(AF372="Impacto",AF373="Impacto"),(AM372-(+AM372*AK373)),IF(AF373="Impacto",(Y372-(+Y372*AK373)),IF(AF373="Probabilidad",AM372,""))),"")</f>
        <v>0.4</v>
      </c>
      <c r="AN373" s="158" t="s">
        <v>98</v>
      </c>
      <c r="AO373" s="158" t="s">
        <v>99</v>
      </c>
      <c r="AP373" s="158" t="s">
        <v>100</v>
      </c>
      <c r="AQ373" s="520"/>
      <c r="AR373" s="491"/>
      <c r="AS373" s="491"/>
      <c r="AT373" s="492"/>
      <c r="AU373" s="491"/>
      <c r="AV373" s="491"/>
      <c r="AW373" s="492"/>
      <c r="AX373" s="492"/>
      <c r="AY373" s="492"/>
      <c r="AZ373" s="795"/>
      <c r="BA373" s="516"/>
      <c r="BB373" s="516"/>
      <c r="BC373" s="516"/>
      <c r="BD373" s="516"/>
      <c r="BE373" s="516"/>
      <c r="BF373" s="516"/>
      <c r="BG373" s="516"/>
      <c r="BH373" s="581"/>
      <c r="BI373" s="581"/>
      <c r="BJ373" s="581"/>
      <c r="BK373" s="581"/>
      <c r="BL373" s="581"/>
      <c r="BM373" s="516"/>
      <c r="BN373" s="516"/>
      <c r="BO373" s="719"/>
    </row>
    <row r="374" spans="1:67" ht="81">
      <c r="A374" s="805"/>
      <c r="B374" s="808"/>
      <c r="C374" s="808"/>
      <c r="D374" s="728" t="s">
        <v>1299</v>
      </c>
      <c r="E374" s="728" t="s">
        <v>650</v>
      </c>
      <c r="F374" s="515">
        <v>7</v>
      </c>
      <c r="G374" s="516" t="s">
        <v>2114</v>
      </c>
      <c r="H374" s="520" t="s">
        <v>1301</v>
      </c>
      <c r="I374" s="795" t="s">
        <v>1302</v>
      </c>
      <c r="J374" s="491" t="s">
        <v>2115</v>
      </c>
      <c r="K374" s="795" t="s">
        <v>180</v>
      </c>
      <c r="L374" s="516" t="s">
        <v>365</v>
      </c>
      <c r="M374" s="492" t="s">
        <v>1304</v>
      </c>
      <c r="N374" s="833" t="s">
        <v>1305</v>
      </c>
      <c r="O374" s="833" t="s">
        <v>1702</v>
      </c>
      <c r="P374" s="519" t="s">
        <v>188</v>
      </c>
      <c r="Q374" s="514" t="s">
        <v>188</v>
      </c>
      <c r="R374" s="520" t="s">
        <v>90</v>
      </c>
      <c r="S374" s="482">
        <f>IF(R374="Muy Alta",100%,IF(R374="Alta",80%,IF(R374="Media",60%,IF(R374="Baja",40%,IF(R374="Muy Baja",20%,"")))))</f>
        <v>0.6</v>
      </c>
      <c r="T374" s="520" t="s">
        <v>120</v>
      </c>
      <c r="U374" s="482">
        <f>IF(T374="Catastrófico",100%,IF(T374="Mayor",80%,IF(T374="Moderado",60%,IF(T374="Menor",40%,IF(T374="Leve",20%,"")))))</f>
        <v>0.2</v>
      </c>
      <c r="V374" s="520" t="s">
        <v>120</v>
      </c>
      <c r="W374" s="482">
        <f>IF(V374="Catastrófico",100%,IF(V374="Mayor",80%,IF(V374="Moderado",60%,IF(V374="Menor",40%,IF(V374="Leve",20%,"")))))</f>
        <v>0.2</v>
      </c>
      <c r="X374" s="485" t="str">
        <f>IF(Y374=100%,"Catastrófico",IF(Y374=80%,"Mayor",IF(Y374=60%,"Moderado",IF(Y374=40%,"Menor",IF(Y374=20%,"Leve","")))))</f>
        <v>Leve</v>
      </c>
      <c r="Y374" s="482">
        <f>IF(AND(U374="",W374=""),"",MAX(U374,W374))</f>
        <v>0.2</v>
      </c>
      <c r="Z374" s="482" t="str">
        <f>CONCATENATE(R374,X374)</f>
        <v>MediaLeve</v>
      </c>
      <c r="AA374" s="492" t="str">
        <f>IF(Z374="Muy AltaLeve","Alto",IF(Z374="Muy AltaMenor","Alto",IF(Z374="Muy AltaModerado","Alto",IF(Z374="Muy AltaMayor","Alto",IF(Z374="Muy AltaCatastrófico","Extremo",IF(Z374="AltaLeve","Moderado",IF(Z374="AltaMenor","Moderado",IF(Z374="AltaModerado","Alto",IF(Z374="AltaMayor","Alto",IF(Z374="AltaCatastrófico","Extremo",IF(Z374="MediaLeve","Moderado",IF(Z374="MediaMenor","Moderado",IF(Z374="MediaModerado","Moderado",IF(Z374="MediaMayor","Alto",IF(Z374="MediaCatastrófico","Extremo",IF(Z374="BajaLeve","Bajo",IF(Z374="BajaMenor","Moderado",IF(Z374="BajaModerado","Moderado",IF(Z374="BajaMayor","Alto",IF(Z374="BajaCatastrófico","Extremo",IF(Z374="Muy BajaLeve","Bajo",IF(Z374="Muy BajaMenor","Bajo",IF(Z374="Muy BajaModerado","Moderado",IF(Z374="Muy BajaMayor","Alto",IF(Z374="Muy BajaCatastrófico","Extremo","")))))))))))))))))))))))))</f>
        <v>Moderado</v>
      </c>
      <c r="AB374" s="151">
        <v>1</v>
      </c>
      <c r="AC374" s="231" t="s">
        <v>1308</v>
      </c>
      <c r="AD374" s="159" t="s">
        <v>1737</v>
      </c>
      <c r="AE374" s="207" t="s">
        <v>1310</v>
      </c>
      <c r="AF374" s="153" t="str">
        <f t="shared" si="20"/>
        <v>Probabilidad</v>
      </c>
      <c r="AG374" s="154" t="s">
        <v>96</v>
      </c>
      <c r="AH374" s="155">
        <f t="shared" si="21"/>
        <v>0.25</v>
      </c>
      <c r="AI374" s="154" t="s">
        <v>97</v>
      </c>
      <c r="AJ374" s="155">
        <f t="shared" si="22"/>
        <v>0.15</v>
      </c>
      <c r="AK374" s="156">
        <f t="shared" si="23"/>
        <v>0.4</v>
      </c>
      <c r="AL374" s="157">
        <f>IFERROR(IF(AF374="Probabilidad",(S374-(+S374*AK374)),IF(AF374="Impacto",S374,"")),"")</f>
        <v>0.36</v>
      </c>
      <c r="AM374" s="157">
        <f>IFERROR(IF(AF374="Impacto",(Y374-(+Y374*AK374)),IF(AF374="Probabilidad",Y374,"")),"")</f>
        <v>0.2</v>
      </c>
      <c r="AN374" s="158" t="s">
        <v>98</v>
      </c>
      <c r="AO374" s="158" t="s">
        <v>99</v>
      </c>
      <c r="AP374" s="158" t="s">
        <v>100</v>
      </c>
      <c r="AQ374" s="520" t="s">
        <v>2088</v>
      </c>
      <c r="AR374" s="490">
        <f>S374</f>
        <v>0.6</v>
      </c>
      <c r="AS374" s="490">
        <f>IF(AL374="","",MIN(AL374:AL376))</f>
        <v>0.216</v>
      </c>
      <c r="AT374" s="492" t="str">
        <f>IFERROR(IF(AS374="","",IF(AS374&lt;=0.2,"Muy Baja",IF(AS374&lt;=0.4,"Baja",IF(AS374&lt;=0.6,"Media",IF(AS374&lt;=0.8,"Alta","Muy Alta"))))),"")</f>
        <v>Baja</v>
      </c>
      <c r="AU374" s="490">
        <f>Y374</f>
        <v>0.2</v>
      </c>
      <c r="AV374" s="490">
        <f>IF(AM374="","",MIN(AM374:AM376))</f>
        <v>0.15000000000000002</v>
      </c>
      <c r="AW374" s="492" t="str">
        <f>IFERROR(IF(AV374="","",IF(AV374&lt;=0.2,"Leve",IF(AV374&lt;=0.4,"Menor",IF(AV374&lt;=0.6,"Moderado",IF(AV374&lt;=0.8,"Mayor","Catastrófico"))))),"")</f>
        <v>Leve</v>
      </c>
      <c r="AX374" s="492" t="str">
        <f>AA374</f>
        <v>Moderado</v>
      </c>
      <c r="AY374" s="492" t="str">
        <f>IFERROR(IF(OR(AND(AT374="Muy Baja",AW374="Leve"),AND(AT374="Muy Baja",AW374="Menor"),AND(AT374="Baja",AW374="Leve")),"Bajo",IF(OR(AND(AT374="Muy baja",AW374="Moderado"),AND(AT374="Baja",AW374="Menor"),AND(AT374="Baja",AW374="Moderado"),AND(AT374="Media",AW374="Leve"),AND(AT374="Media",AW374="Menor"),AND(AT374="Media",AW374="Moderado"),AND(AT374="Alta",AW374="Leve"),AND(AT374="Alta",AW374="Menor")),"Moderado",IF(OR(AND(AT374="Muy Baja",AW374="Mayor"),AND(AT374="Baja",AW374="Mayor"),AND(AT374="Media",AW374="Mayor"),AND(AT374="Alta",AW374="Moderado"),AND(AT374="Alta",AW374="Mayor"),AND(AT374="Muy Alta",AW374="Leve"),AND(AT374="Muy Alta",AW374="Menor"),AND(AT374="Muy Alta",AW374="Moderado"),AND(AT374="Muy Alta",AW374="Mayor")),"Alto",IF(OR(AND(AT374="Muy Baja",AW374="Catastrófico"),AND(AT374="Baja",AW374="Catastrófico"),AND(AT374="Media",AW374="Catastrófico"),AND(AT374="Alta",AW374="Catastrófico"),AND(AT374="Muy Alta",AW374="Catastrófico")),"Extremo","")))),"")</f>
        <v>Bajo</v>
      </c>
      <c r="AZ374" s="520" t="s">
        <v>127</v>
      </c>
      <c r="BA374" s="516" t="s">
        <v>188</v>
      </c>
      <c r="BB374" s="516" t="s">
        <v>188</v>
      </c>
      <c r="BC374" s="516" t="s">
        <v>188</v>
      </c>
      <c r="BD374" s="516" t="s">
        <v>188</v>
      </c>
      <c r="BE374" s="516" t="s">
        <v>188</v>
      </c>
      <c r="BF374" s="516"/>
      <c r="BG374" s="516"/>
      <c r="BH374" s="581"/>
      <c r="BI374" s="581"/>
      <c r="BJ374" s="581"/>
      <c r="BK374" s="581"/>
      <c r="BL374" s="581"/>
      <c r="BM374" s="516"/>
      <c r="BN374" s="516"/>
      <c r="BO374" s="719"/>
    </row>
    <row r="375" spans="1:67" ht="69">
      <c r="A375" s="805"/>
      <c r="B375" s="808"/>
      <c r="C375" s="808"/>
      <c r="D375" s="728"/>
      <c r="E375" s="728"/>
      <c r="F375" s="515"/>
      <c r="G375" s="516"/>
      <c r="H375" s="520"/>
      <c r="I375" s="795"/>
      <c r="J375" s="491"/>
      <c r="K375" s="795"/>
      <c r="L375" s="516"/>
      <c r="M375" s="492"/>
      <c r="N375" s="833"/>
      <c r="O375" s="833"/>
      <c r="P375" s="519"/>
      <c r="Q375" s="514"/>
      <c r="R375" s="520" t="s">
        <v>90</v>
      </c>
      <c r="S375" s="482"/>
      <c r="T375" s="520" t="s">
        <v>120</v>
      </c>
      <c r="U375" s="482"/>
      <c r="V375" s="520" t="s">
        <v>120</v>
      </c>
      <c r="W375" s="482"/>
      <c r="X375" s="485"/>
      <c r="Y375" s="482"/>
      <c r="Z375" s="482"/>
      <c r="AA375" s="492"/>
      <c r="AB375" s="151">
        <v>2</v>
      </c>
      <c r="AC375" s="231" t="s">
        <v>1312</v>
      </c>
      <c r="AD375" s="159" t="s">
        <v>1741</v>
      </c>
      <c r="AE375" s="207" t="s">
        <v>1313</v>
      </c>
      <c r="AF375" s="153" t="str">
        <f t="shared" si="20"/>
        <v>Impacto</v>
      </c>
      <c r="AG375" s="154" t="s">
        <v>270</v>
      </c>
      <c r="AH375" s="155">
        <f t="shared" si="21"/>
        <v>0.1</v>
      </c>
      <c r="AI375" s="154" t="s">
        <v>97</v>
      </c>
      <c r="AJ375" s="155">
        <f t="shared" si="22"/>
        <v>0.15</v>
      </c>
      <c r="AK375" s="156">
        <f t="shared" si="23"/>
        <v>0.25</v>
      </c>
      <c r="AL375" s="157">
        <f>IFERROR(IF(AND(AF374="Probabilidad",AF375="Probabilidad"),(AL374-(+AL374*AK375)),IF(AF375="Probabilidad",(S374-(+S374*AK375)),IF(AF375="Impacto",AL374,""))),"")</f>
        <v>0.36</v>
      </c>
      <c r="AM375" s="157">
        <f>IFERROR(IF(AND(AF374="Impacto",AF375="Impacto"),(AM374-(+AM374*AK375)),IF(AF375="Impacto",(Y374-(Y374*AK375)),IF(AF375="Probabilidad",AM374,""))),"")</f>
        <v>0.15000000000000002</v>
      </c>
      <c r="AN375" s="158" t="s">
        <v>98</v>
      </c>
      <c r="AO375" s="158" t="s">
        <v>99</v>
      </c>
      <c r="AP375" s="158" t="s">
        <v>100</v>
      </c>
      <c r="AQ375" s="520"/>
      <c r="AR375" s="491"/>
      <c r="AS375" s="491"/>
      <c r="AT375" s="492"/>
      <c r="AU375" s="491"/>
      <c r="AV375" s="491"/>
      <c r="AW375" s="492"/>
      <c r="AX375" s="492"/>
      <c r="AY375" s="492"/>
      <c r="AZ375" s="520"/>
      <c r="BA375" s="516"/>
      <c r="BB375" s="516"/>
      <c r="BC375" s="516"/>
      <c r="BD375" s="516"/>
      <c r="BE375" s="516"/>
      <c r="BF375" s="516"/>
      <c r="BG375" s="516"/>
      <c r="BH375" s="581"/>
      <c r="BI375" s="581"/>
      <c r="BJ375" s="581"/>
      <c r="BK375" s="581"/>
      <c r="BL375" s="581"/>
      <c r="BM375" s="516"/>
      <c r="BN375" s="516"/>
      <c r="BO375" s="719"/>
    </row>
    <row r="376" spans="1:67" ht="121.5">
      <c r="A376" s="805"/>
      <c r="B376" s="808"/>
      <c r="C376" s="808"/>
      <c r="D376" s="728"/>
      <c r="E376" s="728"/>
      <c r="F376" s="515"/>
      <c r="G376" s="516"/>
      <c r="H376" s="520"/>
      <c r="I376" s="795"/>
      <c r="J376" s="491"/>
      <c r="K376" s="795"/>
      <c r="L376" s="516"/>
      <c r="M376" s="492"/>
      <c r="N376" s="833"/>
      <c r="O376" s="833"/>
      <c r="P376" s="519"/>
      <c r="Q376" s="514"/>
      <c r="R376" s="520" t="s">
        <v>90</v>
      </c>
      <c r="S376" s="482"/>
      <c r="T376" s="520" t="s">
        <v>120</v>
      </c>
      <c r="U376" s="482"/>
      <c r="V376" s="520" t="s">
        <v>120</v>
      </c>
      <c r="W376" s="482"/>
      <c r="X376" s="485"/>
      <c r="Y376" s="482"/>
      <c r="Z376" s="482"/>
      <c r="AA376" s="492"/>
      <c r="AB376" s="151">
        <v>3</v>
      </c>
      <c r="AC376" s="315" t="s">
        <v>1314</v>
      </c>
      <c r="AD376" s="159" t="s">
        <v>1741</v>
      </c>
      <c r="AE376" s="207" t="s">
        <v>1315</v>
      </c>
      <c r="AF376" s="153" t="str">
        <f t="shared" si="20"/>
        <v>Probabilidad</v>
      </c>
      <c r="AG376" s="154" t="s">
        <v>96</v>
      </c>
      <c r="AH376" s="155">
        <f t="shared" si="21"/>
        <v>0.25</v>
      </c>
      <c r="AI376" s="154" t="s">
        <v>97</v>
      </c>
      <c r="AJ376" s="155">
        <f t="shared" si="22"/>
        <v>0.15</v>
      </c>
      <c r="AK376" s="156">
        <f t="shared" si="23"/>
        <v>0.4</v>
      </c>
      <c r="AL376" s="157">
        <f>IFERROR(IF(AND(AF375="Probabilidad",AF376="Probabilidad"),(AL375-(+AL375*AK376)),IF(AND(AF375="Impacto",AF376="Probabilidad"),(AL374-(+AL374*AK376)),IF(AF376="Impacto",AL375,""))),"")</f>
        <v>0.216</v>
      </c>
      <c r="AM376" s="157">
        <f>IFERROR(IF(AND(AF375="Impacto",AF376="Impacto"),(AM375-(+AM375*AK376)),IF(AND(AF375="Probabilidad",AF376="Impacto"),(AM374-(+AM374*AK376)),IF(AF376="Probabilidad",AM375,""))),"")</f>
        <v>0.15000000000000002</v>
      </c>
      <c r="AN376" s="158" t="s">
        <v>98</v>
      </c>
      <c r="AO376" s="158" t="s">
        <v>99</v>
      </c>
      <c r="AP376" s="158" t="s">
        <v>100</v>
      </c>
      <c r="AQ376" s="520"/>
      <c r="AR376" s="491"/>
      <c r="AS376" s="491"/>
      <c r="AT376" s="492"/>
      <c r="AU376" s="491"/>
      <c r="AV376" s="491"/>
      <c r="AW376" s="492"/>
      <c r="AX376" s="492"/>
      <c r="AY376" s="492"/>
      <c r="AZ376" s="520"/>
      <c r="BA376" s="516"/>
      <c r="BB376" s="516"/>
      <c r="BC376" s="516"/>
      <c r="BD376" s="516"/>
      <c r="BE376" s="516"/>
      <c r="BF376" s="516"/>
      <c r="BG376" s="516"/>
      <c r="BH376" s="581"/>
      <c r="BI376" s="581"/>
      <c r="BJ376" s="581"/>
      <c r="BK376" s="581"/>
      <c r="BL376" s="581"/>
      <c r="BM376" s="516"/>
      <c r="BN376" s="516"/>
      <c r="BO376" s="719"/>
    </row>
    <row r="377" spans="1:67" ht="81">
      <c r="A377" s="805"/>
      <c r="B377" s="808"/>
      <c r="C377" s="808"/>
      <c r="D377" s="728" t="s">
        <v>1299</v>
      </c>
      <c r="E377" s="728" t="s">
        <v>650</v>
      </c>
      <c r="F377" s="515">
        <v>8</v>
      </c>
      <c r="G377" s="516" t="s">
        <v>2114</v>
      </c>
      <c r="H377" s="520" t="s">
        <v>1301</v>
      </c>
      <c r="I377" s="795" t="s">
        <v>1316</v>
      </c>
      <c r="J377" s="491" t="s">
        <v>2116</v>
      </c>
      <c r="K377" s="795" t="s">
        <v>180</v>
      </c>
      <c r="L377" s="516" t="s">
        <v>365</v>
      </c>
      <c r="M377" s="492" t="s">
        <v>1304</v>
      </c>
      <c r="N377" s="833" t="s">
        <v>1318</v>
      </c>
      <c r="O377" s="833" t="s">
        <v>1319</v>
      </c>
      <c r="P377" s="519" t="s">
        <v>188</v>
      </c>
      <c r="Q377" s="514" t="s">
        <v>188</v>
      </c>
      <c r="R377" s="520" t="s">
        <v>124</v>
      </c>
      <c r="S377" s="482">
        <f>IF(R377="Muy Alta",100%,IF(R377="Alta",80%,IF(R377="Media",60%,IF(R377="Baja",40%,IF(R377="Muy Baja",20%,"")))))</f>
        <v>0.4</v>
      </c>
      <c r="T377" s="520" t="s">
        <v>120</v>
      </c>
      <c r="U377" s="482">
        <f>IF(T377="Catastrófico",100%,IF(T377="Mayor",80%,IF(T377="Moderado",60%,IF(T377="Menor",40%,IF(T377="Leve",20%,"")))))</f>
        <v>0.2</v>
      </c>
      <c r="V377" s="520" t="s">
        <v>183</v>
      </c>
      <c r="W377" s="482">
        <f>IF(V377="Catastrófico",100%,IF(V377="Mayor",80%,IF(V377="Moderado",60%,IF(V377="Menor",40%,IF(V377="Leve",20%,"")))))</f>
        <v>0.4</v>
      </c>
      <c r="X377" s="485" t="str">
        <f>IF(Y377=100%,"Catastrófico",IF(Y377=80%,"Mayor",IF(Y377=60%,"Moderado",IF(Y377=40%,"Menor",IF(Y377=20%,"Leve","")))))</f>
        <v>Menor</v>
      </c>
      <c r="Y377" s="482">
        <f>IF(AND(U377="",W377=""),"",MAX(U377,W377))</f>
        <v>0.4</v>
      </c>
      <c r="Z377" s="482" t="str">
        <f>CONCATENATE(R377,X377)</f>
        <v>BajaMenor</v>
      </c>
      <c r="AA377" s="492" t="str">
        <f>IF(Z377="Muy AltaLeve","Alto",IF(Z377="Muy AltaMenor","Alto",IF(Z377="Muy AltaModerado","Alto",IF(Z377="Muy AltaMayor","Alto",IF(Z377="Muy AltaCatastrófico","Extremo",IF(Z377="AltaLeve","Moderado",IF(Z377="AltaMenor","Moderado",IF(Z377="AltaModerado","Alto",IF(Z377="AltaMayor","Alto",IF(Z377="AltaCatastrófico","Extremo",IF(Z377="MediaLeve","Moderado",IF(Z377="MediaMenor","Moderado",IF(Z377="MediaModerado","Moderado",IF(Z377="MediaMayor","Alto",IF(Z377="MediaCatastrófico","Extremo",IF(Z377="BajaLeve","Bajo",IF(Z377="BajaMenor","Moderado",IF(Z377="BajaModerado","Moderado",IF(Z377="BajaMayor","Alto",IF(Z377="BajaCatastrófico","Extremo",IF(Z377="Muy BajaLeve","Bajo",IF(Z377="Muy BajaMenor","Bajo",IF(Z377="Muy BajaModerado","Moderado",IF(Z377="Muy BajaMayor","Alto",IF(Z377="Muy BajaCatastrófico","Extremo","")))))))))))))))))))))))))</f>
        <v>Moderado</v>
      </c>
      <c r="AB377" s="151">
        <v>1</v>
      </c>
      <c r="AC377" s="316" t="s">
        <v>1320</v>
      </c>
      <c r="AD377" s="159" t="s">
        <v>1737</v>
      </c>
      <c r="AE377" s="207" t="s">
        <v>1310</v>
      </c>
      <c r="AF377" s="153" t="str">
        <f t="shared" si="20"/>
        <v>Probabilidad</v>
      </c>
      <c r="AG377" s="154" t="s">
        <v>96</v>
      </c>
      <c r="AH377" s="155">
        <f t="shared" si="21"/>
        <v>0.25</v>
      </c>
      <c r="AI377" s="154" t="s">
        <v>97</v>
      </c>
      <c r="AJ377" s="155">
        <f t="shared" si="22"/>
        <v>0.15</v>
      </c>
      <c r="AK377" s="156">
        <f t="shared" si="23"/>
        <v>0.4</v>
      </c>
      <c r="AL377" s="157">
        <f>IFERROR(IF(AF377="Probabilidad",(S377-(+S377*AK377)),IF(AF377="Impacto",S377,"")),"")</f>
        <v>0.24</v>
      </c>
      <c r="AM377" s="157">
        <f>IFERROR(IF(AF377="Impacto",(Y377-(+Y377*AK377)),IF(AF377="Probabilidad",Y377,"")),"")</f>
        <v>0.4</v>
      </c>
      <c r="AN377" s="158" t="s">
        <v>98</v>
      </c>
      <c r="AO377" s="158" t="s">
        <v>99</v>
      </c>
      <c r="AP377" s="158" t="s">
        <v>100</v>
      </c>
      <c r="AQ377" s="520" t="s">
        <v>2088</v>
      </c>
      <c r="AR377" s="490">
        <f>S377</f>
        <v>0.4</v>
      </c>
      <c r="AS377" s="490">
        <f>IF(AL377="","",MIN(AL377:AL381))</f>
        <v>8.6399999999999991E-2</v>
      </c>
      <c r="AT377" s="492" t="str">
        <f>IFERROR(IF(AS377="","",IF(AS377&lt;=0.2,"Muy Baja",IF(AS377&lt;=0.4,"Baja",IF(AS377&lt;=0.6,"Media",IF(AS377&lt;=0.8,"Alta","Muy Alta"))))),"")</f>
        <v>Muy Baja</v>
      </c>
      <c r="AU377" s="490">
        <f>Y377</f>
        <v>0.4</v>
      </c>
      <c r="AV377" s="490">
        <f>IF(AM377="","",MIN(AM377:AM381))</f>
        <v>0.22500000000000003</v>
      </c>
      <c r="AW377" s="492" t="str">
        <f>IFERROR(IF(AV377="","",IF(AV377&lt;=0.2,"Leve",IF(AV377&lt;=0.4,"Menor",IF(AV377&lt;=0.6,"Moderado",IF(AV377&lt;=0.8,"Mayor","Catastrófico"))))),"")</f>
        <v>Menor</v>
      </c>
      <c r="AX377" s="492" t="str">
        <f>AA377</f>
        <v>Moderado</v>
      </c>
      <c r="AY377" s="492" t="str">
        <f>IFERROR(IF(OR(AND(AT377="Muy Baja",AW377="Leve"),AND(AT377="Muy Baja",AW377="Menor"),AND(AT377="Baja",AW377="Leve")),"Bajo",IF(OR(AND(AT377="Muy baja",AW377="Moderado"),AND(AT377="Baja",AW377="Menor"),AND(AT377="Baja",AW377="Moderado"),AND(AT377="Media",AW377="Leve"),AND(AT377="Media",AW377="Menor"),AND(AT377="Media",AW377="Moderado"),AND(AT377="Alta",AW377="Leve"),AND(AT377="Alta",AW377="Menor")),"Moderado",IF(OR(AND(AT377="Muy Baja",AW377="Mayor"),AND(AT377="Baja",AW377="Mayor"),AND(AT377="Media",AW377="Mayor"),AND(AT377="Alta",AW377="Moderado"),AND(AT377="Alta",AW377="Mayor"),AND(AT377="Muy Alta",AW377="Leve"),AND(AT377="Muy Alta",AW377="Menor"),AND(AT377="Muy Alta",AW377="Moderado"),AND(AT377="Muy Alta",AW377="Mayor")),"Alto",IF(OR(AND(AT377="Muy Baja",AW377="Catastrófico"),AND(AT377="Baja",AW377="Catastrófico"),AND(AT377="Media",AW377="Catastrófico"),AND(AT377="Alta",AW377="Catastrófico"),AND(AT377="Muy Alta",AW377="Catastrófico")),"Extremo","")))),"")</f>
        <v>Bajo</v>
      </c>
      <c r="AZ377" s="520" t="s">
        <v>127</v>
      </c>
      <c r="BA377" s="516" t="s">
        <v>188</v>
      </c>
      <c r="BB377" s="516" t="s">
        <v>188</v>
      </c>
      <c r="BC377" s="516" t="s">
        <v>188</v>
      </c>
      <c r="BD377" s="516" t="s">
        <v>188</v>
      </c>
      <c r="BE377" s="516" t="s">
        <v>188</v>
      </c>
      <c r="BF377" s="516"/>
      <c r="BG377" s="516"/>
      <c r="BH377" s="581"/>
      <c r="BI377" s="581"/>
      <c r="BJ377" s="581"/>
      <c r="BK377" s="581"/>
      <c r="BL377" s="581"/>
      <c r="BM377" s="516"/>
      <c r="BN377" s="516"/>
      <c r="BO377" s="719"/>
    </row>
    <row r="378" spans="1:67" ht="69">
      <c r="A378" s="805"/>
      <c r="B378" s="808"/>
      <c r="C378" s="808"/>
      <c r="D378" s="728"/>
      <c r="E378" s="728"/>
      <c r="F378" s="515"/>
      <c r="G378" s="516"/>
      <c r="H378" s="520"/>
      <c r="I378" s="795"/>
      <c r="J378" s="491"/>
      <c r="K378" s="795"/>
      <c r="L378" s="516"/>
      <c r="M378" s="492"/>
      <c r="N378" s="833"/>
      <c r="O378" s="833"/>
      <c r="P378" s="519"/>
      <c r="Q378" s="514"/>
      <c r="R378" s="520" t="s">
        <v>124</v>
      </c>
      <c r="S378" s="482"/>
      <c r="T378" s="520" t="s">
        <v>120</v>
      </c>
      <c r="U378" s="482"/>
      <c r="V378" s="520" t="s">
        <v>183</v>
      </c>
      <c r="W378" s="482"/>
      <c r="X378" s="485"/>
      <c r="Y378" s="482"/>
      <c r="Z378" s="482"/>
      <c r="AA378" s="492"/>
      <c r="AB378" s="151">
        <v>2</v>
      </c>
      <c r="AC378" s="316" t="s">
        <v>1312</v>
      </c>
      <c r="AD378" s="159" t="s">
        <v>1737</v>
      </c>
      <c r="AE378" s="207" t="s">
        <v>1322</v>
      </c>
      <c r="AF378" s="153" t="str">
        <f t="shared" si="20"/>
        <v>Impacto</v>
      </c>
      <c r="AG378" s="154" t="s">
        <v>270</v>
      </c>
      <c r="AH378" s="155">
        <f t="shared" si="21"/>
        <v>0.1</v>
      </c>
      <c r="AI378" s="154" t="s">
        <v>97</v>
      </c>
      <c r="AJ378" s="155">
        <f t="shared" si="22"/>
        <v>0.15</v>
      </c>
      <c r="AK378" s="156">
        <f t="shared" si="23"/>
        <v>0.25</v>
      </c>
      <c r="AL378" s="157">
        <f>IFERROR(IF(AND(AF377="Probabilidad",AF378="Probabilidad"),(AL377-(+AL377*AK378)),IF(AF378="Probabilidad",(S377-(+S377*AK378)),IF(AF378="Impacto",AL377,""))),"")</f>
        <v>0.24</v>
      </c>
      <c r="AM378" s="157">
        <f>IFERROR(IF(AND(AF377="Impacto",AF378="Impacto"),(AM377-(+AM377*AK378)),IF(AF378="Impacto",(Y377-(Y377*AK378)),IF(AF378="Probabilidad",AM377,""))),"")</f>
        <v>0.30000000000000004</v>
      </c>
      <c r="AN378" s="158" t="s">
        <v>98</v>
      </c>
      <c r="AO378" s="158" t="s">
        <v>99</v>
      </c>
      <c r="AP378" s="158" t="s">
        <v>100</v>
      </c>
      <c r="AQ378" s="520"/>
      <c r="AR378" s="491"/>
      <c r="AS378" s="491"/>
      <c r="AT378" s="492"/>
      <c r="AU378" s="491"/>
      <c r="AV378" s="491"/>
      <c r="AW378" s="492"/>
      <c r="AX378" s="492"/>
      <c r="AY378" s="492"/>
      <c r="AZ378" s="520"/>
      <c r="BA378" s="516"/>
      <c r="BB378" s="516"/>
      <c r="BC378" s="516"/>
      <c r="BD378" s="516"/>
      <c r="BE378" s="516"/>
      <c r="BF378" s="516"/>
      <c r="BG378" s="516"/>
      <c r="BH378" s="581"/>
      <c r="BI378" s="581"/>
      <c r="BJ378" s="581"/>
      <c r="BK378" s="581"/>
      <c r="BL378" s="581"/>
      <c r="BM378" s="516"/>
      <c r="BN378" s="516"/>
      <c r="BO378" s="719"/>
    </row>
    <row r="379" spans="1:67" ht="94.5">
      <c r="A379" s="805"/>
      <c r="B379" s="808"/>
      <c r="C379" s="808"/>
      <c r="D379" s="728"/>
      <c r="E379" s="728"/>
      <c r="F379" s="515"/>
      <c r="G379" s="516"/>
      <c r="H379" s="520"/>
      <c r="I379" s="795"/>
      <c r="J379" s="491"/>
      <c r="K379" s="795"/>
      <c r="L379" s="516"/>
      <c r="M379" s="492"/>
      <c r="N379" s="833"/>
      <c r="O379" s="833"/>
      <c r="P379" s="519"/>
      <c r="Q379" s="514"/>
      <c r="R379" s="520" t="s">
        <v>124</v>
      </c>
      <c r="S379" s="482"/>
      <c r="T379" s="520" t="s">
        <v>120</v>
      </c>
      <c r="U379" s="482"/>
      <c r="V379" s="520" t="s">
        <v>183</v>
      </c>
      <c r="W379" s="482"/>
      <c r="X379" s="485"/>
      <c r="Y379" s="482"/>
      <c r="Z379" s="482"/>
      <c r="AA379" s="492"/>
      <c r="AB379" s="151">
        <v>3</v>
      </c>
      <c r="AC379" s="317" t="s">
        <v>2117</v>
      </c>
      <c r="AD379" s="159" t="s">
        <v>1737</v>
      </c>
      <c r="AE379" s="207" t="s">
        <v>1324</v>
      </c>
      <c r="AF379" s="153" t="str">
        <f t="shared" si="20"/>
        <v>Impacto</v>
      </c>
      <c r="AG379" s="154" t="s">
        <v>270</v>
      </c>
      <c r="AH379" s="155">
        <f t="shared" si="21"/>
        <v>0.1</v>
      </c>
      <c r="AI379" s="154" t="s">
        <v>97</v>
      </c>
      <c r="AJ379" s="155">
        <f t="shared" si="22"/>
        <v>0.15</v>
      </c>
      <c r="AK379" s="156">
        <f t="shared" si="23"/>
        <v>0.25</v>
      </c>
      <c r="AL379" s="157">
        <f>IFERROR(IF(AND(AF378="Probabilidad",AF379="Probabilidad"),(AL378-(+AL378*AK379)),IF(AND(AF378="Impacto",AF379="Probabilidad"),(AL377-(+AL377*AK379)),IF(AF379="Impacto",AL378,""))),"")</f>
        <v>0.24</v>
      </c>
      <c r="AM379" s="157">
        <f>IFERROR(IF(AND(AF378="Impacto",AF379="Impacto"),(AM378-(+AM378*AK379)),IF(AND(AF378="Probabilidad",AF379="Impacto"),(AM377-(+AM377*AK379)),IF(AF379="Probabilidad",AM378,""))),"")</f>
        <v>0.22500000000000003</v>
      </c>
      <c r="AN379" s="158" t="s">
        <v>98</v>
      </c>
      <c r="AO379" s="158" t="s">
        <v>99</v>
      </c>
      <c r="AP379" s="158" t="s">
        <v>100</v>
      </c>
      <c r="AQ379" s="520"/>
      <c r="AR379" s="491"/>
      <c r="AS379" s="491"/>
      <c r="AT379" s="492"/>
      <c r="AU379" s="491"/>
      <c r="AV379" s="491"/>
      <c r="AW379" s="492"/>
      <c r="AX379" s="492"/>
      <c r="AY379" s="492"/>
      <c r="AZ379" s="520"/>
      <c r="BA379" s="516"/>
      <c r="BB379" s="516"/>
      <c r="BC379" s="516"/>
      <c r="BD379" s="516"/>
      <c r="BE379" s="516"/>
      <c r="BF379" s="516"/>
      <c r="BG379" s="516"/>
      <c r="BH379" s="581"/>
      <c r="BI379" s="581"/>
      <c r="BJ379" s="581"/>
      <c r="BK379" s="581"/>
      <c r="BL379" s="581"/>
      <c r="BM379" s="516"/>
      <c r="BN379" s="516"/>
      <c r="BO379" s="719"/>
    </row>
    <row r="380" spans="1:67" ht="69">
      <c r="A380" s="805"/>
      <c r="B380" s="808"/>
      <c r="C380" s="808"/>
      <c r="D380" s="728"/>
      <c r="E380" s="728"/>
      <c r="F380" s="515"/>
      <c r="G380" s="516"/>
      <c r="H380" s="520"/>
      <c r="I380" s="795"/>
      <c r="J380" s="491"/>
      <c r="K380" s="795"/>
      <c r="L380" s="516"/>
      <c r="M380" s="492"/>
      <c r="N380" s="833"/>
      <c r="O380" s="833"/>
      <c r="P380" s="519"/>
      <c r="Q380" s="514"/>
      <c r="R380" s="520" t="s">
        <v>124</v>
      </c>
      <c r="S380" s="482"/>
      <c r="T380" s="520" t="s">
        <v>120</v>
      </c>
      <c r="U380" s="482"/>
      <c r="V380" s="520" t="s">
        <v>183</v>
      </c>
      <c r="W380" s="482"/>
      <c r="X380" s="485"/>
      <c r="Y380" s="482"/>
      <c r="Z380" s="482"/>
      <c r="AA380" s="492"/>
      <c r="AB380" s="151">
        <v>4</v>
      </c>
      <c r="AC380" s="318" t="s">
        <v>1325</v>
      </c>
      <c r="AD380" s="159" t="s">
        <v>1737</v>
      </c>
      <c r="AE380" s="261" t="s">
        <v>1326</v>
      </c>
      <c r="AF380" s="153" t="str">
        <f t="shared" si="20"/>
        <v>Probabilidad</v>
      </c>
      <c r="AG380" s="154" t="s">
        <v>96</v>
      </c>
      <c r="AH380" s="155">
        <f t="shared" si="21"/>
        <v>0.25</v>
      </c>
      <c r="AI380" s="154" t="s">
        <v>97</v>
      </c>
      <c r="AJ380" s="155">
        <f t="shared" si="22"/>
        <v>0.15</v>
      </c>
      <c r="AK380" s="156">
        <f t="shared" si="23"/>
        <v>0.4</v>
      </c>
      <c r="AL380" s="157">
        <f>IFERROR(IF(AND(AF379="Probabilidad",AF380="Probabilidad"),(AL379-(+AL379*AK380)),IF(AND(AF379="Impacto",AF380="Probabilidad"),(AL378-(+AL378*AK380)),IF(AF380="Impacto",AL379,""))),"")</f>
        <v>0.14399999999999999</v>
      </c>
      <c r="AM380" s="161">
        <f>IFERROR(IF(AND(AF379="Impacto",AF380="Impacto"),(AM379-(+AM379*AK380)),IF(AND(AF379="Probabilidad",AF380="Impacto"),(AM378-(+AM378*AK380)),IF(AF380="Probabilidad",AM379,""))),"")</f>
        <v>0.22500000000000003</v>
      </c>
      <c r="AN380" s="158" t="s">
        <v>98</v>
      </c>
      <c r="AO380" s="158" t="s">
        <v>99</v>
      </c>
      <c r="AP380" s="158" t="s">
        <v>100</v>
      </c>
      <c r="AQ380" s="520"/>
      <c r="AR380" s="491"/>
      <c r="AS380" s="491"/>
      <c r="AT380" s="492"/>
      <c r="AU380" s="491"/>
      <c r="AV380" s="491"/>
      <c r="AW380" s="492"/>
      <c r="AX380" s="492"/>
      <c r="AY380" s="492"/>
      <c r="AZ380" s="520"/>
      <c r="BA380" s="516"/>
      <c r="BB380" s="516"/>
      <c r="BC380" s="516"/>
      <c r="BD380" s="516"/>
      <c r="BE380" s="516"/>
      <c r="BF380" s="516"/>
      <c r="BG380" s="516"/>
      <c r="BH380" s="581"/>
      <c r="BI380" s="581"/>
      <c r="BJ380" s="581"/>
      <c r="BK380" s="581"/>
      <c r="BL380" s="581"/>
      <c r="BM380" s="516"/>
      <c r="BN380" s="516"/>
      <c r="BO380" s="719"/>
    </row>
    <row r="381" spans="1:67" ht="137.25">
      <c r="A381" s="822"/>
      <c r="B381" s="823"/>
      <c r="C381" s="823"/>
      <c r="D381" s="818"/>
      <c r="E381" s="818"/>
      <c r="F381" s="499"/>
      <c r="G381" s="496"/>
      <c r="H381" s="479"/>
      <c r="I381" s="814"/>
      <c r="J381" s="502"/>
      <c r="K381" s="814"/>
      <c r="L381" s="496"/>
      <c r="M381" s="813"/>
      <c r="N381" s="845"/>
      <c r="O381" s="845"/>
      <c r="P381" s="548"/>
      <c r="Q381" s="637"/>
      <c r="R381" s="479" t="s">
        <v>124</v>
      </c>
      <c r="S381" s="817"/>
      <c r="T381" s="479" t="s">
        <v>120</v>
      </c>
      <c r="U381" s="817"/>
      <c r="V381" s="479" t="s">
        <v>183</v>
      </c>
      <c r="W381" s="817"/>
      <c r="X381" s="547"/>
      <c r="Y381" s="817"/>
      <c r="Z381" s="817"/>
      <c r="AA381" s="813"/>
      <c r="AB381" s="262">
        <v>5</v>
      </c>
      <c r="AC381" s="281" t="s">
        <v>1327</v>
      </c>
      <c r="AD381" s="222" t="s">
        <v>1737</v>
      </c>
      <c r="AE381" s="264" t="s">
        <v>1315</v>
      </c>
      <c r="AF381" s="235" t="str">
        <f t="shared" si="20"/>
        <v>Probabilidad</v>
      </c>
      <c r="AG381" s="236" t="s">
        <v>96</v>
      </c>
      <c r="AH381" s="265">
        <f t="shared" si="21"/>
        <v>0.25</v>
      </c>
      <c r="AI381" s="236" t="s">
        <v>97</v>
      </c>
      <c r="AJ381" s="265">
        <f t="shared" si="22"/>
        <v>0.15</v>
      </c>
      <c r="AK381" s="266">
        <f t="shared" si="23"/>
        <v>0.4</v>
      </c>
      <c r="AL381" s="267">
        <f>IFERROR(IF(AND(AF380="Probabilidad",AF381="Probabilidad"),(AL380-(+AL380*AK381)),IF(AND(AF380="Impacto",AF381="Probabilidad"),(AL379-(+AL379*AK381)),IF(AF381="Impacto",AL380,""))),"")</f>
        <v>8.6399999999999991E-2</v>
      </c>
      <c r="AM381" s="267">
        <f>IFERROR(IF(AND(AF380="Impacto",AF381="Impacto"),(AM380-(+AM380*AK381)),IF(AND(AF380="Probabilidad",AF381="Impacto"),(AM379-(+AM379*AK381)),IF(AF381="Probabilidad",AM380,""))),"")</f>
        <v>0.22500000000000003</v>
      </c>
      <c r="AN381" s="268" t="s">
        <v>98</v>
      </c>
      <c r="AO381" s="268" t="s">
        <v>99</v>
      </c>
      <c r="AP381" s="268" t="s">
        <v>100</v>
      </c>
      <c r="AQ381" s="479"/>
      <c r="AR381" s="502"/>
      <c r="AS381" s="502"/>
      <c r="AT381" s="813"/>
      <c r="AU381" s="502"/>
      <c r="AV381" s="502"/>
      <c r="AW381" s="813"/>
      <c r="AX381" s="813"/>
      <c r="AY381" s="813"/>
      <c r="AZ381" s="479"/>
      <c r="BA381" s="496"/>
      <c r="BB381" s="496"/>
      <c r="BC381" s="496"/>
      <c r="BD381" s="496"/>
      <c r="BE381" s="496"/>
      <c r="BF381" s="496"/>
      <c r="BG381" s="496"/>
      <c r="BH381" s="589"/>
      <c r="BI381" s="589"/>
      <c r="BJ381" s="589"/>
      <c r="BK381" s="589"/>
      <c r="BL381" s="589"/>
      <c r="BM381" s="496"/>
      <c r="BN381" s="496"/>
      <c r="BO381" s="803"/>
    </row>
    <row r="382" spans="1:67" ht="81">
      <c r="A382" s="804" t="s">
        <v>691</v>
      </c>
      <c r="B382" s="807" t="s">
        <v>343</v>
      </c>
      <c r="C382" s="810" t="s">
        <v>2118</v>
      </c>
      <c r="D382" s="824" t="s">
        <v>1299</v>
      </c>
      <c r="E382" s="824" t="s">
        <v>693</v>
      </c>
      <c r="F382" s="716">
        <v>1</v>
      </c>
      <c r="G382" s="683" t="s">
        <v>2119</v>
      </c>
      <c r="H382" s="691" t="s">
        <v>1301</v>
      </c>
      <c r="I382" s="819" t="s">
        <v>1302</v>
      </c>
      <c r="J382" s="705" t="s">
        <v>2120</v>
      </c>
      <c r="K382" s="819" t="s">
        <v>180</v>
      </c>
      <c r="L382" s="683" t="s">
        <v>365</v>
      </c>
      <c r="M382" s="699" t="s">
        <v>1304</v>
      </c>
      <c r="N382" s="834" t="s">
        <v>1305</v>
      </c>
      <c r="O382" s="834" t="s">
        <v>1306</v>
      </c>
      <c r="P382" s="701" t="s">
        <v>188</v>
      </c>
      <c r="Q382" s="743" t="s">
        <v>188</v>
      </c>
      <c r="R382" s="691" t="s">
        <v>90</v>
      </c>
      <c r="S382" s="697">
        <f>IF(R382="Muy Alta",100%,IF(R382="Alta",80%,IF(R382="Media",60%,IF(R382="Baja",40%,IF(R382="Muy Baja",20%,"")))))</f>
        <v>0.6</v>
      </c>
      <c r="T382" s="691" t="s">
        <v>120</v>
      </c>
      <c r="U382" s="697">
        <f>IF(T382="Catastrófico",100%,IF(T382="Mayor",80%,IF(T382="Moderado",60%,IF(T382="Menor",40%,IF(T382="Leve",20%,"")))))</f>
        <v>0.2</v>
      </c>
      <c r="V382" s="691" t="s">
        <v>183</v>
      </c>
      <c r="W382" s="697">
        <f>IF(V382="Catastrófico",100%,IF(V382="Mayor",80%,IF(V382="Moderado",60%,IF(V382="Menor",40%,IF(V382="Leve",20%,"")))))</f>
        <v>0.4</v>
      </c>
      <c r="X382" s="699" t="str">
        <f>IF(Y382=100%,"Catastrófico",IF(Y382=80%,"Mayor",IF(Y382=60%,"Moderado",IF(Y382=40%,"Menor",IF(Y382=20%,"Leve","")))))</f>
        <v>Menor</v>
      </c>
      <c r="Y382" s="697">
        <f>IF(AND(U382="",W382=""),"",MAX(U382,W382))</f>
        <v>0.4</v>
      </c>
      <c r="Z382" s="697" t="str">
        <f>CONCATENATE(R382,X382)</f>
        <v>MediaMenor</v>
      </c>
      <c r="AA382" s="689" t="str">
        <f>IF(Z382="Muy AltaLeve","Alto",IF(Z382="Muy AltaMenor","Alto",IF(Z382="Muy AltaModerado","Alto",IF(Z382="Muy AltaMayor","Alto",IF(Z382="Muy AltaCatastrófico","Extremo",IF(Z382="AltaLeve","Moderado",IF(Z382="AltaMenor","Moderado",IF(Z382="AltaModerado","Alto",IF(Z382="AltaMayor","Alto",IF(Z382="AltaCatastrófico","Extremo",IF(Z382="MediaLeve","Moderado",IF(Z382="MediaMenor","Moderado",IF(Z382="MediaModerado","Moderado",IF(Z382="MediaMayor","Alto",IF(Z382="MediaCatastrófico","Extremo",IF(Z382="BajaLeve","Bajo",IF(Z382="BajaMenor","Moderado",IF(Z382="BajaModerado","Moderado",IF(Z382="BajaMayor","Alto",IF(Z382="BajaCatastrófico","Extremo",IF(Z382="Muy BajaLeve","Bajo",IF(Z382="Muy BajaMenor","Bajo",IF(Z382="Muy BajaModerado","Moderado",IF(Z382="Muy BajaMayor","Alto",IF(Z382="Muy BajaCatastrófico","Extremo","")))))))))))))))))))))))))</f>
        <v>Moderado</v>
      </c>
      <c r="AB382" s="26">
        <v>1</v>
      </c>
      <c r="AC382" s="38" t="s">
        <v>1308</v>
      </c>
      <c r="AD382" s="74">
        <v>1</v>
      </c>
      <c r="AE382" s="85" t="s">
        <v>1310</v>
      </c>
      <c r="AF382" s="30" t="str">
        <f t="shared" si="20"/>
        <v>Probabilidad</v>
      </c>
      <c r="AG382" s="27" t="s">
        <v>96</v>
      </c>
      <c r="AH382" s="78">
        <f t="shared" si="21"/>
        <v>0.25</v>
      </c>
      <c r="AI382" s="27" t="s">
        <v>97</v>
      </c>
      <c r="AJ382" s="78">
        <f t="shared" si="22"/>
        <v>0.15</v>
      </c>
      <c r="AK382" s="80">
        <f t="shared" si="23"/>
        <v>0.4</v>
      </c>
      <c r="AL382" s="28">
        <f>IFERROR(IF(AF382="Probabilidad",(S382-(+S382*AK382)),IF(AF382="Impacto",S382,"")),"")</f>
        <v>0.36</v>
      </c>
      <c r="AM382" s="28">
        <f>IFERROR(IF(AF382="Impacto",(Y382-(+Y382*AK382)),IF(AF382="Probabilidad",Y382,"")),"")</f>
        <v>0.4</v>
      </c>
      <c r="AN382" s="29" t="s">
        <v>98</v>
      </c>
      <c r="AO382" s="29" t="s">
        <v>99</v>
      </c>
      <c r="AP382" s="29" t="s">
        <v>100</v>
      </c>
      <c r="AQ382" s="691" t="s">
        <v>2121</v>
      </c>
      <c r="AR382" s="687">
        <f>S382</f>
        <v>0.6</v>
      </c>
      <c r="AS382" s="687">
        <f>IF(AL382="","",MIN(AL382:AL384))</f>
        <v>0.216</v>
      </c>
      <c r="AT382" s="689" t="str">
        <f>IFERROR(IF(AS382="","",IF(AS382&lt;=0.2,"Muy Baja",IF(AS382&lt;=0.4,"Baja",IF(AS382&lt;=0.6,"Media",IF(AS382&lt;=0.8,"Alta","Muy Alta"))))),"")</f>
        <v>Baja</v>
      </c>
      <c r="AU382" s="687">
        <f>Y382</f>
        <v>0.4</v>
      </c>
      <c r="AV382" s="687">
        <f>IF(AM382="","",MIN(AM382:AM384))</f>
        <v>0.30000000000000004</v>
      </c>
      <c r="AW382" s="689" t="str">
        <f>IFERROR(IF(AV382="","",IF(AV382&lt;=0.2,"Leve",IF(AV382&lt;=0.4,"Menor",IF(AV382&lt;=0.6,"Moderado",IF(AV382&lt;=0.8,"Mayor","Catastrófico"))))),"")</f>
        <v>Menor</v>
      </c>
      <c r="AX382" s="689" t="str">
        <f>AA382</f>
        <v>Moderado</v>
      </c>
      <c r="AY382" s="689" t="str">
        <f>IFERROR(IF(OR(AND(AT382="Muy Baja",AW382="Leve"),AND(AT382="Muy Baja",AW382="Menor"),AND(AT382="Baja",AW382="Leve")),"Bajo",IF(OR(AND(AT382="Muy baja",AW382="Moderado"),AND(AT382="Baja",AW382="Menor"),AND(AT382="Baja",AW382="Moderado"),AND(AT382="Media",AW382="Leve"),AND(AT382="Media",AW382="Menor"),AND(AT382="Media",AW382="Moderado"),AND(AT382="Alta",AW382="Leve"),AND(AT382="Alta",AW382="Menor")),"Moderado",IF(OR(AND(AT382="Muy Baja",AW382="Mayor"),AND(AT382="Baja",AW382="Mayor"),AND(AT382="Media",AW382="Mayor"),AND(AT382="Alta",AW382="Moderado"),AND(AT382="Alta",AW382="Mayor"),AND(AT382="Muy Alta",AW382="Leve"),AND(AT382="Muy Alta",AW382="Menor"),AND(AT382="Muy Alta",AW382="Moderado"),AND(AT382="Muy Alta",AW382="Mayor")),"Alto",IF(OR(AND(AT382="Muy Baja",AW382="Catastrófico"),AND(AT382="Baja",AW382="Catastrófico"),AND(AT382="Media",AW382="Catastrófico"),AND(AT382="Alta",AW382="Catastrófico"),AND(AT382="Muy Alta",AW382="Catastrófico")),"Extremo","")))),"")</f>
        <v>Moderado</v>
      </c>
      <c r="AZ382" s="819" t="s">
        <v>104</v>
      </c>
      <c r="BA382" s="683" t="s">
        <v>2122</v>
      </c>
      <c r="BB382" s="701" t="s">
        <v>2123</v>
      </c>
      <c r="BC382" s="701" t="s">
        <v>1135</v>
      </c>
      <c r="BD382" s="701" t="s">
        <v>2124</v>
      </c>
      <c r="BE382" s="782">
        <v>45657</v>
      </c>
      <c r="BF382" s="683"/>
      <c r="BG382" s="683"/>
      <c r="BH382" s="685"/>
      <c r="BI382" s="685"/>
      <c r="BJ382" s="683"/>
      <c r="BK382" s="683"/>
      <c r="BL382" s="743"/>
      <c r="BM382" s="701"/>
      <c r="BN382" s="701"/>
      <c r="BO382" s="739"/>
    </row>
    <row r="383" spans="1:67" ht="69">
      <c r="A383" s="805"/>
      <c r="B383" s="808"/>
      <c r="C383" s="811"/>
      <c r="D383" s="728"/>
      <c r="E383" s="728"/>
      <c r="F383" s="515"/>
      <c r="G383" s="516"/>
      <c r="H383" s="520"/>
      <c r="I383" s="795"/>
      <c r="J383" s="491"/>
      <c r="K383" s="795"/>
      <c r="L383" s="516"/>
      <c r="M383" s="485"/>
      <c r="N383" s="833"/>
      <c r="O383" s="833"/>
      <c r="P383" s="519"/>
      <c r="Q383" s="514"/>
      <c r="R383" s="520"/>
      <c r="S383" s="482"/>
      <c r="T383" s="520"/>
      <c r="U383" s="482"/>
      <c r="V383" s="520"/>
      <c r="W383" s="482"/>
      <c r="X383" s="485"/>
      <c r="Y383" s="482"/>
      <c r="Z383" s="482"/>
      <c r="AA383" s="492"/>
      <c r="AB383" s="151">
        <v>2</v>
      </c>
      <c r="AC383" s="231" t="s">
        <v>1312</v>
      </c>
      <c r="AD383" s="159">
        <v>1</v>
      </c>
      <c r="AE383" s="207" t="s">
        <v>1313</v>
      </c>
      <c r="AF383" s="153" t="str">
        <f t="shared" si="20"/>
        <v>Impacto</v>
      </c>
      <c r="AG383" s="154" t="s">
        <v>270</v>
      </c>
      <c r="AH383" s="155">
        <f t="shared" si="21"/>
        <v>0.1</v>
      </c>
      <c r="AI383" s="154" t="s">
        <v>97</v>
      </c>
      <c r="AJ383" s="155">
        <f t="shared" si="22"/>
        <v>0.15</v>
      </c>
      <c r="AK383" s="156">
        <f t="shared" si="23"/>
        <v>0.25</v>
      </c>
      <c r="AL383" s="157">
        <f>IFERROR(IF(AND(AF382="Probabilidad",AF383="Probabilidad"),(AL382-(+AL382*AK383)),IF(AF383="Probabilidad",(S382-(+S382*AK383)),IF(AF383="Impacto",AL382,""))),"")</f>
        <v>0.36</v>
      </c>
      <c r="AM383" s="157">
        <f>IFERROR(IF(AND(AF382="Impacto",AF383="Impacto"),(AM382-(+AM382*AK383)),IF(AF383="Impacto",(Y382-(+Y382*AK383)),IF(AF383="Probabilidad",AM382,""))),"")</f>
        <v>0.30000000000000004</v>
      </c>
      <c r="AN383" s="158" t="s">
        <v>98</v>
      </c>
      <c r="AO383" s="158" t="s">
        <v>99</v>
      </c>
      <c r="AP383" s="158" t="s">
        <v>100</v>
      </c>
      <c r="AQ383" s="520"/>
      <c r="AR383" s="491"/>
      <c r="AS383" s="491"/>
      <c r="AT383" s="492"/>
      <c r="AU383" s="491"/>
      <c r="AV383" s="491"/>
      <c r="AW383" s="492"/>
      <c r="AX383" s="492"/>
      <c r="AY383" s="492"/>
      <c r="AZ383" s="795"/>
      <c r="BA383" s="516"/>
      <c r="BB383" s="519"/>
      <c r="BC383" s="519"/>
      <c r="BD383" s="519"/>
      <c r="BE383" s="519"/>
      <c r="BF383" s="516"/>
      <c r="BG383" s="516"/>
      <c r="BH383" s="516"/>
      <c r="BI383" s="516"/>
      <c r="BJ383" s="516"/>
      <c r="BK383" s="516"/>
      <c r="BL383" s="514"/>
      <c r="BM383" s="519"/>
      <c r="BN383" s="519"/>
      <c r="BO383" s="740"/>
    </row>
    <row r="384" spans="1:67" ht="121.5">
      <c r="A384" s="805"/>
      <c r="B384" s="808"/>
      <c r="C384" s="811"/>
      <c r="D384" s="728"/>
      <c r="E384" s="728"/>
      <c r="F384" s="515"/>
      <c r="G384" s="516"/>
      <c r="H384" s="520"/>
      <c r="I384" s="795"/>
      <c r="J384" s="491"/>
      <c r="K384" s="795"/>
      <c r="L384" s="516"/>
      <c r="M384" s="485"/>
      <c r="N384" s="833"/>
      <c r="O384" s="833"/>
      <c r="P384" s="519"/>
      <c r="Q384" s="514"/>
      <c r="R384" s="520"/>
      <c r="S384" s="482"/>
      <c r="T384" s="520"/>
      <c r="U384" s="482"/>
      <c r="V384" s="520"/>
      <c r="W384" s="482"/>
      <c r="X384" s="485"/>
      <c r="Y384" s="482"/>
      <c r="Z384" s="482"/>
      <c r="AA384" s="492"/>
      <c r="AB384" s="151">
        <v>3</v>
      </c>
      <c r="AC384" s="315" t="s">
        <v>1314</v>
      </c>
      <c r="AD384" s="159">
        <v>2</v>
      </c>
      <c r="AE384" s="207" t="s">
        <v>1315</v>
      </c>
      <c r="AF384" s="153" t="str">
        <f t="shared" si="20"/>
        <v>Probabilidad</v>
      </c>
      <c r="AG384" s="154" t="s">
        <v>96</v>
      </c>
      <c r="AH384" s="155">
        <f t="shared" si="21"/>
        <v>0.25</v>
      </c>
      <c r="AI384" s="154" t="s">
        <v>97</v>
      </c>
      <c r="AJ384" s="155">
        <f t="shared" si="22"/>
        <v>0.15</v>
      </c>
      <c r="AK384" s="156">
        <f t="shared" si="23"/>
        <v>0.4</v>
      </c>
      <c r="AL384" s="157">
        <f>IFERROR(IF(AND(AF383="Probabilidad",AF384="Probabilidad"),(AL383-(+AL383*AK384)),IF(AND(AF383="Impacto",AF384="Probabilidad"),(AL382-(+AL382*AK384)),IF(AF384="Impacto",AL383,""))),"")</f>
        <v>0.216</v>
      </c>
      <c r="AM384" s="157">
        <f>IFERROR(IF(AND(AF383="Impacto",AF384="Impacto"),(AM383-(+AM383*AK384)),IF(AND(AF383="Probabilidad",AF384="Impacto"),(AM382-(+AM382*AK384)),IF(AF384="Probabilidad",AM383,""))),"")</f>
        <v>0.30000000000000004</v>
      </c>
      <c r="AN384" s="158" t="s">
        <v>98</v>
      </c>
      <c r="AO384" s="158" t="s">
        <v>99</v>
      </c>
      <c r="AP384" s="158" t="s">
        <v>100</v>
      </c>
      <c r="AQ384" s="520"/>
      <c r="AR384" s="491"/>
      <c r="AS384" s="491"/>
      <c r="AT384" s="492"/>
      <c r="AU384" s="491"/>
      <c r="AV384" s="491"/>
      <c r="AW384" s="492"/>
      <c r="AX384" s="492"/>
      <c r="AY384" s="492"/>
      <c r="AZ384" s="795"/>
      <c r="BA384" s="516"/>
      <c r="BB384" s="519"/>
      <c r="BC384" s="519"/>
      <c r="BD384" s="519"/>
      <c r="BE384" s="519"/>
      <c r="BF384" s="516"/>
      <c r="BG384" s="516"/>
      <c r="BH384" s="516"/>
      <c r="BI384" s="516"/>
      <c r="BJ384" s="516"/>
      <c r="BK384" s="516"/>
      <c r="BL384" s="514"/>
      <c r="BM384" s="519"/>
      <c r="BN384" s="519"/>
      <c r="BO384" s="740"/>
    </row>
    <row r="385" spans="1:67" ht="81">
      <c r="A385" s="805"/>
      <c r="B385" s="808"/>
      <c r="C385" s="811"/>
      <c r="D385" s="728" t="s">
        <v>1299</v>
      </c>
      <c r="E385" s="728" t="s">
        <v>693</v>
      </c>
      <c r="F385" s="515">
        <v>2</v>
      </c>
      <c r="G385" s="516" t="s">
        <v>2119</v>
      </c>
      <c r="H385" s="520" t="s">
        <v>1301</v>
      </c>
      <c r="I385" s="795" t="s">
        <v>1316</v>
      </c>
      <c r="J385" s="491" t="s">
        <v>2125</v>
      </c>
      <c r="K385" s="795" t="s">
        <v>180</v>
      </c>
      <c r="L385" s="516" t="s">
        <v>365</v>
      </c>
      <c r="M385" s="485" t="s">
        <v>1304</v>
      </c>
      <c r="N385" s="833" t="s">
        <v>1318</v>
      </c>
      <c r="O385" s="833" t="s">
        <v>1319</v>
      </c>
      <c r="P385" s="519" t="s">
        <v>188</v>
      </c>
      <c r="Q385" s="514" t="s">
        <v>188</v>
      </c>
      <c r="R385" s="520" t="s">
        <v>102</v>
      </c>
      <c r="S385" s="482">
        <f>IF(R385="Muy Alta",100%,IF(R385="Alta",80%,IF(R385="Media",60%,IF(R385="Baja",40%,IF(R385="Muy Baja",20%,"")))))</f>
        <v>0.2</v>
      </c>
      <c r="T385" s="520" t="s">
        <v>120</v>
      </c>
      <c r="U385" s="482">
        <f>IF(T385="Catastrófico",100%,IF(T385="Mayor",80%,IF(T385="Moderado",60%,IF(T385="Menor",40%,IF(T385="Leve",20%,"")))))</f>
        <v>0.2</v>
      </c>
      <c r="V385" s="520" t="s">
        <v>183</v>
      </c>
      <c r="W385" s="482">
        <f>IF(V385="Catastrófico",100%,IF(V385="Mayor",80%,IF(V385="Moderado",60%,IF(V385="Menor",40%,IF(V385="Leve",20%,"")))))</f>
        <v>0.4</v>
      </c>
      <c r="X385" s="485" t="str">
        <f>IF(Y385=100%,"Catastrófico",IF(Y385=80%,"Mayor",IF(Y385=60%,"Moderado",IF(Y385=40%,"Menor",IF(Y385=20%,"Leve","")))))</f>
        <v>Menor</v>
      </c>
      <c r="Y385" s="482">
        <f>IF(AND(U385="",W385=""),"",MAX(U385,W385))</f>
        <v>0.4</v>
      </c>
      <c r="Z385" s="482" t="str">
        <f>CONCATENATE(R385,X385)</f>
        <v>Muy BajaMenor</v>
      </c>
      <c r="AA385" s="492" t="str">
        <f>IF(Z385="Muy AltaLeve","Alto",IF(Z385="Muy AltaMenor","Alto",IF(Z385="Muy AltaModerado","Alto",IF(Z385="Muy AltaMayor","Alto",IF(Z385="Muy AltaCatastrófico","Extremo",IF(Z385="AltaLeve","Moderado",IF(Z385="AltaMenor","Moderado",IF(Z385="AltaModerado","Alto",IF(Z385="AltaMayor","Alto",IF(Z385="AltaCatastrófico","Extremo",IF(Z385="MediaLeve","Moderado",IF(Z385="MediaMenor","Moderado",IF(Z385="MediaModerado","Moderado",IF(Z385="MediaMayor","Alto",IF(Z385="MediaCatastrófico","Extremo",IF(Z385="BajaLeve","Bajo",IF(Z385="BajaMenor","Moderado",IF(Z385="BajaModerado","Moderado",IF(Z385="BajaMayor","Alto",IF(Z385="BajaCatastrófico","Extremo",IF(Z385="Muy BajaLeve","Bajo",IF(Z385="Muy BajaMenor","Bajo",IF(Z385="Muy BajaModerado","Moderado",IF(Z385="Muy BajaMayor","Alto",IF(Z385="Muy BajaCatastrófico","Extremo","")))))))))))))))))))))))))</f>
        <v>Bajo</v>
      </c>
      <c r="AB385" s="151">
        <v>1</v>
      </c>
      <c r="AC385" s="316" t="s">
        <v>1320</v>
      </c>
      <c r="AD385" s="159">
        <v>2</v>
      </c>
      <c r="AE385" s="207" t="s">
        <v>1310</v>
      </c>
      <c r="AF385" s="153" t="str">
        <f t="shared" si="20"/>
        <v>Probabilidad</v>
      </c>
      <c r="AG385" s="154" t="s">
        <v>96</v>
      </c>
      <c r="AH385" s="155">
        <f t="shared" si="21"/>
        <v>0.25</v>
      </c>
      <c r="AI385" s="154" t="s">
        <v>97</v>
      </c>
      <c r="AJ385" s="155">
        <f t="shared" si="22"/>
        <v>0.15</v>
      </c>
      <c r="AK385" s="156">
        <f t="shared" si="23"/>
        <v>0.4</v>
      </c>
      <c r="AL385" s="157">
        <f>IFERROR(IF(AF385="Probabilidad",(S385-(+S385*AK385)),IF(AF385="Impacto",S385,"")),"")</f>
        <v>0.12</v>
      </c>
      <c r="AM385" s="157">
        <f>IFERROR(IF(AF385="Impacto",(Y385-(+Y385*AK385)),IF(AF385="Probabilidad",Y385,"")),"")</f>
        <v>0.4</v>
      </c>
      <c r="AN385" s="158" t="s">
        <v>98</v>
      </c>
      <c r="AO385" s="158" t="s">
        <v>99</v>
      </c>
      <c r="AP385" s="158" t="s">
        <v>100</v>
      </c>
      <c r="AQ385" s="520" t="s">
        <v>2121</v>
      </c>
      <c r="AR385" s="490">
        <f>S385</f>
        <v>0.2</v>
      </c>
      <c r="AS385" s="490">
        <f>IF(AL385="","",MIN(AL385:AL389))</f>
        <v>4.3199999999999995E-2</v>
      </c>
      <c r="AT385" s="492" t="str">
        <f>IFERROR(IF(AS385="","",IF(AS385&lt;=0.2,"Muy Baja",IF(AS385&lt;=0.4,"Baja",IF(AS385&lt;=0.6,"Media",IF(AS385&lt;=0.8,"Alta","Muy Alta"))))),"")</f>
        <v>Muy Baja</v>
      </c>
      <c r="AU385" s="490">
        <f>Y385</f>
        <v>0.4</v>
      </c>
      <c r="AV385" s="490">
        <f>IF(AM385="","",MIN(AM385:AM389))</f>
        <v>0.22500000000000003</v>
      </c>
      <c r="AW385" s="492" t="str">
        <f>IFERROR(IF(AV385="","",IF(AV385&lt;=0.2,"Leve",IF(AV385&lt;=0.4,"Menor",IF(AV385&lt;=0.6,"Moderado",IF(AV385&lt;=0.8,"Mayor","Catastrófico"))))),"")</f>
        <v>Menor</v>
      </c>
      <c r="AX385" s="492" t="str">
        <f>AA385</f>
        <v>Bajo</v>
      </c>
      <c r="AY385" s="492" t="str">
        <f>IFERROR(IF(OR(AND(AT385="Muy Baja",AW385="Leve"),AND(AT385="Muy Baja",AW385="Menor"),AND(AT385="Baja",AW385="Leve")),"Bajo",IF(OR(AND(AT385="Muy baja",AW385="Moderado"),AND(AT385="Baja",AW385="Menor"),AND(AT385="Baja",AW385="Moderado"),AND(AT385="Media",AW385="Leve"),AND(AT385="Media",AW385="Menor"),AND(AT385="Media",AW385="Moderado"),AND(AT385="Alta",AW385="Leve"),AND(AT385="Alta",AW385="Menor")),"Moderado",IF(OR(AND(AT385="Muy Baja",AW385="Mayor"),AND(AT385="Baja",AW385="Mayor"),AND(AT385="Media",AW385="Mayor"),AND(AT385="Alta",AW385="Moderado"),AND(AT385="Alta",AW385="Mayor"),AND(AT385="Muy Alta",AW385="Leve"),AND(AT385="Muy Alta",AW385="Menor"),AND(AT385="Muy Alta",AW385="Moderado"),AND(AT385="Muy Alta",AW385="Mayor")),"Alto",IF(OR(AND(AT385="Muy Baja",AW385="Catastrófico"),AND(AT385="Baja",AW385="Catastrófico"),AND(AT385="Media",AW385="Catastrófico"),AND(AT385="Alta",AW385="Catastrófico"),AND(AT385="Muy Alta",AW385="Catastrófico")),"Extremo","")))),"")</f>
        <v>Bajo</v>
      </c>
      <c r="AZ385" s="795" t="s">
        <v>127</v>
      </c>
      <c r="BA385" s="519" t="s">
        <v>188</v>
      </c>
      <c r="BB385" s="519" t="s">
        <v>188</v>
      </c>
      <c r="BC385" s="519" t="s">
        <v>188</v>
      </c>
      <c r="BD385" s="519" t="s">
        <v>188</v>
      </c>
      <c r="BE385" s="519" t="s">
        <v>188</v>
      </c>
      <c r="BF385" s="516"/>
      <c r="BG385" s="516"/>
      <c r="BH385" s="581"/>
      <c r="BI385" s="581"/>
      <c r="BJ385" s="581"/>
      <c r="BK385" s="581"/>
      <c r="BL385" s="581"/>
      <c r="BM385" s="516"/>
      <c r="BN385" s="516"/>
      <c r="BO385" s="719"/>
    </row>
    <row r="386" spans="1:67" ht="69">
      <c r="A386" s="805"/>
      <c r="B386" s="808"/>
      <c r="C386" s="811"/>
      <c r="D386" s="728"/>
      <c r="E386" s="728"/>
      <c r="F386" s="515"/>
      <c r="G386" s="516"/>
      <c r="H386" s="520"/>
      <c r="I386" s="795"/>
      <c r="J386" s="491"/>
      <c r="K386" s="795"/>
      <c r="L386" s="516"/>
      <c r="M386" s="485"/>
      <c r="N386" s="833"/>
      <c r="O386" s="833"/>
      <c r="P386" s="519"/>
      <c r="Q386" s="514"/>
      <c r="R386" s="520"/>
      <c r="S386" s="482"/>
      <c r="T386" s="520"/>
      <c r="U386" s="482"/>
      <c r="V386" s="520"/>
      <c r="W386" s="482"/>
      <c r="X386" s="485"/>
      <c r="Y386" s="482"/>
      <c r="Z386" s="482"/>
      <c r="AA386" s="492"/>
      <c r="AB386" s="151">
        <v>2</v>
      </c>
      <c r="AC386" s="316" t="s">
        <v>1312</v>
      </c>
      <c r="AD386" s="159">
        <v>2</v>
      </c>
      <c r="AE386" s="207" t="s">
        <v>1322</v>
      </c>
      <c r="AF386" s="160" t="str">
        <f>IF(OR(AG386="Preventivo",AG386="Detectivo"),"Probabilidad",IF(AG386="Correctivo","Impacto",""))</f>
        <v>Impacto</v>
      </c>
      <c r="AG386" s="154" t="s">
        <v>270</v>
      </c>
      <c r="AH386" s="155">
        <f t="shared" si="21"/>
        <v>0.1</v>
      </c>
      <c r="AI386" s="154" t="s">
        <v>97</v>
      </c>
      <c r="AJ386" s="155">
        <f t="shared" si="22"/>
        <v>0.15</v>
      </c>
      <c r="AK386" s="156">
        <f t="shared" si="23"/>
        <v>0.25</v>
      </c>
      <c r="AL386" s="161">
        <f>IFERROR(IF(AND(AF385="Probabilidad",AF386="Probabilidad"),(AL385-(+AL385*AK386)),IF(AF386="Probabilidad",(S385-(+S385*AK386)),IF(AF386="Impacto",AL385,""))),"")</f>
        <v>0.12</v>
      </c>
      <c r="AM386" s="161">
        <f>IFERROR(IF(AND(AF385="Impacto",AF386="Impacto"),(AM385-(+AM385*AK386)),IF(AF386="Impacto",(Y385-(+Y385*AK386)),IF(AF386="Probabilidad",AM385,""))),"")</f>
        <v>0.30000000000000004</v>
      </c>
      <c r="AN386" s="158" t="s">
        <v>98</v>
      </c>
      <c r="AO386" s="158" t="s">
        <v>99</v>
      </c>
      <c r="AP386" s="158" t="s">
        <v>100</v>
      </c>
      <c r="AQ386" s="520"/>
      <c r="AR386" s="491"/>
      <c r="AS386" s="491"/>
      <c r="AT386" s="492"/>
      <c r="AU386" s="491"/>
      <c r="AV386" s="491"/>
      <c r="AW386" s="492"/>
      <c r="AX386" s="492"/>
      <c r="AY386" s="492"/>
      <c r="AZ386" s="795"/>
      <c r="BA386" s="519"/>
      <c r="BB386" s="519"/>
      <c r="BC386" s="519"/>
      <c r="BD386" s="519"/>
      <c r="BE386" s="519"/>
      <c r="BF386" s="516"/>
      <c r="BG386" s="516"/>
      <c r="BH386" s="581"/>
      <c r="BI386" s="581"/>
      <c r="BJ386" s="581"/>
      <c r="BK386" s="581"/>
      <c r="BL386" s="581"/>
      <c r="BM386" s="516"/>
      <c r="BN386" s="516"/>
      <c r="BO386" s="719"/>
    </row>
    <row r="387" spans="1:67" ht="69">
      <c r="A387" s="805"/>
      <c r="B387" s="808"/>
      <c r="C387" s="811"/>
      <c r="D387" s="728"/>
      <c r="E387" s="728"/>
      <c r="F387" s="515"/>
      <c r="G387" s="516"/>
      <c r="H387" s="520"/>
      <c r="I387" s="795"/>
      <c r="J387" s="491"/>
      <c r="K387" s="795"/>
      <c r="L387" s="516"/>
      <c r="M387" s="485"/>
      <c r="N387" s="833"/>
      <c r="O387" s="833"/>
      <c r="P387" s="519"/>
      <c r="Q387" s="514"/>
      <c r="R387" s="520"/>
      <c r="S387" s="482"/>
      <c r="T387" s="520"/>
      <c r="U387" s="482"/>
      <c r="V387" s="520"/>
      <c r="W387" s="482"/>
      <c r="X387" s="485"/>
      <c r="Y387" s="482"/>
      <c r="Z387" s="482"/>
      <c r="AA387" s="492"/>
      <c r="AB387" s="151">
        <v>3</v>
      </c>
      <c r="AC387" s="316" t="s">
        <v>1710</v>
      </c>
      <c r="AD387" s="159">
        <v>1</v>
      </c>
      <c r="AE387" s="207" t="s">
        <v>1324</v>
      </c>
      <c r="AF387" s="153" t="str">
        <f>IF(OR(AG387="Preventivo",AG387="Detectivo"),"Probabilidad",IF(AG387="Correctivo","Impacto",""))</f>
        <v>Impacto</v>
      </c>
      <c r="AG387" s="154" t="s">
        <v>270</v>
      </c>
      <c r="AH387" s="155">
        <f t="shared" ref="AH387:AH450" si="24">IF(AG387="","",IF(AG387="Preventivo",25%,IF(AG387="Detectivo",15%,IF(AG387="Correctivo",10%))))</f>
        <v>0.1</v>
      </c>
      <c r="AI387" s="154" t="s">
        <v>97</v>
      </c>
      <c r="AJ387" s="155">
        <f t="shared" si="22"/>
        <v>0.15</v>
      </c>
      <c r="AK387" s="156">
        <f t="shared" si="23"/>
        <v>0.25</v>
      </c>
      <c r="AL387" s="157">
        <f>IFERROR(IF(AND(AF386="Probabilidad",AF387="Probabilidad"),(AL386-(+AL386*AK387)),IF(AND(AF386="Impacto",AF387="Probabilidad"),(AL385-(+AL385*AK387)),IF(AF387="Impacto",AL386,""))),"")</f>
        <v>0.12</v>
      </c>
      <c r="AM387" s="157">
        <f>IFERROR(IF(AND(AF386="Impacto",AF387="Impacto"),(AM386-(+AM386*AK387)),IF(AND(AF386="Probabilidad",AF387="Impacto"),(AM385-(+AM385*AK387)),IF(AF387="Probabilidad",AM386,""))),"")</f>
        <v>0.22500000000000003</v>
      </c>
      <c r="AN387" s="158" t="s">
        <v>98</v>
      </c>
      <c r="AO387" s="158" t="s">
        <v>99</v>
      </c>
      <c r="AP387" s="158" t="s">
        <v>100</v>
      </c>
      <c r="AQ387" s="520"/>
      <c r="AR387" s="491"/>
      <c r="AS387" s="491"/>
      <c r="AT387" s="492"/>
      <c r="AU387" s="491"/>
      <c r="AV387" s="491"/>
      <c r="AW387" s="492"/>
      <c r="AX387" s="492"/>
      <c r="AY387" s="492"/>
      <c r="AZ387" s="795"/>
      <c r="BA387" s="519"/>
      <c r="BB387" s="519"/>
      <c r="BC387" s="519"/>
      <c r="BD387" s="519"/>
      <c r="BE387" s="519"/>
      <c r="BF387" s="516"/>
      <c r="BG387" s="516"/>
      <c r="BH387" s="581"/>
      <c r="BI387" s="581"/>
      <c r="BJ387" s="581"/>
      <c r="BK387" s="581"/>
      <c r="BL387" s="581"/>
      <c r="BM387" s="516"/>
      <c r="BN387" s="516"/>
      <c r="BO387" s="719"/>
    </row>
    <row r="388" spans="1:67" ht="69">
      <c r="A388" s="805"/>
      <c r="B388" s="808"/>
      <c r="C388" s="811"/>
      <c r="D388" s="728"/>
      <c r="E388" s="728"/>
      <c r="F388" s="515"/>
      <c r="G388" s="516"/>
      <c r="H388" s="520"/>
      <c r="I388" s="795"/>
      <c r="J388" s="491"/>
      <c r="K388" s="795"/>
      <c r="L388" s="516"/>
      <c r="M388" s="485"/>
      <c r="N388" s="833"/>
      <c r="O388" s="833"/>
      <c r="P388" s="519"/>
      <c r="Q388" s="514"/>
      <c r="R388" s="520"/>
      <c r="S388" s="482"/>
      <c r="T388" s="520"/>
      <c r="U388" s="482"/>
      <c r="V388" s="520"/>
      <c r="W388" s="482"/>
      <c r="X388" s="485"/>
      <c r="Y388" s="482"/>
      <c r="Z388" s="482"/>
      <c r="AA388" s="492"/>
      <c r="AB388" s="151">
        <v>4</v>
      </c>
      <c r="AC388" s="318" t="s">
        <v>1325</v>
      </c>
      <c r="AD388" s="159">
        <v>1</v>
      </c>
      <c r="AE388" s="261" t="s">
        <v>1326</v>
      </c>
      <c r="AF388" s="153" t="str">
        <f t="shared" ref="AF388:AF451" si="25">IF(OR(AG388="Preventivo",AG388="Detectivo"),"Probabilidad",IF(AG388="Correctivo","Impacto",""))</f>
        <v>Probabilidad</v>
      </c>
      <c r="AG388" s="154" t="s">
        <v>96</v>
      </c>
      <c r="AH388" s="155">
        <f t="shared" si="24"/>
        <v>0.25</v>
      </c>
      <c r="AI388" s="154" t="s">
        <v>97</v>
      </c>
      <c r="AJ388" s="155">
        <f t="shared" si="22"/>
        <v>0.15</v>
      </c>
      <c r="AK388" s="156">
        <f t="shared" si="23"/>
        <v>0.4</v>
      </c>
      <c r="AL388" s="157">
        <f>IFERROR(IF(AND(AF387="Probabilidad",AF388="Probabilidad"),(AL387-(+AL387*AK388)),IF(AND(AF387="Impacto",AF388="Probabilidad"),(AL386-(+AL386*AK388)),IF(AF388="Impacto",AL387,""))),"")</f>
        <v>7.1999999999999995E-2</v>
      </c>
      <c r="AM388" s="157">
        <f>IFERROR(IF(AND(AF387="Impacto",AF388="Impacto"),(AM387-(+AM387*AK388)),IF(AND(AF387="Probabilidad",AF388="Impacto"),(AM386-(+AM386*AK388)),IF(AF388="Probabilidad",AM387,""))),"")</f>
        <v>0.22500000000000003</v>
      </c>
      <c r="AN388" s="158" t="s">
        <v>98</v>
      </c>
      <c r="AO388" s="158" t="s">
        <v>99</v>
      </c>
      <c r="AP388" s="158" t="s">
        <v>100</v>
      </c>
      <c r="AQ388" s="520"/>
      <c r="AR388" s="491"/>
      <c r="AS388" s="491"/>
      <c r="AT388" s="492"/>
      <c r="AU388" s="491"/>
      <c r="AV388" s="491"/>
      <c r="AW388" s="492"/>
      <c r="AX388" s="492"/>
      <c r="AY388" s="492"/>
      <c r="AZ388" s="795"/>
      <c r="BA388" s="519"/>
      <c r="BB388" s="519"/>
      <c r="BC388" s="519"/>
      <c r="BD388" s="519"/>
      <c r="BE388" s="519"/>
      <c r="BF388" s="516"/>
      <c r="BG388" s="516"/>
      <c r="BH388" s="581"/>
      <c r="BI388" s="581"/>
      <c r="BJ388" s="581"/>
      <c r="BK388" s="581"/>
      <c r="BL388" s="581"/>
      <c r="BM388" s="516"/>
      <c r="BN388" s="516"/>
      <c r="BO388" s="719"/>
    </row>
    <row r="389" spans="1:67" ht="137.25">
      <c r="A389" s="805"/>
      <c r="B389" s="808"/>
      <c r="C389" s="811"/>
      <c r="D389" s="728"/>
      <c r="E389" s="728"/>
      <c r="F389" s="515"/>
      <c r="G389" s="516"/>
      <c r="H389" s="520"/>
      <c r="I389" s="795"/>
      <c r="J389" s="491"/>
      <c r="K389" s="795"/>
      <c r="L389" s="516"/>
      <c r="M389" s="485"/>
      <c r="N389" s="833"/>
      <c r="O389" s="833"/>
      <c r="P389" s="519"/>
      <c r="Q389" s="514"/>
      <c r="R389" s="520"/>
      <c r="S389" s="482"/>
      <c r="T389" s="520"/>
      <c r="U389" s="482"/>
      <c r="V389" s="520"/>
      <c r="W389" s="482"/>
      <c r="X389" s="485"/>
      <c r="Y389" s="482"/>
      <c r="Z389" s="482"/>
      <c r="AA389" s="492"/>
      <c r="AB389" s="151">
        <v>5</v>
      </c>
      <c r="AC389" s="272" t="s">
        <v>1327</v>
      </c>
      <c r="AD389" s="159">
        <v>2</v>
      </c>
      <c r="AE389" s="207" t="s">
        <v>1315</v>
      </c>
      <c r="AF389" s="153" t="str">
        <f t="shared" si="25"/>
        <v>Probabilidad</v>
      </c>
      <c r="AG389" s="154" t="s">
        <v>96</v>
      </c>
      <c r="AH389" s="155">
        <f t="shared" si="24"/>
        <v>0.25</v>
      </c>
      <c r="AI389" s="154" t="s">
        <v>97</v>
      </c>
      <c r="AJ389" s="155">
        <f t="shared" si="22"/>
        <v>0.15</v>
      </c>
      <c r="AK389" s="156">
        <f t="shared" si="23"/>
        <v>0.4</v>
      </c>
      <c r="AL389" s="157">
        <f>IFERROR(IF(AND(AF388="Probabilidad",AF389="Probabilidad"),(AL388-(+AL388*AK389)),IF(AND(AF388="Impacto",AF389="Probabilidad"),(AL387-(+AL387*AK389)),IF(AF389="Impacto",AL388,""))),"")</f>
        <v>4.3199999999999995E-2</v>
      </c>
      <c r="AM389" s="157">
        <f>IFERROR(IF(AND(AF388="Impacto",AF389="Impacto"),(AM388-(+AM388*AK389)),IF(AND(AF388="Probabilidad",AF389="Impacto"),(AM387-(+AM387*AK389)),IF(AF389="Probabilidad",AM388,""))),"")</f>
        <v>0.22500000000000003</v>
      </c>
      <c r="AN389" s="158" t="s">
        <v>98</v>
      </c>
      <c r="AO389" s="158" t="s">
        <v>99</v>
      </c>
      <c r="AP389" s="158" t="s">
        <v>100</v>
      </c>
      <c r="AQ389" s="520"/>
      <c r="AR389" s="491"/>
      <c r="AS389" s="491"/>
      <c r="AT389" s="492"/>
      <c r="AU389" s="491"/>
      <c r="AV389" s="491"/>
      <c r="AW389" s="492"/>
      <c r="AX389" s="492"/>
      <c r="AY389" s="492"/>
      <c r="AZ389" s="795"/>
      <c r="BA389" s="519"/>
      <c r="BB389" s="519"/>
      <c r="BC389" s="519"/>
      <c r="BD389" s="519"/>
      <c r="BE389" s="519"/>
      <c r="BF389" s="516"/>
      <c r="BG389" s="516"/>
      <c r="BH389" s="581"/>
      <c r="BI389" s="581"/>
      <c r="BJ389" s="581"/>
      <c r="BK389" s="581"/>
      <c r="BL389" s="581"/>
      <c r="BM389" s="516"/>
      <c r="BN389" s="516"/>
      <c r="BO389" s="719"/>
    </row>
    <row r="390" spans="1:67" ht="67.5">
      <c r="A390" s="805"/>
      <c r="B390" s="808"/>
      <c r="C390" s="811"/>
      <c r="D390" s="728" t="s">
        <v>1299</v>
      </c>
      <c r="E390" s="728" t="s">
        <v>693</v>
      </c>
      <c r="F390" s="515">
        <v>3</v>
      </c>
      <c r="G390" s="516" t="s">
        <v>2126</v>
      </c>
      <c r="H390" s="520" t="s">
        <v>1330</v>
      </c>
      <c r="I390" s="795" t="s">
        <v>1302</v>
      </c>
      <c r="J390" s="491" t="s">
        <v>2127</v>
      </c>
      <c r="K390" s="795" t="s">
        <v>180</v>
      </c>
      <c r="L390" s="516" t="s">
        <v>365</v>
      </c>
      <c r="M390" s="485" t="s">
        <v>1304</v>
      </c>
      <c r="N390" s="516" t="s">
        <v>2128</v>
      </c>
      <c r="O390" s="516" t="s">
        <v>2129</v>
      </c>
      <c r="P390" s="519" t="s">
        <v>188</v>
      </c>
      <c r="Q390" s="514" t="s">
        <v>188</v>
      </c>
      <c r="R390" s="520" t="s">
        <v>102</v>
      </c>
      <c r="S390" s="482">
        <f>IF(R390="Muy Alta",100%,IF(R390="Alta",80%,IF(R390="Media",60%,IF(R390="Baja",40%,IF(R390="Muy Baja",20%,"")))))</f>
        <v>0.2</v>
      </c>
      <c r="T390" s="520" t="s">
        <v>183</v>
      </c>
      <c r="U390" s="482">
        <f>IF(T390="Catastrófico",100%,IF(T390="Mayor",80%,IF(T390="Moderado",60%,IF(T390="Menor",40%,IF(T390="Leve",20%,"")))))</f>
        <v>0.4</v>
      </c>
      <c r="V390" s="520" t="s">
        <v>183</v>
      </c>
      <c r="W390" s="482">
        <f>IF(V390="Catastrófico",100%,IF(V390="Mayor",80%,IF(V390="Moderado",60%,IF(V390="Menor",40%,IF(V390="Leve",20%,"")))))</f>
        <v>0.4</v>
      </c>
      <c r="X390" s="485" t="str">
        <f>IF(Y390=100%,"Catastrófico",IF(Y390=80%,"Mayor",IF(Y390=60%,"Moderado",IF(Y390=40%,"Menor",IF(Y390=20%,"Leve","")))))</f>
        <v>Menor</v>
      </c>
      <c r="Y390" s="482">
        <f>IF(AND(U390="",W390=""),"",MAX(U390,W390))</f>
        <v>0.4</v>
      </c>
      <c r="Z390" s="482" t="str">
        <f>CONCATENATE(R390,X390)</f>
        <v>Muy BajaMenor</v>
      </c>
      <c r="AA390" s="492" t="str">
        <f>IF(Z390="Muy AltaLeve","Alto",IF(Z390="Muy AltaMenor","Alto",IF(Z390="Muy AltaModerado","Alto",IF(Z390="Muy AltaMayor","Alto",IF(Z390="Muy AltaCatastrófico","Extremo",IF(Z390="AltaLeve","Moderado",IF(Z390="AltaMenor","Moderado",IF(Z390="AltaModerado","Alto",IF(Z390="AltaMayor","Alto",IF(Z390="AltaCatastrófico","Extremo",IF(Z390="MediaLeve","Moderado",IF(Z390="MediaMenor","Moderado",IF(Z390="MediaModerado","Moderado",IF(Z390="MediaMayor","Alto",IF(Z390="MediaCatastrófico","Extremo",IF(Z390="BajaLeve","Bajo",IF(Z390="BajaMenor","Moderado",IF(Z390="BajaModerado","Moderado",IF(Z390="BajaMayor","Alto",IF(Z390="BajaCatastrófico","Extremo",IF(Z390="Muy BajaLeve","Bajo",IF(Z390="Muy BajaMenor","Bajo",IF(Z390="Muy BajaModerado","Moderado",IF(Z390="Muy BajaMayor","Alto",IF(Z390="Muy BajaCatastrófico","Extremo","")))))))))))))))))))))))))</f>
        <v>Bajo</v>
      </c>
      <c r="AB390" s="151">
        <v>1</v>
      </c>
      <c r="AC390" s="316" t="s">
        <v>2130</v>
      </c>
      <c r="AD390" s="162">
        <v>2</v>
      </c>
      <c r="AE390" s="212" t="s">
        <v>1722</v>
      </c>
      <c r="AF390" s="153" t="str">
        <f t="shared" si="25"/>
        <v>Probabilidad</v>
      </c>
      <c r="AG390" s="154" t="s">
        <v>231</v>
      </c>
      <c r="AH390" s="155">
        <f t="shared" si="24"/>
        <v>0.15</v>
      </c>
      <c r="AI390" s="154" t="s">
        <v>635</v>
      </c>
      <c r="AJ390" s="155">
        <f t="shared" si="22"/>
        <v>0.25</v>
      </c>
      <c r="AK390" s="156">
        <f t="shared" si="23"/>
        <v>0.4</v>
      </c>
      <c r="AL390" s="157">
        <f>IFERROR(IF(AF390="Probabilidad",(S390-(+S390*AK390)),IF(AF390="Impacto",S390,"")),"")</f>
        <v>0.12</v>
      </c>
      <c r="AM390" s="157">
        <f>IFERROR(IF(AF390="Impacto",(Y390-(+Y390*AK390)),IF(AF390="Probabilidad",Y390,"")),"")</f>
        <v>0.4</v>
      </c>
      <c r="AN390" s="158" t="s">
        <v>2131</v>
      </c>
      <c r="AO390" s="158" t="s">
        <v>99</v>
      </c>
      <c r="AP390" s="158" t="s">
        <v>100</v>
      </c>
      <c r="AQ390" s="520" t="s">
        <v>2132</v>
      </c>
      <c r="AR390" s="490">
        <f>S390</f>
        <v>0.2</v>
      </c>
      <c r="AS390" s="490">
        <f>IF(AL390="","",MIN(AL390:AL394))</f>
        <v>4.1159999999999995E-2</v>
      </c>
      <c r="AT390" s="492" t="str">
        <f>IFERROR(IF(AS390="","",IF(AS390&lt;=0.2,"Muy Baja",IF(AS390&lt;=0.4,"Baja",IF(AS390&lt;=0.6,"Media",IF(AS390&lt;=0.8,"Alta","Muy Alta"))))),"")</f>
        <v>Muy Baja</v>
      </c>
      <c r="AU390" s="490">
        <f>Y390</f>
        <v>0.4</v>
      </c>
      <c r="AV390" s="490">
        <f>IF(AM390="","",MIN(AM390:AM394))</f>
        <v>0.30000000000000004</v>
      </c>
      <c r="AW390" s="492" t="str">
        <f>IFERROR(IF(AV390="","",IF(AV390&lt;=0.2,"Leve",IF(AV390&lt;=0.4,"Menor",IF(AV390&lt;=0.6,"Moderado",IF(AV390&lt;=0.8,"Mayor","Catastrófico"))))),"")</f>
        <v>Menor</v>
      </c>
      <c r="AX390" s="492" t="str">
        <f>AA390</f>
        <v>Bajo</v>
      </c>
      <c r="AY390" s="492" t="str">
        <f>IFERROR(IF(OR(AND(AT390="Muy Baja",AW390="Leve"),AND(AT390="Muy Baja",AW390="Menor"),AND(AT390="Baja",AW390="Leve")),"Bajo",IF(OR(AND(AT390="Muy baja",AW390="Moderado"),AND(AT390="Baja",AW390="Menor"),AND(AT390="Baja",AW390="Moderado"),AND(AT390="Media",AW390="Leve"),AND(AT390="Media",AW390="Menor"),AND(AT390="Media",AW390="Moderado"),AND(AT390="Alta",AW390="Leve"),AND(AT390="Alta",AW390="Menor")),"Moderado",IF(OR(AND(AT390="Muy Baja",AW390="Mayor"),AND(AT390="Baja",AW390="Mayor"),AND(AT390="Media",AW390="Mayor"),AND(AT390="Alta",AW390="Moderado"),AND(AT390="Alta",AW390="Mayor"),AND(AT390="Muy Alta",AW390="Leve"),AND(AT390="Muy Alta",AW390="Menor"),AND(AT390="Muy Alta",AW390="Moderado"),AND(AT390="Muy Alta",AW390="Mayor")),"Alto",IF(OR(AND(AT390="Muy Baja",AW390="Catastrófico"),AND(AT390="Baja",AW390="Catastrófico"),AND(AT390="Media",AW390="Catastrófico"),AND(AT390="Alta",AW390="Catastrófico"),AND(AT390="Muy Alta",AW390="Catastrófico")),"Extremo","")))),"")</f>
        <v>Bajo</v>
      </c>
      <c r="AZ390" s="795" t="s">
        <v>127</v>
      </c>
      <c r="BA390" s="519" t="s">
        <v>188</v>
      </c>
      <c r="BB390" s="519" t="s">
        <v>188</v>
      </c>
      <c r="BC390" s="519" t="s">
        <v>188</v>
      </c>
      <c r="BD390" s="519" t="s">
        <v>188</v>
      </c>
      <c r="BE390" s="519" t="s">
        <v>188</v>
      </c>
      <c r="BF390" s="516"/>
      <c r="BG390" s="516"/>
      <c r="BH390" s="581"/>
      <c r="BI390" s="581"/>
      <c r="BJ390" s="581"/>
      <c r="BK390" s="581"/>
      <c r="BL390" s="581"/>
      <c r="BM390" s="516"/>
      <c r="BN390" s="516"/>
      <c r="BO390" s="719"/>
    </row>
    <row r="391" spans="1:67" ht="67.5">
      <c r="A391" s="805"/>
      <c r="B391" s="808"/>
      <c r="C391" s="811"/>
      <c r="D391" s="728"/>
      <c r="E391" s="728"/>
      <c r="F391" s="515"/>
      <c r="G391" s="516"/>
      <c r="H391" s="520"/>
      <c r="I391" s="795"/>
      <c r="J391" s="491"/>
      <c r="K391" s="795"/>
      <c r="L391" s="516"/>
      <c r="M391" s="485"/>
      <c r="N391" s="516"/>
      <c r="O391" s="516"/>
      <c r="P391" s="519"/>
      <c r="Q391" s="514"/>
      <c r="R391" s="520"/>
      <c r="S391" s="482"/>
      <c r="T391" s="520"/>
      <c r="U391" s="482"/>
      <c r="V391" s="520"/>
      <c r="W391" s="482"/>
      <c r="X391" s="485"/>
      <c r="Y391" s="482"/>
      <c r="Z391" s="482"/>
      <c r="AA391" s="492"/>
      <c r="AB391" s="151">
        <v>2</v>
      </c>
      <c r="AC391" s="316" t="s">
        <v>1500</v>
      </c>
      <c r="AD391" s="162">
        <v>3.4</v>
      </c>
      <c r="AE391" s="207" t="s">
        <v>1501</v>
      </c>
      <c r="AF391" s="153" t="str">
        <f t="shared" si="25"/>
        <v>Probabilidad</v>
      </c>
      <c r="AG391" s="154" t="s">
        <v>231</v>
      </c>
      <c r="AH391" s="155">
        <f t="shared" si="24"/>
        <v>0.15</v>
      </c>
      <c r="AI391" s="154" t="s">
        <v>97</v>
      </c>
      <c r="AJ391" s="155">
        <f t="shared" si="22"/>
        <v>0.15</v>
      </c>
      <c r="AK391" s="156">
        <f t="shared" si="23"/>
        <v>0.3</v>
      </c>
      <c r="AL391" s="157">
        <f>IFERROR(IF(AND(AF390="Probabilidad",AF391="Probabilidad"),(AL390-(+AL390*AK391)),IF(AF391="Probabilidad",(S390-(+S390*AK391)),IF(AF391="Impacto",AL390,""))),"")</f>
        <v>8.3999999999999991E-2</v>
      </c>
      <c r="AM391" s="157">
        <f>IFERROR(IF(AND(AF390="Impacto",AF391="Impacto"),(AM390-(+AM390*AK391)),IF(AF391="Impacto",(Y390-(+Y390*AK391)),IF(AF391="Probabilidad",AM390,""))),"")</f>
        <v>0.4</v>
      </c>
      <c r="AN391" s="158" t="s">
        <v>2131</v>
      </c>
      <c r="AO391" s="158" t="s">
        <v>99</v>
      </c>
      <c r="AP391" s="158" t="s">
        <v>100</v>
      </c>
      <c r="AQ391" s="520"/>
      <c r="AR391" s="491"/>
      <c r="AS391" s="491"/>
      <c r="AT391" s="492"/>
      <c r="AU391" s="491"/>
      <c r="AV391" s="491"/>
      <c r="AW391" s="492"/>
      <c r="AX391" s="492"/>
      <c r="AY391" s="492"/>
      <c r="AZ391" s="795"/>
      <c r="BA391" s="519"/>
      <c r="BB391" s="519"/>
      <c r="BC391" s="519"/>
      <c r="BD391" s="519"/>
      <c r="BE391" s="519"/>
      <c r="BF391" s="516"/>
      <c r="BG391" s="516"/>
      <c r="BH391" s="581"/>
      <c r="BI391" s="581"/>
      <c r="BJ391" s="581"/>
      <c r="BK391" s="581"/>
      <c r="BL391" s="581"/>
      <c r="BM391" s="516"/>
      <c r="BN391" s="516"/>
      <c r="BO391" s="719"/>
    </row>
    <row r="392" spans="1:67" ht="67.5">
      <c r="A392" s="805"/>
      <c r="B392" s="808"/>
      <c r="C392" s="811"/>
      <c r="D392" s="728"/>
      <c r="E392" s="728"/>
      <c r="F392" s="515"/>
      <c r="G392" s="516"/>
      <c r="H392" s="520"/>
      <c r="I392" s="795"/>
      <c r="J392" s="491"/>
      <c r="K392" s="795"/>
      <c r="L392" s="516"/>
      <c r="M392" s="485"/>
      <c r="N392" s="516"/>
      <c r="O392" s="516"/>
      <c r="P392" s="519"/>
      <c r="Q392" s="514"/>
      <c r="R392" s="520"/>
      <c r="S392" s="482"/>
      <c r="T392" s="520"/>
      <c r="U392" s="482"/>
      <c r="V392" s="520"/>
      <c r="W392" s="482"/>
      <c r="X392" s="485"/>
      <c r="Y392" s="482"/>
      <c r="Z392" s="482"/>
      <c r="AA392" s="492"/>
      <c r="AB392" s="151">
        <v>3</v>
      </c>
      <c r="AC392" s="316" t="s">
        <v>1500</v>
      </c>
      <c r="AD392" s="162" t="s">
        <v>2133</v>
      </c>
      <c r="AE392" s="207" t="s">
        <v>1501</v>
      </c>
      <c r="AF392" s="153" t="str">
        <f t="shared" si="25"/>
        <v>Impacto</v>
      </c>
      <c r="AG392" s="154" t="s">
        <v>270</v>
      </c>
      <c r="AH392" s="155">
        <f t="shared" si="24"/>
        <v>0.1</v>
      </c>
      <c r="AI392" s="154" t="s">
        <v>97</v>
      </c>
      <c r="AJ392" s="155">
        <f t="shared" si="22"/>
        <v>0.15</v>
      </c>
      <c r="AK392" s="156">
        <f t="shared" si="23"/>
        <v>0.25</v>
      </c>
      <c r="AL392" s="157">
        <f>IFERROR(IF(AND(AF391="Probabilidad",AF392="Probabilidad"),(AL391-(+AL391*AK392)),IF(AND(AF391="Impacto",AF392="Probabilidad"),(AL390-(+AL390*AK392)),IF(AF392="Impacto",AL391,""))),"")</f>
        <v>8.3999999999999991E-2</v>
      </c>
      <c r="AM392" s="157">
        <f>IFERROR(IF(AND(AF391="Impacto",AF392="Impacto"),(AM391-(+AM391*AK392)),IF(AND(AF391="Probabilidad",AF392="Impacto"),(AM390-(+AM390*AK392)),IF(AF392="Probabilidad",AM391,""))),"")</f>
        <v>0.30000000000000004</v>
      </c>
      <c r="AN392" s="158" t="s">
        <v>2131</v>
      </c>
      <c r="AO392" s="158" t="s">
        <v>99</v>
      </c>
      <c r="AP392" s="158" t="s">
        <v>100</v>
      </c>
      <c r="AQ392" s="520"/>
      <c r="AR392" s="491"/>
      <c r="AS392" s="491"/>
      <c r="AT392" s="492"/>
      <c r="AU392" s="491"/>
      <c r="AV392" s="491"/>
      <c r="AW392" s="492"/>
      <c r="AX392" s="492"/>
      <c r="AY392" s="492"/>
      <c r="AZ392" s="795"/>
      <c r="BA392" s="519"/>
      <c r="BB392" s="519"/>
      <c r="BC392" s="519"/>
      <c r="BD392" s="519"/>
      <c r="BE392" s="519"/>
      <c r="BF392" s="516"/>
      <c r="BG392" s="516"/>
      <c r="BH392" s="581"/>
      <c r="BI392" s="581"/>
      <c r="BJ392" s="581"/>
      <c r="BK392" s="581"/>
      <c r="BL392" s="581"/>
      <c r="BM392" s="516"/>
      <c r="BN392" s="516"/>
      <c r="BO392" s="719"/>
    </row>
    <row r="393" spans="1:67" ht="67.5">
      <c r="A393" s="805"/>
      <c r="B393" s="808"/>
      <c r="C393" s="811"/>
      <c r="D393" s="728"/>
      <c r="E393" s="728"/>
      <c r="F393" s="515"/>
      <c r="G393" s="516"/>
      <c r="H393" s="520"/>
      <c r="I393" s="795"/>
      <c r="J393" s="491"/>
      <c r="K393" s="795"/>
      <c r="L393" s="516"/>
      <c r="M393" s="485"/>
      <c r="N393" s="516"/>
      <c r="O393" s="516"/>
      <c r="P393" s="519"/>
      <c r="Q393" s="514"/>
      <c r="R393" s="520"/>
      <c r="S393" s="482"/>
      <c r="T393" s="520"/>
      <c r="U393" s="482"/>
      <c r="V393" s="520"/>
      <c r="W393" s="482"/>
      <c r="X393" s="485"/>
      <c r="Y393" s="482"/>
      <c r="Z393" s="482"/>
      <c r="AA393" s="492"/>
      <c r="AB393" s="151">
        <v>4</v>
      </c>
      <c r="AC393" s="319" t="s">
        <v>1502</v>
      </c>
      <c r="AD393" s="162">
        <v>3.4</v>
      </c>
      <c r="AE393" s="207" t="s">
        <v>1501</v>
      </c>
      <c r="AF393" s="153" t="str">
        <f t="shared" si="25"/>
        <v>Probabilidad</v>
      </c>
      <c r="AG393" s="154" t="s">
        <v>231</v>
      </c>
      <c r="AH393" s="155">
        <f t="shared" si="24"/>
        <v>0.15</v>
      </c>
      <c r="AI393" s="154" t="s">
        <v>97</v>
      </c>
      <c r="AJ393" s="155">
        <f t="shared" ref="AJ393:AJ456" si="26">IF(AI393="Automático",25%,IF(AI393="Manual",15%,""))</f>
        <v>0.15</v>
      </c>
      <c r="AK393" s="156">
        <f t="shared" ref="AK393:AK456" si="27">IF(OR(AH393="",AJ393=""),"",AH393+AJ393)</f>
        <v>0.3</v>
      </c>
      <c r="AL393" s="157">
        <f>IFERROR(IF(AND(AF392="Probabilidad",AF393="Probabilidad"),(AL392-(+AL392*AK393)),IF(AND(AF392="Impacto",AF393="Probabilidad"),(AL391-(+AL391*AK393)),IF(AF393="Impacto",AL392,""))),"")</f>
        <v>5.8799999999999991E-2</v>
      </c>
      <c r="AM393" s="157">
        <f>IFERROR(IF(AND(AF392="Impacto",AF393="Impacto"),(AM392-(+AM392*AK393)),IF(AND(AF392="Probabilidad",AF393="Impacto"),(AM391-(+AM391*AK393)),IF(AF393="Probabilidad",AM392,""))),"")</f>
        <v>0.30000000000000004</v>
      </c>
      <c r="AN393" s="158" t="s">
        <v>2131</v>
      </c>
      <c r="AO393" s="158" t="s">
        <v>99</v>
      </c>
      <c r="AP393" s="158" t="s">
        <v>100</v>
      </c>
      <c r="AQ393" s="520"/>
      <c r="AR393" s="491"/>
      <c r="AS393" s="491"/>
      <c r="AT393" s="492"/>
      <c r="AU393" s="491"/>
      <c r="AV393" s="491"/>
      <c r="AW393" s="492"/>
      <c r="AX393" s="492"/>
      <c r="AY393" s="492"/>
      <c r="AZ393" s="795"/>
      <c r="BA393" s="519"/>
      <c r="BB393" s="519"/>
      <c r="BC393" s="519"/>
      <c r="BD393" s="519"/>
      <c r="BE393" s="519"/>
      <c r="BF393" s="516"/>
      <c r="BG393" s="516"/>
      <c r="BH393" s="581"/>
      <c r="BI393" s="581"/>
      <c r="BJ393" s="581"/>
      <c r="BK393" s="581"/>
      <c r="BL393" s="581"/>
      <c r="BM393" s="516"/>
      <c r="BN393" s="516"/>
      <c r="BO393" s="719"/>
    </row>
    <row r="394" spans="1:67" ht="94.5">
      <c r="A394" s="805"/>
      <c r="B394" s="808"/>
      <c r="C394" s="811"/>
      <c r="D394" s="728"/>
      <c r="E394" s="728"/>
      <c r="F394" s="515"/>
      <c r="G394" s="516"/>
      <c r="H394" s="520"/>
      <c r="I394" s="795"/>
      <c r="J394" s="491"/>
      <c r="K394" s="795"/>
      <c r="L394" s="516"/>
      <c r="M394" s="485"/>
      <c r="N394" s="516"/>
      <c r="O394" s="516"/>
      <c r="P394" s="519"/>
      <c r="Q394" s="514"/>
      <c r="R394" s="520"/>
      <c r="S394" s="482"/>
      <c r="T394" s="520"/>
      <c r="U394" s="482"/>
      <c r="V394" s="520"/>
      <c r="W394" s="482"/>
      <c r="X394" s="485"/>
      <c r="Y394" s="482"/>
      <c r="Z394" s="482"/>
      <c r="AA394" s="492"/>
      <c r="AB394" s="151">
        <v>5</v>
      </c>
      <c r="AC394" s="316" t="s">
        <v>2134</v>
      </c>
      <c r="AD394" s="162">
        <v>4</v>
      </c>
      <c r="AE394" s="207" t="s">
        <v>1315</v>
      </c>
      <c r="AF394" s="153" t="str">
        <f t="shared" si="25"/>
        <v>Probabilidad</v>
      </c>
      <c r="AG394" s="154" t="s">
        <v>231</v>
      </c>
      <c r="AH394" s="155">
        <f t="shared" si="24"/>
        <v>0.15</v>
      </c>
      <c r="AI394" s="154" t="s">
        <v>97</v>
      </c>
      <c r="AJ394" s="155">
        <f t="shared" si="26"/>
        <v>0.15</v>
      </c>
      <c r="AK394" s="156">
        <f t="shared" si="27"/>
        <v>0.3</v>
      </c>
      <c r="AL394" s="157">
        <f>IFERROR(IF(AND(AF393="Probabilidad",AF394="Probabilidad"),(AL393-(+AL393*AK394)),IF(AND(AF393="Impacto",AF394="Probabilidad"),(AL392-(+AL392*AK394)),IF(AF394="Impacto",AL393,""))),"")</f>
        <v>4.1159999999999995E-2</v>
      </c>
      <c r="AM394" s="157">
        <f>IFERROR(IF(AND(AF393="Impacto",AF394="Impacto"),(AM393-(+AM393*AK394)),IF(AND(AF393="Probabilidad",AF394="Impacto"),(AM392-(+AM392*AK394)),IF(AF394="Probabilidad",AM393,""))),"")</f>
        <v>0.30000000000000004</v>
      </c>
      <c r="AN394" s="158" t="s">
        <v>2131</v>
      </c>
      <c r="AO394" s="158" t="s">
        <v>99</v>
      </c>
      <c r="AP394" s="158" t="s">
        <v>100</v>
      </c>
      <c r="AQ394" s="520"/>
      <c r="AR394" s="491"/>
      <c r="AS394" s="491"/>
      <c r="AT394" s="492"/>
      <c r="AU394" s="491"/>
      <c r="AV394" s="491"/>
      <c r="AW394" s="492"/>
      <c r="AX394" s="492"/>
      <c r="AY394" s="492"/>
      <c r="AZ394" s="795"/>
      <c r="BA394" s="519"/>
      <c r="BB394" s="519"/>
      <c r="BC394" s="519"/>
      <c r="BD394" s="519"/>
      <c r="BE394" s="519"/>
      <c r="BF394" s="516"/>
      <c r="BG394" s="516"/>
      <c r="BH394" s="581"/>
      <c r="BI394" s="581"/>
      <c r="BJ394" s="581"/>
      <c r="BK394" s="581"/>
      <c r="BL394" s="581"/>
      <c r="BM394" s="516"/>
      <c r="BN394" s="516"/>
      <c r="BO394" s="719"/>
    </row>
    <row r="395" spans="1:67" ht="67.5">
      <c r="A395" s="805"/>
      <c r="B395" s="808"/>
      <c r="C395" s="811"/>
      <c r="D395" s="728" t="s">
        <v>1299</v>
      </c>
      <c r="E395" s="728" t="s">
        <v>693</v>
      </c>
      <c r="F395" s="515">
        <v>4</v>
      </c>
      <c r="G395" s="516" t="s">
        <v>2126</v>
      </c>
      <c r="H395" s="520" t="s">
        <v>1330</v>
      </c>
      <c r="I395" s="795" t="s">
        <v>1316</v>
      </c>
      <c r="J395" s="491" t="s">
        <v>2135</v>
      </c>
      <c r="K395" s="795" t="s">
        <v>180</v>
      </c>
      <c r="L395" s="516" t="s">
        <v>365</v>
      </c>
      <c r="M395" s="485" t="s">
        <v>1304</v>
      </c>
      <c r="N395" s="516" t="s">
        <v>2136</v>
      </c>
      <c r="O395" s="516" t="s">
        <v>2137</v>
      </c>
      <c r="P395" s="519" t="s">
        <v>188</v>
      </c>
      <c r="Q395" s="518" t="s">
        <v>188</v>
      </c>
      <c r="R395" s="520" t="s">
        <v>102</v>
      </c>
      <c r="S395" s="482">
        <f>IF(R395="Muy Alta",100%,IF(R395="Alta",80%,IF(R395="Media",60%,IF(R395="Baja",40%,IF(R395="Muy Baja",20%,"")))))</f>
        <v>0.2</v>
      </c>
      <c r="T395" s="520" t="s">
        <v>183</v>
      </c>
      <c r="U395" s="482">
        <f>IF(T395="Catastrófico",100%,IF(T395="Mayor",80%,IF(T395="Moderado",60%,IF(T395="Menor",40%,IF(T395="Leve",20%,"")))))</f>
        <v>0.4</v>
      </c>
      <c r="V395" s="520" t="s">
        <v>183</v>
      </c>
      <c r="W395" s="482">
        <f>IF(V395="Catastrófico",100%,IF(V395="Mayor",80%,IF(V395="Moderado",60%,IF(V395="Menor",40%,IF(V395="Leve",20%,"")))))</f>
        <v>0.4</v>
      </c>
      <c r="X395" s="485" t="str">
        <f>IF(Y395=100%,"Catastrófico",IF(Y395=80%,"Mayor",IF(Y395=60%,"Moderado",IF(Y395=40%,"Menor",IF(Y395=20%,"Leve","")))))</f>
        <v>Menor</v>
      </c>
      <c r="Y395" s="482">
        <f>IF(AND(U395="",W395=""),"",MAX(U395,W395))</f>
        <v>0.4</v>
      </c>
      <c r="Z395" s="482" t="str">
        <f>CONCATENATE(R395,X395)</f>
        <v>Muy BajaMenor</v>
      </c>
      <c r="AA395" s="492" t="str">
        <f>IF(Z395="Muy AltaLeve","Alto",IF(Z395="Muy AltaMenor","Alto",IF(Z395="Muy AltaModerado","Alto",IF(Z395="Muy AltaMayor","Alto",IF(Z395="Muy AltaCatastrófico","Extremo",IF(Z395="AltaLeve","Moderado",IF(Z395="AltaMenor","Moderado",IF(Z395="AltaModerado","Alto",IF(Z395="AltaMayor","Alto",IF(Z395="AltaCatastrófico","Extremo",IF(Z395="MediaLeve","Moderado",IF(Z395="MediaMenor","Moderado",IF(Z395="MediaModerado","Moderado",IF(Z395="MediaMayor","Alto",IF(Z395="MediaCatastrófico","Extremo",IF(Z395="BajaLeve","Bajo",IF(Z395="BajaMenor","Moderado",IF(Z395="BajaModerado","Moderado",IF(Z395="BajaMayor","Alto",IF(Z395="BajaCatastrófico","Extremo",IF(Z395="Muy BajaLeve","Bajo",IF(Z395="Muy BajaMenor","Bajo",IF(Z395="Muy BajaModerado","Moderado",IF(Z395="Muy BajaMayor","Alto",IF(Z395="Muy BajaCatastrófico","Extremo","")))))))))))))))))))))))))</f>
        <v>Bajo</v>
      </c>
      <c r="AB395" s="151">
        <v>1</v>
      </c>
      <c r="AC395" s="316" t="s">
        <v>2138</v>
      </c>
      <c r="AD395" s="159">
        <v>2</v>
      </c>
      <c r="AE395" s="207" t="s">
        <v>1486</v>
      </c>
      <c r="AF395" s="153" t="str">
        <f t="shared" si="25"/>
        <v>Probabilidad</v>
      </c>
      <c r="AG395" s="154" t="s">
        <v>231</v>
      </c>
      <c r="AH395" s="155">
        <f t="shared" si="24"/>
        <v>0.15</v>
      </c>
      <c r="AI395" s="154" t="s">
        <v>97</v>
      </c>
      <c r="AJ395" s="155">
        <f t="shared" si="26"/>
        <v>0.15</v>
      </c>
      <c r="AK395" s="156">
        <f t="shared" si="27"/>
        <v>0.3</v>
      </c>
      <c r="AL395" s="157">
        <f>IFERROR(IF(AF395="Probabilidad",(S395-(+S395*AK395)),IF(AF395="Impacto",S395,"")),"")</f>
        <v>0.14000000000000001</v>
      </c>
      <c r="AM395" s="157">
        <f>IFERROR(IF(AF395="Impacto",(Y395-(+Y395*AK395)),IF(AF395="Probabilidad",Y395,"")),"")</f>
        <v>0.4</v>
      </c>
      <c r="AN395" s="158" t="s">
        <v>2131</v>
      </c>
      <c r="AO395" s="158" t="s">
        <v>99</v>
      </c>
      <c r="AP395" s="158" t="s">
        <v>100</v>
      </c>
      <c r="AQ395" s="520" t="s">
        <v>2132</v>
      </c>
      <c r="AR395" s="490">
        <f>S395</f>
        <v>0.2</v>
      </c>
      <c r="AS395" s="490">
        <f>IF(AL395="","",MIN(AL395:AL398))</f>
        <v>5.8800000000000005E-2</v>
      </c>
      <c r="AT395" s="492" t="str">
        <f>IFERROR(IF(AS395="","",IF(AS395&lt;=0.2,"Muy Baja",IF(AS395&lt;=0.4,"Baja",IF(AS395&lt;=0.6,"Media",IF(AS395&lt;=0.8,"Alta","Muy Alta"))))),"")</f>
        <v>Muy Baja</v>
      </c>
      <c r="AU395" s="490">
        <f>Y395</f>
        <v>0.4</v>
      </c>
      <c r="AV395" s="490">
        <f>IF(AM395="","",MIN(AM395:AM398))</f>
        <v>0.30000000000000004</v>
      </c>
      <c r="AW395" s="492" t="str">
        <f>IFERROR(IF(AV395="","",IF(AV395&lt;=0.2,"Leve",IF(AV395&lt;=0.4,"Menor",IF(AV395&lt;=0.6,"Moderado",IF(AV395&lt;=0.8,"Mayor","Catastrófico"))))),"")</f>
        <v>Menor</v>
      </c>
      <c r="AX395" s="492" t="str">
        <f>AA395</f>
        <v>Bajo</v>
      </c>
      <c r="AY395" s="492" t="str">
        <f>IFERROR(IF(OR(AND(AT395="Muy Baja",AW395="Leve"),AND(AT395="Muy Baja",AW395="Menor"),AND(AT395="Baja",AW395="Leve")),"Bajo",IF(OR(AND(AT395="Muy baja",AW395="Moderado"),AND(AT395="Baja",AW395="Menor"),AND(AT395="Baja",AW395="Moderado"),AND(AT395="Media",AW395="Leve"),AND(AT395="Media",AW395="Menor"),AND(AT395="Media",AW395="Moderado"),AND(AT395="Alta",AW395="Leve"),AND(AT395="Alta",AW395="Menor")),"Moderado",IF(OR(AND(AT395="Muy Baja",AW395="Mayor"),AND(AT395="Baja",AW395="Mayor"),AND(AT395="Media",AW395="Mayor"),AND(AT395="Alta",AW395="Moderado"),AND(AT395="Alta",AW395="Mayor"),AND(AT395="Muy Alta",AW395="Leve"),AND(AT395="Muy Alta",AW395="Menor"),AND(AT395="Muy Alta",AW395="Moderado"),AND(AT395="Muy Alta",AW395="Mayor")),"Alto",IF(OR(AND(AT395="Muy Baja",AW395="Catastrófico"),AND(AT395="Baja",AW395="Catastrófico"),AND(AT395="Media",AW395="Catastrófico"),AND(AT395="Alta",AW395="Catastrófico"),AND(AT395="Muy Alta",AW395="Catastrófico")),"Extremo","")))),"")</f>
        <v>Bajo</v>
      </c>
      <c r="AZ395" s="795" t="s">
        <v>127</v>
      </c>
      <c r="BA395" s="519" t="s">
        <v>188</v>
      </c>
      <c r="BB395" s="519" t="s">
        <v>188</v>
      </c>
      <c r="BC395" s="519" t="s">
        <v>188</v>
      </c>
      <c r="BD395" s="519" t="s">
        <v>188</v>
      </c>
      <c r="BE395" s="519" t="s">
        <v>188</v>
      </c>
      <c r="BF395" s="516"/>
      <c r="BG395" s="516"/>
      <c r="BH395" s="581"/>
      <c r="BI395" s="581"/>
      <c r="BJ395" s="581"/>
      <c r="BK395" s="581"/>
      <c r="BL395" s="581"/>
      <c r="BM395" s="516"/>
      <c r="BN395" s="516"/>
      <c r="BO395" s="719"/>
    </row>
    <row r="396" spans="1:67" ht="94.5">
      <c r="A396" s="805"/>
      <c r="B396" s="808"/>
      <c r="C396" s="811"/>
      <c r="D396" s="728"/>
      <c r="E396" s="728"/>
      <c r="F396" s="515"/>
      <c r="G396" s="516"/>
      <c r="H396" s="520"/>
      <c r="I396" s="795"/>
      <c r="J396" s="491"/>
      <c r="K396" s="795"/>
      <c r="L396" s="516"/>
      <c r="M396" s="485"/>
      <c r="N396" s="516"/>
      <c r="O396" s="516"/>
      <c r="P396" s="519"/>
      <c r="Q396" s="518"/>
      <c r="R396" s="520"/>
      <c r="S396" s="482"/>
      <c r="T396" s="520"/>
      <c r="U396" s="482"/>
      <c r="V396" s="520"/>
      <c r="W396" s="482"/>
      <c r="X396" s="485"/>
      <c r="Y396" s="482"/>
      <c r="Z396" s="482"/>
      <c r="AA396" s="492"/>
      <c r="AB396" s="151">
        <v>2</v>
      </c>
      <c r="AC396" s="316" t="s">
        <v>2139</v>
      </c>
      <c r="AD396" s="159">
        <v>2</v>
      </c>
      <c r="AE396" s="207" t="s">
        <v>1486</v>
      </c>
      <c r="AF396" s="153" t="str">
        <f t="shared" si="25"/>
        <v>Probabilidad</v>
      </c>
      <c r="AG396" s="154" t="s">
        <v>96</v>
      </c>
      <c r="AH396" s="155">
        <f t="shared" si="24"/>
        <v>0.25</v>
      </c>
      <c r="AI396" s="154" t="s">
        <v>97</v>
      </c>
      <c r="AJ396" s="155">
        <f t="shared" si="26"/>
        <v>0.15</v>
      </c>
      <c r="AK396" s="156">
        <f t="shared" si="27"/>
        <v>0.4</v>
      </c>
      <c r="AL396" s="157">
        <f>IFERROR(IF(AND(AF395="Probabilidad",AF396="Probabilidad"),(AL395-(+AL395*AK396)),IF(AF396="Probabilidad",(S395-(+S395*AK396)),IF(AF396="Impacto",AL395,""))),"")</f>
        <v>8.4000000000000005E-2</v>
      </c>
      <c r="AM396" s="157">
        <f>IFERROR(IF(AND(AF395="Impacto",AF396="Impacto"),(AM395-(+AM395*AK396)),IF(AF396="Impacto",(Y395-(+Y395*AK396)),IF(AF396="Probabilidad",AM395,""))),"")</f>
        <v>0.4</v>
      </c>
      <c r="AN396" s="158" t="s">
        <v>2131</v>
      </c>
      <c r="AO396" s="158" t="s">
        <v>99</v>
      </c>
      <c r="AP396" s="158" t="s">
        <v>100</v>
      </c>
      <c r="AQ396" s="520"/>
      <c r="AR396" s="491"/>
      <c r="AS396" s="491"/>
      <c r="AT396" s="492"/>
      <c r="AU396" s="491"/>
      <c r="AV396" s="491"/>
      <c r="AW396" s="492"/>
      <c r="AX396" s="492"/>
      <c r="AY396" s="492"/>
      <c r="AZ396" s="795"/>
      <c r="BA396" s="519"/>
      <c r="BB396" s="519"/>
      <c r="BC396" s="519"/>
      <c r="BD396" s="519"/>
      <c r="BE396" s="519"/>
      <c r="BF396" s="516"/>
      <c r="BG396" s="516"/>
      <c r="BH396" s="581"/>
      <c r="BI396" s="581"/>
      <c r="BJ396" s="581"/>
      <c r="BK396" s="581"/>
      <c r="BL396" s="581"/>
      <c r="BM396" s="516"/>
      <c r="BN396" s="516"/>
      <c r="BO396" s="719"/>
    </row>
    <row r="397" spans="1:67" ht="94.5">
      <c r="A397" s="805"/>
      <c r="B397" s="808"/>
      <c r="C397" s="811"/>
      <c r="D397" s="728"/>
      <c r="E397" s="728"/>
      <c r="F397" s="515"/>
      <c r="G397" s="516"/>
      <c r="H397" s="520"/>
      <c r="I397" s="795"/>
      <c r="J397" s="491"/>
      <c r="K397" s="795"/>
      <c r="L397" s="516"/>
      <c r="M397" s="485"/>
      <c r="N397" s="516"/>
      <c r="O397" s="516"/>
      <c r="P397" s="519"/>
      <c r="Q397" s="518"/>
      <c r="R397" s="520"/>
      <c r="S397" s="482"/>
      <c r="T397" s="520"/>
      <c r="U397" s="482"/>
      <c r="V397" s="520"/>
      <c r="W397" s="482"/>
      <c r="X397" s="485"/>
      <c r="Y397" s="482"/>
      <c r="Z397" s="482"/>
      <c r="AA397" s="492"/>
      <c r="AB397" s="151">
        <v>3</v>
      </c>
      <c r="AC397" s="316" t="s">
        <v>2139</v>
      </c>
      <c r="AD397" s="159">
        <v>1.4</v>
      </c>
      <c r="AE397" s="207" t="s">
        <v>1486</v>
      </c>
      <c r="AF397" s="153" t="str">
        <f t="shared" si="25"/>
        <v>Impacto</v>
      </c>
      <c r="AG397" s="154" t="s">
        <v>270</v>
      </c>
      <c r="AH397" s="155">
        <f t="shared" si="24"/>
        <v>0.1</v>
      </c>
      <c r="AI397" s="154" t="s">
        <v>97</v>
      </c>
      <c r="AJ397" s="155">
        <f t="shared" si="26"/>
        <v>0.15</v>
      </c>
      <c r="AK397" s="156">
        <f t="shared" si="27"/>
        <v>0.25</v>
      </c>
      <c r="AL397" s="157">
        <f>IFERROR(IF(AND(AF396="Probabilidad",AF397="Probabilidad"),(AL396-(+AL396*AK397)),IF(AND(AF396="Impacto",AF397="Probabilidad"),(AL395-(+AL395*AK397)),IF(AF397="Impacto",AL396,""))),"")</f>
        <v>8.4000000000000005E-2</v>
      </c>
      <c r="AM397" s="157">
        <f>IFERROR(IF(AND(AF396="Impacto",AF397="Impacto"),(AM396-(+AM396*AK397)),IF(AND(AF396="Probabilidad",AF397="Impacto"),(AM395-(+AM395*AK397)),IF(AF397="Probabilidad",AM396,""))),"")</f>
        <v>0.30000000000000004</v>
      </c>
      <c r="AN397" s="158" t="s">
        <v>2131</v>
      </c>
      <c r="AO397" s="158" t="s">
        <v>99</v>
      </c>
      <c r="AP397" s="158" t="s">
        <v>100</v>
      </c>
      <c r="AQ397" s="520"/>
      <c r="AR397" s="491"/>
      <c r="AS397" s="491"/>
      <c r="AT397" s="492"/>
      <c r="AU397" s="491"/>
      <c r="AV397" s="491"/>
      <c r="AW397" s="492"/>
      <c r="AX397" s="492"/>
      <c r="AY397" s="492"/>
      <c r="AZ397" s="795"/>
      <c r="BA397" s="519"/>
      <c r="BB397" s="519"/>
      <c r="BC397" s="519"/>
      <c r="BD397" s="519"/>
      <c r="BE397" s="519"/>
      <c r="BF397" s="516"/>
      <c r="BG397" s="516"/>
      <c r="BH397" s="581"/>
      <c r="BI397" s="581"/>
      <c r="BJ397" s="581"/>
      <c r="BK397" s="581"/>
      <c r="BL397" s="581"/>
      <c r="BM397" s="516"/>
      <c r="BN397" s="516"/>
      <c r="BO397" s="719"/>
    </row>
    <row r="398" spans="1:67" ht="128.44999999999999" customHeight="1">
      <c r="A398" s="822"/>
      <c r="B398" s="823"/>
      <c r="C398" s="844"/>
      <c r="D398" s="818"/>
      <c r="E398" s="818"/>
      <c r="F398" s="499"/>
      <c r="G398" s="496"/>
      <c r="H398" s="479"/>
      <c r="I398" s="814"/>
      <c r="J398" s="502"/>
      <c r="K398" s="814"/>
      <c r="L398" s="496"/>
      <c r="M398" s="547"/>
      <c r="N398" s="496"/>
      <c r="O398" s="496"/>
      <c r="P398" s="548"/>
      <c r="Q398" s="557"/>
      <c r="R398" s="479"/>
      <c r="S398" s="817"/>
      <c r="T398" s="479"/>
      <c r="U398" s="817"/>
      <c r="V398" s="479"/>
      <c r="W398" s="817"/>
      <c r="X398" s="547"/>
      <c r="Y398" s="817"/>
      <c r="Z398" s="817"/>
      <c r="AA398" s="813"/>
      <c r="AB398" s="262">
        <v>4</v>
      </c>
      <c r="AC398" s="320" t="s">
        <v>2134</v>
      </c>
      <c r="AD398" s="222">
        <v>1</v>
      </c>
      <c r="AE398" s="264" t="s">
        <v>1315</v>
      </c>
      <c r="AF398" s="235" t="str">
        <f t="shared" si="25"/>
        <v>Probabilidad</v>
      </c>
      <c r="AG398" s="236" t="s">
        <v>231</v>
      </c>
      <c r="AH398" s="265">
        <f t="shared" si="24"/>
        <v>0.15</v>
      </c>
      <c r="AI398" s="236" t="s">
        <v>97</v>
      </c>
      <c r="AJ398" s="265">
        <f t="shared" si="26"/>
        <v>0.15</v>
      </c>
      <c r="AK398" s="266">
        <f t="shared" si="27"/>
        <v>0.3</v>
      </c>
      <c r="AL398" s="267">
        <f>IFERROR(IF(AND(AF397="Probabilidad",AF398="Probabilidad"),(AL397-(+AL397*AK398)),IF(AND(AF397="Impacto",AF398="Probabilidad"),(AL396-(+AL396*AK398)),IF(AF398="Impacto",AL397,""))),"")</f>
        <v>5.8800000000000005E-2</v>
      </c>
      <c r="AM398" s="267">
        <f>IFERROR(IF(AND(AF397="Impacto",AF398="Impacto"),(AM397-(+AM397*AK398)),IF(AND(AF397="Probabilidad",AF398="Impacto"),(AM396-(+AM396*AK398)),IF(AF398="Probabilidad",AM397,""))),"")</f>
        <v>0.30000000000000004</v>
      </c>
      <c r="AN398" s="268" t="s">
        <v>2131</v>
      </c>
      <c r="AO398" s="268" t="s">
        <v>99</v>
      </c>
      <c r="AP398" s="268" t="s">
        <v>100</v>
      </c>
      <c r="AQ398" s="479"/>
      <c r="AR398" s="502"/>
      <c r="AS398" s="502"/>
      <c r="AT398" s="813"/>
      <c r="AU398" s="502"/>
      <c r="AV398" s="502"/>
      <c r="AW398" s="813"/>
      <c r="AX398" s="813"/>
      <c r="AY398" s="813"/>
      <c r="AZ398" s="814"/>
      <c r="BA398" s="548"/>
      <c r="BB398" s="548"/>
      <c r="BC398" s="548"/>
      <c r="BD398" s="548"/>
      <c r="BE398" s="548"/>
      <c r="BF398" s="496"/>
      <c r="BG398" s="496"/>
      <c r="BH398" s="589"/>
      <c r="BI398" s="589"/>
      <c r="BJ398" s="589"/>
      <c r="BK398" s="589"/>
      <c r="BL398" s="589"/>
      <c r="BM398" s="496"/>
      <c r="BN398" s="496"/>
      <c r="BO398" s="803"/>
    </row>
    <row r="399" spans="1:67" ht="69">
      <c r="A399" s="804" t="s">
        <v>445</v>
      </c>
      <c r="B399" s="807" t="s">
        <v>343</v>
      </c>
      <c r="C399" s="807" t="s">
        <v>2140</v>
      </c>
      <c r="D399" s="824" t="s">
        <v>1299</v>
      </c>
      <c r="E399" s="824" t="s">
        <v>447</v>
      </c>
      <c r="F399" s="716">
        <v>1</v>
      </c>
      <c r="G399" s="701" t="s">
        <v>2141</v>
      </c>
      <c r="H399" s="691" t="s">
        <v>1368</v>
      </c>
      <c r="I399" s="819" t="s">
        <v>1302</v>
      </c>
      <c r="J399" s="705" t="s">
        <v>2142</v>
      </c>
      <c r="K399" s="819" t="s">
        <v>180</v>
      </c>
      <c r="L399" s="683" t="s">
        <v>365</v>
      </c>
      <c r="M399" s="699" t="s">
        <v>1304</v>
      </c>
      <c r="N399" s="683" t="s">
        <v>2143</v>
      </c>
      <c r="O399" s="683" t="s">
        <v>2144</v>
      </c>
      <c r="P399" s="701" t="s">
        <v>188</v>
      </c>
      <c r="Q399" s="743" t="s">
        <v>188</v>
      </c>
      <c r="R399" s="701" t="s">
        <v>218</v>
      </c>
      <c r="S399" s="697">
        <f>IF(R399="Muy Alta",100%,IF(R399="Alta",80%,IF(R399="Media",60%,IF(R399="Baja",40%,IF(R399="Muy Baja",20%,"")))))</f>
        <v>0.8</v>
      </c>
      <c r="T399" s="701" t="s">
        <v>120</v>
      </c>
      <c r="U399" s="697">
        <f>IF(T399="Catastrófico",100%,IF(T399="Mayor",80%,IF(T399="Moderado",60%,IF(T399="Menor",40%,IF(T399="Leve",20%,"")))))</f>
        <v>0.2</v>
      </c>
      <c r="V399" s="701" t="s">
        <v>183</v>
      </c>
      <c r="W399" s="697">
        <f>IF(V399="Catastrófico",100%,IF(V399="Mayor",80%,IF(V399="Moderado",60%,IF(V399="Menor",40%,IF(V399="Leve",20%,"")))))</f>
        <v>0.4</v>
      </c>
      <c r="X399" s="699" t="str">
        <f>IF(Y399=100%,"Catastrófico",IF(Y399=80%,"Mayor",IF(Y399=60%,"Moderado",IF(Y399=40%,"Menor",IF(Y399=20%,"Leve","")))))</f>
        <v>Menor</v>
      </c>
      <c r="Y399" s="697">
        <f>IF(AND(U399="",W399=""),"",MAX(U399,W399))</f>
        <v>0.4</v>
      </c>
      <c r="Z399" s="697" t="str">
        <f>CONCATENATE(R399,X399)</f>
        <v>AltaMenor</v>
      </c>
      <c r="AA399" s="689" t="str">
        <f>IF(Z399="Muy AltaLeve","Alto",IF(Z399="Muy AltaMenor","Alto",IF(Z399="Muy AltaModerado","Alto",IF(Z399="Muy AltaMayor","Alto",IF(Z399="Muy AltaCatastrófico","Extremo",IF(Z399="AltaLeve","Moderado",IF(Z399="AltaMenor","Moderado",IF(Z399="AltaModerado","Alto",IF(Z399="AltaMayor","Alto",IF(Z399="AltaCatastrófico","Extremo",IF(Z399="MediaLeve","Moderado",IF(Z399="MediaMenor","Moderado",IF(Z399="MediaModerado","Moderado",IF(Z399="MediaMayor","Alto",IF(Z399="MediaCatastrófico","Extremo",IF(Z399="BajaLeve","Bajo",IF(Z399="BajaMenor","Moderado",IF(Z399="BajaModerado","Moderado",IF(Z399="BajaMayor","Alto",IF(Z399="BajaCatastrófico","Extremo",IF(Z399="Muy BajaLeve","Bajo",IF(Z399="Muy BajaMenor","Bajo",IF(Z399="Muy BajaModerado","Moderado",IF(Z399="Muy BajaMayor","Alto",IF(Z399="Muy BajaCatastrófico","Extremo","")))))))))))))))))))))))))</f>
        <v>Moderado</v>
      </c>
      <c r="AB399" s="26">
        <v>1</v>
      </c>
      <c r="AC399" s="44" t="s">
        <v>1465</v>
      </c>
      <c r="AD399" s="74">
        <v>2</v>
      </c>
      <c r="AE399" s="43" t="s">
        <v>2145</v>
      </c>
      <c r="AF399" s="30" t="str">
        <f t="shared" si="25"/>
        <v>Probabilidad</v>
      </c>
      <c r="AG399" s="27" t="s">
        <v>96</v>
      </c>
      <c r="AH399" s="78">
        <f t="shared" si="24"/>
        <v>0.25</v>
      </c>
      <c r="AI399" s="27" t="s">
        <v>97</v>
      </c>
      <c r="AJ399" s="78">
        <f t="shared" si="26"/>
        <v>0.15</v>
      </c>
      <c r="AK399" s="80">
        <f t="shared" si="27"/>
        <v>0.4</v>
      </c>
      <c r="AL399" s="28">
        <f>IFERROR(IF(AF399="Probabilidad",(S399-(+S399*AK399)),IF(AF399="Impacto",S399,"")),"")</f>
        <v>0.48</v>
      </c>
      <c r="AM399" s="28">
        <f>IFERROR(IF(AF399="Impacto",(Y399-(+Y399*AK399)),IF(AF399="Probabilidad",Y399,"")),"")</f>
        <v>0.4</v>
      </c>
      <c r="AN399" s="29" t="s">
        <v>98</v>
      </c>
      <c r="AO399" s="29" t="s">
        <v>99</v>
      </c>
      <c r="AP399" s="29" t="s">
        <v>100</v>
      </c>
      <c r="AQ399" s="691" t="s">
        <v>2146</v>
      </c>
      <c r="AR399" s="687">
        <f>S399</f>
        <v>0.8</v>
      </c>
      <c r="AS399" s="687">
        <f>IF(AL399="","",MIN(AL399:AL401))</f>
        <v>0.23519999999999996</v>
      </c>
      <c r="AT399" s="689" t="str">
        <f>IFERROR(IF(AS399="","",IF(AS399&lt;=0.2,"Muy Baja",IF(AS399&lt;=0.4,"Baja",IF(AS399&lt;=0.6,"Media",IF(AS399&lt;=0.8,"Alta","Muy Alta"))))),"")</f>
        <v>Baja</v>
      </c>
      <c r="AU399" s="687">
        <f>Y399</f>
        <v>0.4</v>
      </c>
      <c r="AV399" s="687">
        <f>IF(AM399="","",MIN(AM399:AM401))</f>
        <v>0.4</v>
      </c>
      <c r="AW399" s="689" t="str">
        <f>IFERROR(IF(AV399="","",IF(AV399&lt;=0.2,"Leve",IF(AV399&lt;=0.4,"Menor",IF(AV399&lt;=0.6,"Moderado",IF(AV399&lt;=0.8,"Mayor","Catastrófico"))))),"")</f>
        <v>Menor</v>
      </c>
      <c r="AX399" s="689" t="str">
        <f>AA399</f>
        <v>Moderado</v>
      </c>
      <c r="AY399" s="689" t="str">
        <f>IFERROR(IF(OR(AND(AT399="Muy Baja",AW399="Leve"),AND(AT399="Muy Baja",AW399="Menor"),AND(AT399="Baja",AW399="Leve")),"Bajo",IF(OR(AND(AT399="Muy baja",AW399="Moderado"),AND(AT399="Baja",AW399="Menor"),AND(AT399="Baja",AW399="Moderado"),AND(AT399="Media",AW399="Leve"),AND(AT399="Media",AW399="Menor"),AND(AT399="Media",AW399="Moderado"),AND(AT399="Alta",AW399="Leve"),AND(AT399="Alta",AW399="Menor")),"Moderado",IF(OR(AND(AT399="Muy Baja",AW399="Mayor"),AND(AT399="Baja",AW399="Mayor"),AND(AT399="Media",AW399="Mayor"),AND(AT399="Alta",AW399="Moderado"),AND(AT399="Alta",AW399="Mayor"),AND(AT399="Muy Alta",AW399="Leve"),AND(AT399="Muy Alta",AW399="Menor"),AND(AT399="Muy Alta",AW399="Moderado"),AND(AT399="Muy Alta",AW399="Mayor")),"Alto",IF(OR(AND(AT399="Muy Baja",AW399="Catastrófico"),AND(AT399="Baja",AW399="Catastrófico"),AND(AT399="Media",AW399="Catastrófico"),AND(AT399="Alta",AW399="Catastrófico"),AND(AT399="Muy Alta",AW399="Catastrófico")),"Extremo","")))),"")</f>
        <v>Moderado</v>
      </c>
      <c r="AZ399" s="819" t="s">
        <v>104</v>
      </c>
      <c r="BA399" s="736" t="s">
        <v>2147</v>
      </c>
      <c r="BB399" s="843" t="s">
        <v>2148</v>
      </c>
      <c r="BC399" s="683" t="s">
        <v>2149</v>
      </c>
      <c r="BD399" s="683" t="s">
        <v>2124</v>
      </c>
      <c r="BE399" s="693">
        <v>45657</v>
      </c>
      <c r="BF399" s="683"/>
      <c r="BG399" s="683"/>
      <c r="BH399" s="685"/>
      <c r="BI399" s="685"/>
      <c r="BJ399" s="683"/>
      <c r="BK399" s="683"/>
      <c r="BL399" s="743"/>
      <c r="BM399" s="701"/>
      <c r="BN399" s="701"/>
      <c r="BO399" s="739"/>
    </row>
    <row r="400" spans="1:67" ht="69">
      <c r="A400" s="805"/>
      <c r="B400" s="808"/>
      <c r="C400" s="808"/>
      <c r="D400" s="728"/>
      <c r="E400" s="728"/>
      <c r="F400" s="515"/>
      <c r="G400" s="519"/>
      <c r="H400" s="520"/>
      <c r="I400" s="795"/>
      <c r="J400" s="491"/>
      <c r="K400" s="795"/>
      <c r="L400" s="516"/>
      <c r="M400" s="485"/>
      <c r="N400" s="516"/>
      <c r="O400" s="516"/>
      <c r="P400" s="519"/>
      <c r="Q400" s="514"/>
      <c r="R400" s="519"/>
      <c r="S400" s="482"/>
      <c r="T400" s="519"/>
      <c r="U400" s="482"/>
      <c r="V400" s="519"/>
      <c r="W400" s="482"/>
      <c r="X400" s="485"/>
      <c r="Y400" s="482"/>
      <c r="Z400" s="482"/>
      <c r="AA400" s="492"/>
      <c r="AB400" s="151">
        <v>2</v>
      </c>
      <c r="AC400" s="316" t="s">
        <v>1475</v>
      </c>
      <c r="AD400" s="159">
        <v>1.2</v>
      </c>
      <c r="AE400" s="207" t="s">
        <v>2150</v>
      </c>
      <c r="AF400" s="153" t="str">
        <f t="shared" si="25"/>
        <v>Probabilidad</v>
      </c>
      <c r="AG400" s="154" t="s">
        <v>231</v>
      </c>
      <c r="AH400" s="155">
        <f t="shared" si="24"/>
        <v>0.15</v>
      </c>
      <c r="AI400" s="154" t="s">
        <v>97</v>
      </c>
      <c r="AJ400" s="155">
        <f t="shared" si="26"/>
        <v>0.15</v>
      </c>
      <c r="AK400" s="156">
        <f t="shared" si="27"/>
        <v>0.3</v>
      </c>
      <c r="AL400" s="157">
        <f>IFERROR(IF(AND(AF399="Probabilidad",AF400="Probabilidad"),(AL399-(+AL399*AK400)),IF(AF400="Probabilidad",(S399-(+S399*AK400)),IF(AF400="Impacto",AL399,""))),"")</f>
        <v>0.33599999999999997</v>
      </c>
      <c r="AM400" s="157">
        <f>IFERROR(IF(AND(AF399="Impacto",AF400="Impacto"),(AM399-(+AM399*AK400)),IF(AF400="Impacto",(Y399-(+Y399*AK400)),IF(AF400="Probabilidad",AM399,""))),"")</f>
        <v>0.4</v>
      </c>
      <c r="AN400" s="158" t="s">
        <v>98</v>
      </c>
      <c r="AO400" s="158" t="s">
        <v>99</v>
      </c>
      <c r="AP400" s="158" t="s">
        <v>100</v>
      </c>
      <c r="AQ400" s="520"/>
      <c r="AR400" s="491"/>
      <c r="AS400" s="491"/>
      <c r="AT400" s="492"/>
      <c r="AU400" s="491"/>
      <c r="AV400" s="491"/>
      <c r="AW400" s="492"/>
      <c r="AX400" s="492"/>
      <c r="AY400" s="492"/>
      <c r="AZ400" s="795"/>
      <c r="BA400" s="737"/>
      <c r="BB400" s="519"/>
      <c r="BC400" s="516"/>
      <c r="BD400" s="516"/>
      <c r="BE400" s="694"/>
      <c r="BF400" s="516"/>
      <c r="BG400" s="516"/>
      <c r="BH400" s="516"/>
      <c r="BI400" s="516"/>
      <c r="BJ400" s="516"/>
      <c r="BK400" s="516"/>
      <c r="BL400" s="514"/>
      <c r="BM400" s="519"/>
      <c r="BN400" s="519"/>
      <c r="BO400" s="740"/>
    </row>
    <row r="401" spans="1:67" ht="94.5">
      <c r="A401" s="805"/>
      <c r="B401" s="808"/>
      <c r="C401" s="808"/>
      <c r="D401" s="728"/>
      <c r="E401" s="728"/>
      <c r="F401" s="515"/>
      <c r="G401" s="519"/>
      <c r="H401" s="520"/>
      <c r="I401" s="795"/>
      <c r="J401" s="491"/>
      <c r="K401" s="795"/>
      <c r="L401" s="516"/>
      <c r="M401" s="485"/>
      <c r="N401" s="516"/>
      <c r="O401" s="516"/>
      <c r="P401" s="519"/>
      <c r="Q401" s="514"/>
      <c r="R401" s="519"/>
      <c r="S401" s="482"/>
      <c r="T401" s="519"/>
      <c r="U401" s="482"/>
      <c r="V401" s="519"/>
      <c r="W401" s="482"/>
      <c r="X401" s="485"/>
      <c r="Y401" s="482"/>
      <c r="Z401" s="482"/>
      <c r="AA401" s="492"/>
      <c r="AB401" s="151">
        <v>3</v>
      </c>
      <c r="AC401" s="316" t="s">
        <v>2151</v>
      </c>
      <c r="AD401" s="159">
        <v>3</v>
      </c>
      <c r="AE401" s="207" t="s">
        <v>2152</v>
      </c>
      <c r="AF401" s="153" t="str">
        <f t="shared" si="25"/>
        <v>Probabilidad</v>
      </c>
      <c r="AG401" s="154" t="s">
        <v>231</v>
      </c>
      <c r="AH401" s="155">
        <f t="shared" si="24"/>
        <v>0.15</v>
      </c>
      <c r="AI401" s="154" t="s">
        <v>97</v>
      </c>
      <c r="AJ401" s="155">
        <f t="shared" si="26"/>
        <v>0.15</v>
      </c>
      <c r="AK401" s="156">
        <f t="shared" si="27"/>
        <v>0.3</v>
      </c>
      <c r="AL401" s="157">
        <f>IFERROR(IF(AND(AF400="Probabilidad",AF401="Probabilidad"),(AL400-(+AL400*AK401)),IF(AND(AF400="Impacto",AF401="Probabilidad"),(AL399-(+AL399*AK401)),IF(AF401="Impacto",AL400,""))),"")</f>
        <v>0.23519999999999996</v>
      </c>
      <c r="AM401" s="157">
        <f>IFERROR(IF(AND(AF400="Impacto",AF401="Impacto"),(AM400-(+AM400*AK401)),IF(AND(AF400="Probabilidad",AF401="Impacto"),(AM399-(+AM399*AK401)),IF(AF401="Probabilidad",AM400,""))),"")</f>
        <v>0.4</v>
      </c>
      <c r="AN401" s="158" t="s">
        <v>98</v>
      </c>
      <c r="AO401" s="158" t="s">
        <v>99</v>
      </c>
      <c r="AP401" s="158" t="s">
        <v>100</v>
      </c>
      <c r="AQ401" s="520"/>
      <c r="AR401" s="491"/>
      <c r="AS401" s="491"/>
      <c r="AT401" s="492"/>
      <c r="AU401" s="491"/>
      <c r="AV401" s="491"/>
      <c r="AW401" s="492"/>
      <c r="AX401" s="492"/>
      <c r="AY401" s="492"/>
      <c r="AZ401" s="795"/>
      <c r="BA401" s="737"/>
      <c r="BB401" s="519"/>
      <c r="BC401" s="516"/>
      <c r="BD401" s="516"/>
      <c r="BE401" s="694"/>
      <c r="BF401" s="516"/>
      <c r="BG401" s="516"/>
      <c r="BH401" s="516"/>
      <c r="BI401" s="516"/>
      <c r="BJ401" s="516"/>
      <c r="BK401" s="516"/>
      <c r="BL401" s="514"/>
      <c r="BM401" s="519"/>
      <c r="BN401" s="519"/>
      <c r="BO401" s="740"/>
    </row>
    <row r="402" spans="1:67" ht="67.5">
      <c r="A402" s="805"/>
      <c r="B402" s="808"/>
      <c r="C402" s="808"/>
      <c r="D402" s="728" t="s">
        <v>1299</v>
      </c>
      <c r="E402" s="728" t="s">
        <v>447</v>
      </c>
      <c r="F402" s="515">
        <v>2</v>
      </c>
      <c r="G402" s="516" t="s">
        <v>2141</v>
      </c>
      <c r="H402" s="520" t="s">
        <v>1368</v>
      </c>
      <c r="I402" s="795" t="s">
        <v>1316</v>
      </c>
      <c r="J402" s="491" t="s">
        <v>2153</v>
      </c>
      <c r="K402" s="795" t="s">
        <v>180</v>
      </c>
      <c r="L402" s="516" t="s">
        <v>365</v>
      </c>
      <c r="M402" s="485" t="s">
        <v>1304</v>
      </c>
      <c r="N402" s="516" t="s">
        <v>2154</v>
      </c>
      <c r="O402" s="516" t="s">
        <v>2155</v>
      </c>
      <c r="P402" s="519" t="s">
        <v>188</v>
      </c>
      <c r="Q402" s="514" t="s">
        <v>188</v>
      </c>
      <c r="R402" s="519" t="s">
        <v>218</v>
      </c>
      <c r="S402" s="482">
        <f>IF(R402="Muy Alta",100%,IF(R402="Alta",80%,IF(R402="Media",60%,IF(R402="Baja",40%,IF(R402="Muy Baja",20%,"")))))</f>
        <v>0.8</v>
      </c>
      <c r="T402" s="519" t="s">
        <v>120</v>
      </c>
      <c r="U402" s="482">
        <f>IF(T402="Catastrófico",100%,IF(T402="Mayor",80%,IF(T402="Moderado",60%,IF(T402="Menor",40%,IF(T402="Leve",20%,"")))))</f>
        <v>0.2</v>
      </c>
      <c r="V402" s="519" t="s">
        <v>120</v>
      </c>
      <c r="W402" s="482">
        <f>IF(V402="Catastrófico",100%,IF(V402="Mayor",80%,IF(V402="Moderado",60%,IF(V402="Menor",40%,IF(V402="Leve",20%,"")))))</f>
        <v>0.2</v>
      </c>
      <c r="X402" s="485" t="str">
        <f>IF(Y402=100%,"Catastrófico",IF(Y402=80%,"Mayor",IF(Y402=60%,"Moderado",IF(Y402=40%,"Menor",IF(Y402=20%,"Leve","")))))</f>
        <v>Leve</v>
      </c>
      <c r="Y402" s="482">
        <f>IF(AND(U402="",W402=""),"",MAX(U402,W402))</f>
        <v>0.2</v>
      </c>
      <c r="Z402" s="482" t="str">
        <f>CONCATENATE(R402,X402)</f>
        <v>AltaLeve</v>
      </c>
      <c r="AA402" s="492" t="str">
        <f>IF(Z402="Muy AltaLeve","Alto",IF(Z402="Muy AltaMenor","Alto",IF(Z402="Muy AltaModerado","Alto",IF(Z402="Muy AltaMayor","Alto",IF(Z402="Muy AltaCatastrófico","Extremo",IF(Z402="AltaLeve","Moderado",IF(Z402="AltaMenor","Moderado",IF(Z402="AltaModerado","Alto",IF(Z402="AltaMayor","Alto",IF(Z402="AltaCatastrófico","Extremo",IF(Z402="MediaLeve","Moderado",IF(Z402="MediaMenor","Moderado",IF(Z402="MediaModerado","Moderado",IF(Z402="MediaMayor","Alto",IF(Z402="MediaCatastrófico","Extremo",IF(Z402="BajaLeve","Bajo",IF(Z402="BajaMenor","Moderado",IF(Z402="BajaModerado","Moderado",IF(Z402="BajaMayor","Alto",IF(Z402="BajaCatastrófico","Extremo",IF(Z402="Muy BajaLeve","Bajo",IF(Z402="Muy BajaMenor","Bajo",IF(Z402="Muy BajaModerado","Moderado",IF(Z402="Muy BajaMayor","Alto",IF(Z402="Muy BajaCatastrófico","Extremo","")))))))))))))))))))))))))</f>
        <v>Moderado</v>
      </c>
      <c r="AB402" s="151">
        <v>1</v>
      </c>
      <c r="AC402" s="321" t="s">
        <v>1484</v>
      </c>
      <c r="AD402" s="159">
        <v>3</v>
      </c>
      <c r="AE402" s="207" t="s">
        <v>1486</v>
      </c>
      <c r="AF402" s="153" t="str">
        <f t="shared" si="25"/>
        <v>Probabilidad</v>
      </c>
      <c r="AG402" s="154" t="s">
        <v>96</v>
      </c>
      <c r="AH402" s="155">
        <f t="shared" si="24"/>
        <v>0.25</v>
      </c>
      <c r="AI402" s="154" t="s">
        <v>97</v>
      </c>
      <c r="AJ402" s="155">
        <f t="shared" si="26"/>
        <v>0.15</v>
      </c>
      <c r="AK402" s="156">
        <f t="shared" si="27"/>
        <v>0.4</v>
      </c>
      <c r="AL402" s="157">
        <f>IFERROR(IF(AF402="Probabilidad",(S402-(+S402*AK402)),IF(AF402="Impacto",S402,"")),"")</f>
        <v>0.48</v>
      </c>
      <c r="AM402" s="157">
        <f>IFERROR(IF(AF402="Impacto",(Y402-(+Y402*AK402)),IF(AF402="Probabilidad",Y402,"")),"")</f>
        <v>0.2</v>
      </c>
      <c r="AN402" s="158" t="s">
        <v>2131</v>
      </c>
      <c r="AO402" s="158" t="s">
        <v>99</v>
      </c>
      <c r="AP402" s="158" t="s">
        <v>100</v>
      </c>
      <c r="AQ402" s="520" t="s">
        <v>2146</v>
      </c>
      <c r="AR402" s="490">
        <f>S402</f>
        <v>0.8</v>
      </c>
      <c r="AS402" s="490">
        <f>IF(AL402="","",MIN(AL402:AL407))</f>
        <v>0.12095999999999998</v>
      </c>
      <c r="AT402" s="492" t="str">
        <f>IFERROR(IF(AS402="","",IF(AS402&lt;=0.2,"Muy Baja",IF(AS402&lt;=0.4,"Baja",IF(AS402&lt;=0.6,"Media",IF(AS402&lt;=0.8,"Alta","Muy Alta"))))),"")</f>
        <v>Muy Baja</v>
      </c>
      <c r="AU402" s="490">
        <f>Y402</f>
        <v>0.2</v>
      </c>
      <c r="AV402" s="490">
        <f>IF(AM402="","",MIN(AM402:AM407))</f>
        <v>0.11250000000000002</v>
      </c>
      <c r="AW402" s="492" t="str">
        <f>IFERROR(IF(AV402="","",IF(AV402&lt;=0.2,"Leve",IF(AV402&lt;=0.4,"Menor",IF(AV402&lt;=0.6,"Moderado",IF(AV402&lt;=0.8,"Mayor","Catastrófico"))))),"")</f>
        <v>Leve</v>
      </c>
      <c r="AX402" s="492" t="str">
        <f>AA402</f>
        <v>Moderado</v>
      </c>
      <c r="AY402" s="492" t="str">
        <f>IFERROR(IF(OR(AND(AT402="Muy Baja",AW402="Leve"),AND(AT402="Muy Baja",AW402="Menor"),AND(AT402="Baja",AW402="Leve")),"Bajo",IF(OR(AND(AT402="Muy baja",AW402="Moderado"),AND(AT402="Baja",AW402="Menor"),AND(AT402="Baja",AW402="Moderado"),AND(AT402="Media",AW402="Leve"),AND(AT402="Media",AW402="Menor"),AND(AT402="Media",AW402="Moderado"),AND(AT402="Alta",AW402="Leve"),AND(AT402="Alta",AW402="Menor")),"Moderado",IF(OR(AND(AT402="Muy Baja",AW402="Mayor"),AND(AT402="Baja",AW402="Mayor"),AND(AT402="Media",AW402="Mayor"),AND(AT402="Alta",AW402="Moderado"),AND(AT402="Alta",AW402="Mayor"),AND(AT402="Muy Alta",AW402="Leve"),AND(AT402="Muy Alta",AW402="Menor"),AND(AT402="Muy Alta",AW402="Moderado"),AND(AT402="Muy Alta",AW402="Mayor")),"Alto",IF(OR(AND(AT402="Muy Baja",AW402="Catastrófico"),AND(AT402="Baja",AW402="Catastrófico"),AND(AT402="Media",AW402="Catastrófico"),AND(AT402="Alta",AW402="Catastrófico"),AND(AT402="Muy Alta",AW402="Catastrófico")),"Extremo","")))),"")</f>
        <v>Bajo</v>
      </c>
      <c r="AZ402" s="795" t="s">
        <v>127</v>
      </c>
      <c r="BA402" s="516" t="s">
        <v>188</v>
      </c>
      <c r="BB402" s="516" t="s">
        <v>188</v>
      </c>
      <c r="BC402" s="516" t="s">
        <v>188</v>
      </c>
      <c r="BD402" s="516" t="s">
        <v>188</v>
      </c>
      <c r="BE402" s="516" t="s">
        <v>188</v>
      </c>
      <c r="BF402" s="516"/>
      <c r="BG402" s="516"/>
      <c r="BH402" s="581"/>
      <c r="BI402" s="581"/>
      <c r="BJ402" s="581"/>
      <c r="BK402" s="581"/>
      <c r="BL402" s="581"/>
      <c r="BM402" s="516"/>
      <c r="BN402" s="516"/>
      <c r="BO402" s="719"/>
    </row>
    <row r="403" spans="1:67" ht="94.5">
      <c r="A403" s="805"/>
      <c r="B403" s="808"/>
      <c r="C403" s="808"/>
      <c r="D403" s="728"/>
      <c r="E403" s="728"/>
      <c r="F403" s="515"/>
      <c r="G403" s="516"/>
      <c r="H403" s="520"/>
      <c r="I403" s="795"/>
      <c r="J403" s="491"/>
      <c r="K403" s="795"/>
      <c r="L403" s="516"/>
      <c r="M403" s="485"/>
      <c r="N403" s="516"/>
      <c r="O403" s="516"/>
      <c r="P403" s="519"/>
      <c r="Q403" s="514"/>
      <c r="R403" s="519"/>
      <c r="S403" s="482"/>
      <c r="T403" s="519"/>
      <c r="U403" s="482"/>
      <c r="V403" s="519"/>
      <c r="W403" s="482"/>
      <c r="X403" s="485"/>
      <c r="Y403" s="482"/>
      <c r="Z403" s="482"/>
      <c r="AA403" s="492"/>
      <c r="AB403" s="151">
        <v>2</v>
      </c>
      <c r="AC403" s="321" t="s">
        <v>2151</v>
      </c>
      <c r="AD403" s="159">
        <v>4</v>
      </c>
      <c r="AE403" s="207" t="s">
        <v>1356</v>
      </c>
      <c r="AF403" s="160" t="str">
        <f>IF(OR(AG403="Preventivo",AG403="Detectivo"),"Probabilidad",IF(AG403="Correctivo","Impacto",""))</f>
        <v>Probabilidad</v>
      </c>
      <c r="AG403" s="158" t="s">
        <v>231</v>
      </c>
      <c r="AH403" s="155">
        <f t="shared" si="24"/>
        <v>0.15</v>
      </c>
      <c r="AI403" s="158" t="s">
        <v>97</v>
      </c>
      <c r="AJ403" s="155">
        <f t="shared" si="26"/>
        <v>0.15</v>
      </c>
      <c r="AK403" s="156">
        <f t="shared" si="27"/>
        <v>0.3</v>
      </c>
      <c r="AL403" s="161">
        <f>IFERROR(IF(AND(AF402="Probabilidad",AF403="Probabilidad"),(AL402-(+AL402*AK403)),IF(AF403="Probabilidad",(S402-(+S402*AK403)),IF(AF403="Impacto",AL402,""))),"")</f>
        <v>0.33599999999999997</v>
      </c>
      <c r="AM403" s="161">
        <f>IFERROR(IF(AND(AF402="Impacto",AF403="Impacto"),(AM402-(+AM402*AK403)),IF(AF403="Impacto",(Y402-(+Y402*AK403)),IF(AF403="Probabilidad",AM402,""))),"")</f>
        <v>0.2</v>
      </c>
      <c r="AN403" s="158" t="s">
        <v>2131</v>
      </c>
      <c r="AO403" s="158" t="s">
        <v>99</v>
      </c>
      <c r="AP403" s="158" t="s">
        <v>100</v>
      </c>
      <c r="AQ403" s="520"/>
      <c r="AR403" s="491"/>
      <c r="AS403" s="491"/>
      <c r="AT403" s="492"/>
      <c r="AU403" s="491"/>
      <c r="AV403" s="491"/>
      <c r="AW403" s="492"/>
      <c r="AX403" s="492"/>
      <c r="AY403" s="492"/>
      <c r="AZ403" s="795"/>
      <c r="BA403" s="516"/>
      <c r="BB403" s="516"/>
      <c r="BC403" s="516"/>
      <c r="BD403" s="516"/>
      <c r="BE403" s="516"/>
      <c r="BF403" s="516"/>
      <c r="BG403" s="516"/>
      <c r="BH403" s="581"/>
      <c r="BI403" s="581"/>
      <c r="BJ403" s="581"/>
      <c r="BK403" s="581"/>
      <c r="BL403" s="581"/>
      <c r="BM403" s="516"/>
      <c r="BN403" s="516"/>
      <c r="BO403" s="719"/>
    </row>
    <row r="404" spans="1:67" ht="121.5">
      <c r="A404" s="805"/>
      <c r="B404" s="808"/>
      <c r="C404" s="808"/>
      <c r="D404" s="728"/>
      <c r="E404" s="728"/>
      <c r="F404" s="515"/>
      <c r="G404" s="516"/>
      <c r="H404" s="520"/>
      <c r="I404" s="795"/>
      <c r="J404" s="491"/>
      <c r="K404" s="795"/>
      <c r="L404" s="516"/>
      <c r="M404" s="485"/>
      <c r="N404" s="516"/>
      <c r="O404" s="516"/>
      <c r="P404" s="519"/>
      <c r="Q404" s="514"/>
      <c r="R404" s="519"/>
      <c r="S404" s="482"/>
      <c r="T404" s="519"/>
      <c r="U404" s="482"/>
      <c r="V404" s="519"/>
      <c r="W404" s="482"/>
      <c r="X404" s="485"/>
      <c r="Y404" s="482"/>
      <c r="Z404" s="482"/>
      <c r="AA404" s="492"/>
      <c r="AB404" s="151">
        <v>3</v>
      </c>
      <c r="AC404" s="322" t="s">
        <v>1492</v>
      </c>
      <c r="AD404" s="159" t="s">
        <v>338</v>
      </c>
      <c r="AE404" s="272" t="s">
        <v>1493</v>
      </c>
      <c r="AF404" s="153" t="str">
        <f>IF(OR(AG404="Preventivo",AG404="Detectivo"),"Probabilidad",IF(AG404="Correctivo","Impacto",""))</f>
        <v>Probabilidad</v>
      </c>
      <c r="AG404" s="154" t="s">
        <v>96</v>
      </c>
      <c r="AH404" s="155">
        <f t="shared" si="24"/>
        <v>0.25</v>
      </c>
      <c r="AI404" s="154" t="s">
        <v>97</v>
      </c>
      <c r="AJ404" s="155">
        <f t="shared" si="26"/>
        <v>0.15</v>
      </c>
      <c r="AK404" s="156">
        <f t="shared" si="27"/>
        <v>0.4</v>
      </c>
      <c r="AL404" s="157">
        <f>IFERROR(IF(AND(AF403="Probabilidad",AF404="Probabilidad"),(AL403-(+AL403*AK404)),IF(AND(AF403="Impacto",AF404="Probabilidad"),(AL402-(+AL402*AK404)),IF(AF404="Impacto",AL403,""))),"")</f>
        <v>0.20159999999999997</v>
      </c>
      <c r="AM404" s="157">
        <f>IFERROR(IF(AND(AF403="Impacto",AF404="Impacto"),(AM403-(+AM403*AK404)),IF(AND(AF403="Probabilidad",AF404="Impacto"),(AM402-(+AM402*AK404)),IF(AF404="Probabilidad",AM403,""))),"")</f>
        <v>0.2</v>
      </c>
      <c r="AN404" s="158" t="s">
        <v>2131</v>
      </c>
      <c r="AO404" s="158" t="s">
        <v>99</v>
      </c>
      <c r="AP404" s="158" t="s">
        <v>100</v>
      </c>
      <c r="AQ404" s="520"/>
      <c r="AR404" s="491"/>
      <c r="AS404" s="491"/>
      <c r="AT404" s="492"/>
      <c r="AU404" s="491"/>
      <c r="AV404" s="491"/>
      <c r="AW404" s="492"/>
      <c r="AX404" s="492"/>
      <c r="AY404" s="492"/>
      <c r="AZ404" s="795"/>
      <c r="BA404" s="516"/>
      <c r="BB404" s="516"/>
      <c r="BC404" s="516"/>
      <c r="BD404" s="516"/>
      <c r="BE404" s="516"/>
      <c r="BF404" s="516"/>
      <c r="BG404" s="516"/>
      <c r="BH404" s="581"/>
      <c r="BI404" s="581"/>
      <c r="BJ404" s="581"/>
      <c r="BK404" s="581"/>
      <c r="BL404" s="581"/>
      <c r="BM404" s="516"/>
      <c r="BN404" s="516"/>
      <c r="BO404" s="719"/>
    </row>
    <row r="405" spans="1:67" ht="67.5">
      <c r="A405" s="805"/>
      <c r="B405" s="808"/>
      <c r="C405" s="808"/>
      <c r="D405" s="728"/>
      <c r="E405" s="728"/>
      <c r="F405" s="515"/>
      <c r="G405" s="516"/>
      <c r="H405" s="520"/>
      <c r="I405" s="795"/>
      <c r="J405" s="491"/>
      <c r="K405" s="795"/>
      <c r="L405" s="516"/>
      <c r="M405" s="485"/>
      <c r="N405" s="516"/>
      <c r="O405" s="516"/>
      <c r="P405" s="519"/>
      <c r="Q405" s="514"/>
      <c r="R405" s="519"/>
      <c r="S405" s="482"/>
      <c r="T405" s="519"/>
      <c r="U405" s="482"/>
      <c r="V405" s="519"/>
      <c r="W405" s="482"/>
      <c r="X405" s="485"/>
      <c r="Y405" s="482"/>
      <c r="Z405" s="482"/>
      <c r="AA405" s="492"/>
      <c r="AB405" s="151">
        <v>4</v>
      </c>
      <c r="AC405" s="322" t="s">
        <v>2156</v>
      </c>
      <c r="AD405" s="159" t="s">
        <v>338</v>
      </c>
      <c r="AE405" s="207" t="s">
        <v>1486</v>
      </c>
      <c r="AF405" s="153" t="str">
        <f t="shared" si="25"/>
        <v>Impacto</v>
      </c>
      <c r="AG405" s="154" t="s">
        <v>270</v>
      </c>
      <c r="AH405" s="155">
        <f t="shared" si="24"/>
        <v>0.1</v>
      </c>
      <c r="AI405" s="154" t="s">
        <v>97</v>
      </c>
      <c r="AJ405" s="155">
        <f t="shared" si="26"/>
        <v>0.15</v>
      </c>
      <c r="AK405" s="156">
        <f t="shared" si="27"/>
        <v>0.25</v>
      </c>
      <c r="AL405" s="157">
        <f>IFERROR(IF(AND(AF404="Probabilidad",AF405="Probabilidad"),(AL404-(+AL404*AK405)),IF(AND(AF404="Impacto",AF405="Probabilidad"),(AL403-(+AL403*AK405)),IF(AF405="Impacto",AL404,""))),"")</f>
        <v>0.20159999999999997</v>
      </c>
      <c r="AM405" s="157">
        <f>IFERROR(IF(AND(AF404="Impacto",AF405="Impacto"),(AM404-(+AM404*AK405)),IF(AND(AF404="Probabilidad",AF405="Impacto"),(AM403-(+AM403*AK405)),IF(AF405="Probabilidad",AM404,""))),"")</f>
        <v>0.15000000000000002</v>
      </c>
      <c r="AN405" s="158" t="s">
        <v>2131</v>
      </c>
      <c r="AO405" s="158" t="s">
        <v>99</v>
      </c>
      <c r="AP405" s="158" t="s">
        <v>100</v>
      </c>
      <c r="AQ405" s="520"/>
      <c r="AR405" s="491"/>
      <c r="AS405" s="491"/>
      <c r="AT405" s="492"/>
      <c r="AU405" s="491"/>
      <c r="AV405" s="491"/>
      <c r="AW405" s="492"/>
      <c r="AX405" s="492"/>
      <c r="AY405" s="492"/>
      <c r="AZ405" s="795"/>
      <c r="BA405" s="516"/>
      <c r="BB405" s="516"/>
      <c r="BC405" s="516"/>
      <c r="BD405" s="516"/>
      <c r="BE405" s="516"/>
      <c r="BF405" s="516"/>
      <c r="BG405" s="516"/>
      <c r="BH405" s="581"/>
      <c r="BI405" s="581"/>
      <c r="BJ405" s="581"/>
      <c r="BK405" s="581"/>
      <c r="BL405" s="581"/>
      <c r="BM405" s="516"/>
      <c r="BN405" s="516"/>
      <c r="BO405" s="719"/>
    </row>
    <row r="406" spans="1:67" ht="94.5">
      <c r="A406" s="805"/>
      <c r="B406" s="808"/>
      <c r="C406" s="808"/>
      <c r="D406" s="728"/>
      <c r="E406" s="728"/>
      <c r="F406" s="515"/>
      <c r="G406" s="516"/>
      <c r="H406" s="520"/>
      <c r="I406" s="795"/>
      <c r="J406" s="491"/>
      <c r="K406" s="795"/>
      <c r="L406" s="516"/>
      <c r="M406" s="485"/>
      <c r="N406" s="516"/>
      <c r="O406" s="516"/>
      <c r="P406" s="519"/>
      <c r="Q406" s="514"/>
      <c r="R406" s="519"/>
      <c r="S406" s="482"/>
      <c r="T406" s="519"/>
      <c r="U406" s="482"/>
      <c r="V406" s="519"/>
      <c r="W406" s="482"/>
      <c r="X406" s="485"/>
      <c r="Y406" s="482"/>
      <c r="Z406" s="482"/>
      <c r="AA406" s="492"/>
      <c r="AB406" s="151">
        <v>5</v>
      </c>
      <c r="AC406" s="321" t="s">
        <v>2139</v>
      </c>
      <c r="AD406" s="159" t="s">
        <v>338</v>
      </c>
      <c r="AE406" s="207" t="s">
        <v>1486</v>
      </c>
      <c r="AF406" s="153" t="str">
        <f t="shared" si="25"/>
        <v>Probabilidad</v>
      </c>
      <c r="AG406" s="154" t="s">
        <v>96</v>
      </c>
      <c r="AH406" s="155">
        <f t="shared" si="24"/>
        <v>0.25</v>
      </c>
      <c r="AI406" s="154" t="s">
        <v>97</v>
      </c>
      <c r="AJ406" s="155">
        <f t="shared" si="26"/>
        <v>0.15</v>
      </c>
      <c r="AK406" s="156">
        <f t="shared" si="27"/>
        <v>0.4</v>
      </c>
      <c r="AL406" s="157">
        <f>IFERROR(IF(AND(AF405="Probabilidad",AF406="Probabilidad"),(AL405-(+AL405*AK406)),IF(AND(AF405="Impacto",AF406="Probabilidad"),(AL404-(+AL404*AK406)),IF(AF406="Impacto",AL405,""))),"")</f>
        <v>0.12095999999999998</v>
      </c>
      <c r="AM406" s="157">
        <f>IFERROR(IF(AND(AF405="Impacto",AF406="Impacto"),(AM405-(+AM405*AK406)),IF(AND(AF405="Probabilidad",AF406="Impacto"),(AM404-(+AM404*AK406)),IF(AF406="Probabilidad",AM405,""))),"")</f>
        <v>0.15000000000000002</v>
      </c>
      <c r="AN406" s="158" t="s">
        <v>2131</v>
      </c>
      <c r="AO406" s="158" t="s">
        <v>99</v>
      </c>
      <c r="AP406" s="158" t="s">
        <v>100</v>
      </c>
      <c r="AQ406" s="520"/>
      <c r="AR406" s="491"/>
      <c r="AS406" s="491"/>
      <c r="AT406" s="492"/>
      <c r="AU406" s="491"/>
      <c r="AV406" s="491"/>
      <c r="AW406" s="492"/>
      <c r="AX406" s="492"/>
      <c r="AY406" s="492"/>
      <c r="AZ406" s="795"/>
      <c r="BA406" s="516"/>
      <c r="BB406" s="516"/>
      <c r="BC406" s="516"/>
      <c r="BD406" s="516"/>
      <c r="BE406" s="516"/>
      <c r="BF406" s="516"/>
      <c r="BG406" s="516"/>
      <c r="BH406" s="581"/>
      <c r="BI406" s="581"/>
      <c r="BJ406" s="581"/>
      <c r="BK406" s="581"/>
      <c r="BL406" s="581"/>
      <c r="BM406" s="516"/>
      <c r="BN406" s="516"/>
      <c r="BO406" s="719"/>
    </row>
    <row r="407" spans="1:67" ht="94.5">
      <c r="A407" s="805"/>
      <c r="B407" s="808"/>
      <c r="C407" s="808"/>
      <c r="D407" s="728"/>
      <c r="E407" s="728"/>
      <c r="F407" s="515"/>
      <c r="G407" s="516"/>
      <c r="H407" s="520"/>
      <c r="I407" s="795"/>
      <c r="J407" s="491"/>
      <c r="K407" s="795"/>
      <c r="L407" s="516"/>
      <c r="M407" s="485"/>
      <c r="N407" s="516"/>
      <c r="O407" s="516"/>
      <c r="P407" s="519"/>
      <c r="Q407" s="514"/>
      <c r="R407" s="519"/>
      <c r="S407" s="482"/>
      <c r="T407" s="519"/>
      <c r="U407" s="482"/>
      <c r="V407" s="519"/>
      <c r="W407" s="482"/>
      <c r="X407" s="485"/>
      <c r="Y407" s="482"/>
      <c r="Z407" s="482"/>
      <c r="AA407" s="492"/>
      <c r="AB407" s="151">
        <v>6</v>
      </c>
      <c r="AC407" s="321" t="s">
        <v>2139</v>
      </c>
      <c r="AD407" s="159" t="s">
        <v>338</v>
      </c>
      <c r="AE407" s="207" t="s">
        <v>1486</v>
      </c>
      <c r="AF407" s="153" t="str">
        <f t="shared" si="25"/>
        <v>Impacto</v>
      </c>
      <c r="AG407" s="154" t="s">
        <v>270</v>
      </c>
      <c r="AH407" s="155">
        <f t="shared" si="24"/>
        <v>0.1</v>
      </c>
      <c r="AI407" s="154" t="s">
        <v>97</v>
      </c>
      <c r="AJ407" s="155">
        <f t="shared" si="26"/>
        <v>0.15</v>
      </c>
      <c r="AK407" s="156">
        <f t="shared" si="27"/>
        <v>0.25</v>
      </c>
      <c r="AL407" s="157">
        <f>IFERROR(IF(AND(AF406="Probabilidad",AF407="Probabilidad"),(AL406-(+AL406*AK407)),IF(AND(AF406="Impacto",AF407="Probabilidad"),(AL405-(+AL405*AK407)),IF(AF407="Impacto",AL406,""))),"")</f>
        <v>0.12095999999999998</v>
      </c>
      <c r="AM407" s="157">
        <f>IFERROR(IF(AND(AF406="Impacto",AF407="Impacto"),(AM406-(+AM406*AK407)),IF(AND(AF406="Probabilidad",AF407="Impacto"),(AM405-(+AM405*AK407)),IF(AF407="Probabilidad",AM406,""))),"")</f>
        <v>0.11250000000000002</v>
      </c>
      <c r="AN407" s="158" t="s">
        <v>2131</v>
      </c>
      <c r="AO407" s="158" t="s">
        <v>99</v>
      </c>
      <c r="AP407" s="158" t="s">
        <v>100</v>
      </c>
      <c r="AQ407" s="520"/>
      <c r="AR407" s="491"/>
      <c r="AS407" s="491"/>
      <c r="AT407" s="492"/>
      <c r="AU407" s="491"/>
      <c r="AV407" s="491"/>
      <c r="AW407" s="492"/>
      <c r="AX407" s="492"/>
      <c r="AY407" s="492"/>
      <c r="AZ407" s="795"/>
      <c r="BA407" s="516"/>
      <c r="BB407" s="516"/>
      <c r="BC407" s="516"/>
      <c r="BD407" s="516"/>
      <c r="BE407" s="516"/>
      <c r="BF407" s="516"/>
      <c r="BG407" s="516"/>
      <c r="BH407" s="581"/>
      <c r="BI407" s="581"/>
      <c r="BJ407" s="581"/>
      <c r="BK407" s="581"/>
      <c r="BL407" s="581"/>
      <c r="BM407" s="516"/>
      <c r="BN407" s="516"/>
      <c r="BO407" s="719"/>
    </row>
    <row r="408" spans="1:67" ht="67.5">
      <c r="A408" s="805"/>
      <c r="B408" s="808"/>
      <c r="C408" s="808"/>
      <c r="D408" s="728" t="s">
        <v>1299</v>
      </c>
      <c r="E408" s="728" t="s">
        <v>447</v>
      </c>
      <c r="F408" s="515">
        <v>3</v>
      </c>
      <c r="G408" s="516" t="s">
        <v>2157</v>
      </c>
      <c r="H408" s="520" t="s">
        <v>1330</v>
      </c>
      <c r="I408" s="795" t="s">
        <v>1302</v>
      </c>
      <c r="J408" s="491" t="s">
        <v>2158</v>
      </c>
      <c r="K408" s="795" t="s">
        <v>180</v>
      </c>
      <c r="L408" s="516" t="s">
        <v>365</v>
      </c>
      <c r="M408" s="485" t="s">
        <v>1304</v>
      </c>
      <c r="N408" s="516" t="s">
        <v>2128</v>
      </c>
      <c r="O408" s="516" t="s">
        <v>2129</v>
      </c>
      <c r="P408" s="519" t="s">
        <v>188</v>
      </c>
      <c r="Q408" s="514" t="s">
        <v>188</v>
      </c>
      <c r="R408" s="519" t="s">
        <v>90</v>
      </c>
      <c r="S408" s="482">
        <f>IF(R408="Muy Alta",100%,IF(R408="Alta",80%,IF(R408="Media",60%,IF(R408="Baja",40%,IF(R408="Muy Baja",20%,"")))))</f>
        <v>0.6</v>
      </c>
      <c r="T408" s="519" t="s">
        <v>120</v>
      </c>
      <c r="U408" s="482">
        <f>IF(T408="Catastrófico",100%,IF(T408="Mayor",80%,IF(T408="Moderado",60%,IF(T408="Menor",40%,IF(T408="Leve",20%,"")))))</f>
        <v>0.2</v>
      </c>
      <c r="V408" s="519" t="s">
        <v>125</v>
      </c>
      <c r="W408" s="482">
        <f>IF(V408="Catastrófico",100%,IF(V408="Mayor",80%,IF(V408="Moderado",60%,IF(V408="Menor",40%,IF(V408="Leve",20%,"")))))</f>
        <v>0.6</v>
      </c>
      <c r="X408" s="485" t="str">
        <f>IF(Y408=100%,"Catastrófico",IF(Y408=80%,"Mayor",IF(Y408=60%,"Moderado",IF(Y408=40%,"Menor",IF(Y408=20%,"Leve","")))))</f>
        <v>Moderado</v>
      </c>
      <c r="Y408" s="482">
        <f>IF(AND(U408="",W408=""),"",MAX(U408,W408))</f>
        <v>0.6</v>
      </c>
      <c r="Z408" s="482" t="str">
        <f>CONCATENATE(R408,X408)</f>
        <v>MediaModerado</v>
      </c>
      <c r="AA408" s="492" t="str">
        <f>IF(Z408="Muy AltaLeve","Alto",IF(Z408="Muy AltaMenor","Alto",IF(Z408="Muy AltaModerado","Alto",IF(Z408="Muy AltaMayor","Alto",IF(Z408="Muy AltaCatastrófico","Extremo",IF(Z408="AltaLeve","Moderado",IF(Z408="AltaMenor","Moderado",IF(Z408="AltaModerado","Alto",IF(Z408="AltaMayor","Alto",IF(Z408="AltaCatastrófico","Extremo",IF(Z408="MediaLeve","Moderado",IF(Z408="MediaMenor","Moderado",IF(Z408="MediaModerado","Moderado",IF(Z408="MediaMayor","Alto",IF(Z408="MediaCatastrófico","Extremo",IF(Z408="BajaLeve","Bajo",IF(Z408="BajaMenor","Moderado",IF(Z408="BajaModerado","Moderado",IF(Z408="BajaMayor","Alto",IF(Z408="BajaCatastrófico","Extremo",IF(Z408="Muy BajaLeve","Bajo",IF(Z408="Muy BajaMenor","Bajo",IF(Z408="Muy BajaModerado","Moderado",IF(Z408="Muy BajaMayor","Alto",IF(Z408="Muy BajaCatastrófico","Extremo","")))))))))))))))))))))))))</f>
        <v>Moderado</v>
      </c>
      <c r="AB408" s="151">
        <v>1</v>
      </c>
      <c r="AC408" s="316" t="s">
        <v>2130</v>
      </c>
      <c r="AD408" s="162">
        <v>2</v>
      </c>
      <c r="AE408" s="212" t="s">
        <v>1722</v>
      </c>
      <c r="AF408" s="153" t="str">
        <f t="shared" si="25"/>
        <v>Probabilidad</v>
      </c>
      <c r="AG408" s="154" t="s">
        <v>231</v>
      </c>
      <c r="AH408" s="155">
        <f t="shared" si="24"/>
        <v>0.15</v>
      </c>
      <c r="AI408" s="154" t="s">
        <v>635</v>
      </c>
      <c r="AJ408" s="155">
        <f t="shared" si="26"/>
        <v>0.25</v>
      </c>
      <c r="AK408" s="156">
        <f t="shared" si="27"/>
        <v>0.4</v>
      </c>
      <c r="AL408" s="157">
        <f>IFERROR(IF(AF408="Probabilidad",(S408-(+S408*AK408)),IF(AF408="Impacto",S408,"")),"")</f>
        <v>0.36</v>
      </c>
      <c r="AM408" s="157">
        <f>IFERROR(IF(AF408="Impacto",(Y408-(+Y408*AK408)),IF(AF408="Probabilidad",Y408,"")),"")</f>
        <v>0.6</v>
      </c>
      <c r="AN408" s="158" t="s">
        <v>2131</v>
      </c>
      <c r="AO408" s="158" t="s">
        <v>99</v>
      </c>
      <c r="AP408" s="158" t="s">
        <v>100</v>
      </c>
      <c r="AQ408" s="520" t="s">
        <v>2146</v>
      </c>
      <c r="AR408" s="490">
        <f>S408</f>
        <v>0.6</v>
      </c>
      <c r="AS408" s="490">
        <f>IF(AL408="","",MIN(AL408:AL412))</f>
        <v>0.12348000000000001</v>
      </c>
      <c r="AT408" s="492" t="str">
        <f>IFERROR(IF(AS408="","",IF(AS408&lt;=0.2,"Muy Baja",IF(AS408&lt;=0.4,"Baja",IF(AS408&lt;=0.6,"Media",IF(AS408&lt;=0.8,"Alta","Muy Alta"))))),"")</f>
        <v>Muy Baja</v>
      </c>
      <c r="AU408" s="490">
        <f>Y408</f>
        <v>0.6</v>
      </c>
      <c r="AV408" s="490">
        <f>IF(AM408="","",MIN(AM408:AM412))</f>
        <v>0.44999999999999996</v>
      </c>
      <c r="AW408" s="492" t="str">
        <f>IFERROR(IF(AV408="","",IF(AV408&lt;=0.2,"Leve",IF(AV408&lt;=0.4,"Menor",IF(AV408&lt;=0.6,"Moderado",IF(AV408&lt;=0.8,"Mayor","Catastrófico"))))),"")</f>
        <v>Moderado</v>
      </c>
      <c r="AX408" s="492" t="str">
        <f>AA408</f>
        <v>Moderado</v>
      </c>
      <c r="AY408" s="492" t="str">
        <f>IFERROR(IF(OR(AND(AT408="Muy Baja",AW408="Leve"),AND(AT408="Muy Baja",AW408="Menor"),AND(AT408="Baja",AW408="Leve")),"Bajo",IF(OR(AND(AT408="Muy baja",AW408="Moderado"),AND(AT408="Baja",AW408="Menor"),AND(AT408="Baja",AW408="Moderado"),AND(AT408="Media",AW408="Leve"),AND(AT408="Media",AW408="Menor"),AND(AT408="Media",AW408="Moderado"),AND(AT408="Alta",AW408="Leve"),AND(AT408="Alta",AW408="Menor")),"Moderado",IF(OR(AND(AT408="Muy Baja",AW408="Mayor"),AND(AT408="Baja",AW408="Mayor"),AND(AT408="Media",AW408="Mayor"),AND(AT408="Alta",AW408="Moderado"),AND(AT408="Alta",AW408="Mayor"),AND(AT408="Muy Alta",AW408="Leve"),AND(AT408="Muy Alta",AW408="Menor"),AND(AT408="Muy Alta",AW408="Moderado"),AND(AT408="Muy Alta",AW408="Mayor")),"Alto",IF(OR(AND(AT408="Muy Baja",AW408="Catastrófico"),AND(AT408="Baja",AW408="Catastrófico"),AND(AT408="Media",AW408="Catastrófico"),AND(AT408="Alta",AW408="Catastrófico"),AND(AT408="Muy Alta",AW408="Catastrófico")),"Extremo","")))),"")</f>
        <v>Moderado</v>
      </c>
      <c r="AZ408" s="795" t="s">
        <v>104</v>
      </c>
      <c r="BA408" s="519" t="s">
        <v>2159</v>
      </c>
      <c r="BB408" s="516" t="s">
        <v>2160</v>
      </c>
      <c r="BC408" s="516" t="s">
        <v>1135</v>
      </c>
      <c r="BD408" s="516" t="s">
        <v>2124</v>
      </c>
      <c r="BE408" s="694">
        <v>45657</v>
      </c>
      <c r="BF408" s="516"/>
      <c r="BG408" s="516"/>
      <c r="BH408" s="581"/>
      <c r="BI408" s="581"/>
      <c r="BJ408" s="581"/>
      <c r="BK408" s="581"/>
      <c r="BL408" s="581"/>
      <c r="BM408" s="516"/>
      <c r="BN408" s="516"/>
      <c r="BO408" s="719"/>
    </row>
    <row r="409" spans="1:67" ht="67.5">
      <c r="A409" s="805"/>
      <c r="B409" s="808"/>
      <c r="C409" s="808"/>
      <c r="D409" s="728"/>
      <c r="E409" s="728"/>
      <c r="F409" s="515"/>
      <c r="G409" s="516"/>
      <c r="H409" s="520"/>
      <c r="I409" s="795"/>
      <c r="J409" s="491"/>
      <c r="K409" s="795"/>
      <c r="L409" s="516"/>
      <c r="M409" s="485"/>
      <c r="N409" s="516"/>
      <c r="O409" s="516"/>
      <c r="P409" s="519"/>
      <c r="Q409" s="514"/>
      <c r="R409" s="519"/>
      <c r="S409" s="482"/>
      <c r="T409" s="519"/>
      <c r="U409" s="482"/>
      <c r="V409" s="519"/>
      <c r="W409" s="482"/>
      <c r="X409" s="485"/>
      <c r="Y409" s="482"/>
      <c r="Z409" s="482"/>
      <c r="AA409" s="492"/>
      <c r="AB409" s="151">
        <v>2</v>
      </c>
      <c r="AC409" s="316" t="s">
        <v>1500</v>
      </c>
      <c r="AD409" s="162">
        <v>3</v>
      </c>
      <c r="AE409" s="207" t="s">
        <v>1501</v>
      </c>
      <c r="AF409" s="153" t="str">
        <f t="shared" si="25"/>
        <v>Probabilidad</v>
      </c>
      <c r="AG409" s="154" t="s">
        <v>231</v>
      </c>
      <c r="AH409" s="155">
        <f t="shared" si="24"/>
        <v>0.15</v>
      </c>
      <c r="AI409" s="154" t="s">
        <v>97</v>
      </c>
      <c r="AJ409" s="155">
        <f t="shared" si="26"/>
        <v>0.15</v>
      </c>
      <c r="AK409" s="156">
        <f t="shared" si="27"/>
        <v>0.3</v>
      </c>
      <c r="AL409" s="157">
        <f>IFERROR(IF(AND(AF408="Probabilidad",AF409="Probabilidad"),(AL408-(+AL408*AK409)),IF(AF409="Probabilidad",(S408-(+S408*AK409)),IF(AF409="Impacto",AL408,""))),"")</f>
        <v>0.252</v>
      </c>
      <c r="AM409" s="157">
        <f>IFERROR(IF(AND(AF408="Impacto",AF409="Impacto"),(AM408-(+AM408*AK409)),IF(AF409="Impacto",(Y408-(+Y408*AK409)),IF(AF409="Probabilidad",AM408,""))),"")</f>
        <v>0.6</v>
      </c>
      <c r="AN409" s="158" t="s">
        <v>2131</v>
      </c>
      <c r="AO409" s="158" t="s">
        <v>99</v>
      </c>
      <c r="AP409" s="158" t="s">
        <v>100</v>
      </c>
      <c r="AQ409" s="520"/>
      <c r="AR409" s="491"/>
      <c r="AS409" s="491"/>
      <c r="AT409" s="492"/>
      <c r="AU409" s="491"/>
      <c r="AV409" s="491"/>
      <c r="AW409" s="492"/>
      <c r="AX409" s="492"/>
      <c r="AY409" s="492"/>
      <c r="AZ409" s="795"/>
      <c r="BA409" s="519"/>
      <c r="BB409" s="516"/>
      <c r="BC409" s="516"/>
      <c r="BD409" s="516"/>
      <c r="BE409" s="694"/>
      <c r="BF409" s="516"/>
      <c r="BG409" s="516"/>
      <c r="BH409" s="581"/>
      <c r="BI409" s="581"/>
      <c r="BJ409" s="581"/>
      <c r="BK409" s="581"/>
      <c r="BL409" s="581"/>
      <c r="BM409" s="516"/>
      <c r="BN409" s="516"/>
      <c r="BO409" s="719"/>
    </row>
    <row r="410" spans="1:67" ht="67.5">
      <c r="A410" s="805"/>
      <c r="B410" s="808"/>
      <c r="C410" s="808"/>
      <c r="D410" s="728"/>
      <c r="E410" s="728"/>
      <c r="F410" s="515"/>
      <c r="G410" s="516"/>
      <c r="H410" s="520"/>
      <c r="I410" s="795"/>
      <c r="J410" s="491"/>
      <c r="K410" s="795"/>
      <c r="L410" s="516"/>
      <c r="M410" s="485"/>
      <c r="N410" s="516"/>
      <c r="O410" s="516"/>
      <c r="P410" s="519"/>
      <c r="Q410" s="514"/>
      <c r="R410" s="519"/>
      <c r="S410" s="482"/>
      <c r="T410" s="519"/>
      <c r="U410" s="482"/>
      <c r="V410" s="519"/>
      <c r="W410" s="482"/>
      <c r="X410" s="485"/>
      <c r="Y410" s="482"/>
      <c r="Z410" s="482"/>
      <c r="AA410" s="492"/>
      <c r="AB410" s="151">
        <v>3</v>
      </c>
      <c r="AC410" s="316" t="s">
        <v>1500</v>
      </c>
      <c r="AD410" s="162">
        <v>3</v>
      </c>
      <c r="AE410" s="207" t="s">
        <v>1501</v>
      </c>
      <c r="AF410" s="153" t="str">
        <f t="shared" si="25"/>
        <v>Impacto</v>
      </c>
      <c r="AG410" s="154" t="s">
        <v>270</v>
      </c>
      <c r="AH410" s="155">
        <f t="shared" si="24"/>
        <v>0.1</v>
      </c>
      <c r="AI410" s="154" t="s">
        <v>97</v>
      </c>
      <c r="AJ410" s="155">
        <f t="shared" si="26"/>
        <v>0.15</v>
      </c>
      <c r="AK410" s="156">
        <f t="shared" si="27"/>
        <v>0.25</v>
      </c>
      <c r="AL410" s="157">
        <f>IFERROR(IF(AND(AF409="Probabilidad",AF410="Probabilidad"),(AL409-(+AL409*AK410)),IF(AND(AF409="Impacto",AF410="Probabilidad"),(AL408-(+AL408*AK410)),IF(AF410="Impacto",AL409,""))),"")</f>
        <v>0.252</v>
      </c>
      <c r="AM410" s="157">
        <f>IFERROR(IF(AND(AF409="Impacto",AF410="Impacto"),(AM409-(+AM409*AK410)),IF(AND(AF409="Probabilidad",AF410="Impacto"),(AM408-(+AM408*AK410)),IF(AF410="Probabilidad",AM409,""))),"")</f>
        <v>0.44999999999999996</v>
      </c>
      <c r="AN410" s="158" t="s">
        <v>2131</v>
      </c>
      <c r="AO410" s="158" t="s">
        <v>99</v>
      </c>
      <c r="AP410" s="158" t="s">
        <v>100</v>
      </c>
      <c r="AQ410" s="520"/>
      <c r="AR410" s="491"/>
      <c r="AS410" s="491"/>
      <c r="AT410" s="492"/>
      <c r="AU410" s="491"/>
      <c r="AV410" s="491"/>
      <c r="AW410" s="492"/>
      <c r="AX410" s="492"/>
      <c r="AY410" s="492"/>
      <c r="AZ410" s="795"/>
      <c r="BA410" s="519"/>
      <c r="BB410" s="516"/>
      <c r="BC410" s="516"/>
      <c r="BD410" s="516"/>
      <c r="BE410" s="694"/>
      <c r="BF410" s="516"/>
      <c r="BG410" s="516"/>
      <c r="BH410" s="581"/>
      <c r="BI410" s="581"/>
      <c r="BJ410" s="581"/>
      <c r="BK410" s="581"/>
      <c r="BL410" s="581"/>
      <c r="BM410" s="516"/>
      <c r="BN410" s="516"/>
      <c r="BO410" s="719"/>
    </row>
    <row r="411" spans="1:67" ht="67.5">
      <c r="A411" s="805"/>
      <c r="B411" s="808"/>
      <c r="C411" s="808"/>
      <c r="D411" s="728"/>
      <c r="E411" s="728"/>
      <c r="F411" s="515"/>
      <c r="G411" s="516"/>
      <c r="H411" s="520"/>
      <c r="I411" s="795"/>
      <c r="J411" s="491"/>
      <c r="K411" s="795"/>
      <c r="L411" s="516"/>
      <c r="M411" s="485"/>
      <c r="N411" s="516"/>
      <c r="O411" s="516"/>
      <c r="P411" s="519"/>
      <c r="Q411" s="514"/>
      <c r="R411" s="519"/>
      <c r="S411" s="482"/>
      <c r="T411" s="519"/>
      <c r="U411" s="482"/>
      <c r="V411" s="519"/>
      <c r="W411" s="482"/>
      <c r="X411" s="485"/>
      <c r="Y411" s="482"/>
      <c r="Z411" s="482"/>
      <c r="AA411" s="492"/>
      <c r="AB411" s="151">
        <v>4</v>
      </c>
      <c r="AC411" s="323" t="s">
        <v>1502</v>
      </c>
      <c r="AD411" s="162">
        <v>3</v>
      </c>
      <c r="AE411" s="207" t="s">
        <v>1501</v>
      </c>
      <c r="AF411" s="153" t="str">
        <f t="shared" si="25"/>
        <v>Probabilidad</v>
      </c>
      <c r="AG411" s="154" t="s">
        <v>231</v>
      </c>
      <c r="AH411" s="155">
        <f t="shared" si="24"/>
        <v>0.15</v>
      </c>
      <c r="AI411" s="154" t="s">
        <v>97</v>
      </c>
      <c r="AJ411" s="155">
        <f t="shared" si="26"/>
        <v>0.15</v>
      </c>
      <c r="AK411" s="156">
        <f t="shared" si="27"/>
        <v>0.3</v>
      </c>
      <c r="AL411" s="157">
        <f>IFERROR(IF(AND(AF410="Probabilidad",AF411="Probabilidad"),(AL410-(+AL410*AK411)),IF(AND(AF410="Impacto",AF411="Probabilidad"),(AL409-(+AL409*AK411)),IF(AF411="Impacto",AL410,""))),"")</f>
        <v>0.1764</v>
      </c>
      <c r="AM411" s="157">
        <f>IFERROR(IF(AND(AF410="Impacto",AF411="Impacto"),(AM410-(+AM410*AK411)),IF(AND(AF410="Probabilidad",AF411="Impacto"),(AM409-(+AM409*AK411)),IF(AF411="Probabilidad",AM410,""))),"")</f>
        <v>0.44999999999999996</v>
      </c>
      <c r="AN411" s="158" t="s">
        <v>2131</v>
      </c>
      <c r="AO411" s="158" t="s">
        <v>99</v>
      </c>
      <c r="AP411" s="158" t="s">
        <v>100</v>
      </c>
      <c r="AQ411" s="520"/>
      <c r="AR411" s="491"/>
      <c r="AS411" s="491"/>
      <c r="AT411" s="492"/>
      <c r="AU411" s="491"/>
      <c r="AV411" s="491"/>
      <c r="AW411" s="492"/>
      <c r="AX411" s="492"/>
      <c r="AY411" s="492"/>
      <c r="AZ411" s="795"/>
      <c r="BA411" s="519"/>
      <c r="BB411" s="516"/>
      <c r="BC411" s="516"/>
      <c r="BD411" s="516"/>
      <c r="BE411" s="694"/>
      <c r="BF411" s="516"/>
      <c r="BG411" s="516"/>
      <c r="BH411" s="581"/>
      <c r="BI411" s="581"/>
      <c r="BJ411" s="581"/>
      <c r="BK411" s="581"/>
      <c r="BL411" s="581"/>
      <c r="BM411" s="516"/>
      <c r="BN411" s="516"/>
      <c r="BO411" s="719"/>
    </row>
    <row r="412" spans="1:67" ht="94.5">
      <c r="A412" s="805"/>
      <c r="B412" s="808"/>
      <c r="C412" s="808"/>
      <c r="D412" s="728"/>
      <c r="E412" s="728"/>
      <c r="F412" s="515"/>
      <c r="G412" s="516"/>
      <c r="H412" s="520"/>
      <c r="I412" s="795"/>
      <c r="J412" s="491"/>
      <c r="K412" s="795"/>
      <c r="L412" s="516"/>
      <c r="M412" s="485"/>
      <c r="N412" s="516"/>
      <c r="O412" s="516"/>
      <c r="P412" s="519"/>
      <c r="Q412" s="514"/>
      <c r="R412" s="519"/>
      <c r="S412" s="482"/>
      <c r="T412" s="519"/>
      <c r="U412" s="482"/>
      <c r="V412" s="519"/>
      <c r="W412" s="482"/>
      <c r="X412" s="485"/>
      <c r="Y412" s="482"/>
      <c r="Z412" s="482"/>
      <c r="AA412" s="492"/>
      <c r="AB412" s="151">
        <v>5</v>
      </c>
      <c r="AC412" s="316" t="s">
        <v>2134</v>
      </c>
      <c r="AD412" s="162">
        <v>4</v>
      </c>
      <c r="AE412" s="207" t="s">
        <v>1315</v>
      </c>
      <c r="AF412" s="153" t="str">
        <f t="shared" si="25"/>
        <v>Probabilidad</v>
      </c>
      <c r="AG412" s="154" t="s">
        <v>231</v>
      </c>
      <c r="AH412" s="155">
        <f t="shared" si="24"/>
        <v>0.15</v>
      </c>
      <c r="AI412" s="154" t="s">
        <v>97</v>
      </c>
      <c r="AJ412" s="155">
        <f t="shared" si="26"/>
        <v>0.15</v>
      </c>
      <c r="AK412" s="156">
        <f t="shared" si="27"/>
        <v>0.3</v>
      </c>
      <c r="AL412" s="157">
        <f>IFERROR(IF(AND(AF411="Probabilidad",AF412="Probabilidad"),(AL411-(+AL411*AK412)),IF(AND(AF411="Impacto",AF412="Probabilidad"),(AL410-(+AL410*AK412)),IF(AF412="Impacto",AL411,""))),"")</f>
        <v>0.12348000000000001</v>
      </c>
      <c r="AM412" s="157">
        <f>IFERROR(IF(AND(AF411="Impacto",AF412="Impacto"),(AM411-(+AM411*AK412)),IF(AND(AF411="Probabilidad",AF412="Impacto"),(AM410-(+AM410*AK412)),IF(AF412="Probabilidad",AM411,""))),"")</f>
        <v>0.44999999999999996</v>
      </c>
      <c r="AN412" s="158" t="s">
        <v>2131</v>
      </c>
      <c r="AO412" s="158" t="s">
        <v>99</v>
      </c>
      <c r="AP412" s="158" t="s">
        <v>100</v>
      </c>
      <c r="AQ412" s="520"/>
      <c r="AR412" s="491"/>
      <c r="AS412" s="491"/>
      <c r="AT412" s="492"/>
      <c r="AU412" s="491"/>
      <c r="AV412" s="491"/>
      <c r="AW412" s="492"/>
      <c r="AX412" s="492"/>
      <c r="AY412" s="492"/>
      <c r="AZ412" s="795"/>
      <c r="BA412" s="519"/>
      <c r="BB412" s="516"/>
      <c r="BC412" s="516"/>
      <c r="BD412" s="516"/>
      <c r="BE412" s="694"/>
      <c r="BF412" s="516"/>
      <c r="BG412" s="516"/>
      <c r="BH412" s="581"/>
      <c r="BI412" s="581"/>
      <c r="BJ412" s="581"/>
      <c r="BK412" s="581"/>
      <c r="BL412" s="581"/>
      <c r="BM412" s="516"/>
      <c r="BN412" s="516"/>
      <c r="BO412" s="719"/>
    </row>
    <row r="413" spans="1:67" ht="67.5">
      <c r="A413" s="805"/>
      <c r="B413" s="808"/>
      <c r="C413" s="808"/>
      <c r="D413" s="728" t="s">
        <v>1299</v>
      </c>
      <c r="E413" s="728" t="s">
        <v>447</v>
      </c>
      <c r="F413" s="515">
        <v>4</v>
      </c>
      <c r="G413" s="516" t="s">
        <v>2157</v>
      </c>
      <c r="H413" s="520" t="s">
        <v>1330</v>
      </c>
      <c r="I413" s="795" t="s">
        <v>1316</v>
      </c>
      <c r="J413" s="491" t="s">
        <v>2161</v>
      </c>
      <c r="K413" s="795" t="s">
        <v>180</v>
      </c>
      <c r="L413" s="516" t="s">
        <v>365</v>
      </c>
      <c r="M413" s="485" t="s">
        <v>1304</v>
      </c>
      <c r="N413" s="516" t="s">
        <v>2162</v>
      </c>
      <c r="O413" s="516" t="s">
        <v>2137</v>
      </c>
      <c r="P413" s="519" t="s">
        <v>188</v>
      </c>
      <c r="Q413" s="518" t="s">
        <v>188</v>
      </c>
      <c r="R413" s="519" t="s">
        <v>90</v>
      </c>
      <c r="S413" s="482">
        <f>IF(R413="Muy Alta",100%,IF(R413="Alta",80%,IF(R413="Media",60%,IF(R413="Baja",40%,IF(R413="Muy Baja",20%,"")))))</f>
        <v>0.6</v>
      </c>
      <c r="T413" s="519"/>
      <c r="U413" s="482" t="str">
        <f>IF(T413="Catastrófico",100%,IF(T413="Mayor",80%,IF(T413="Moderado",60%,IF(T413="Menor",40%,IF(T413="Leve",20%,"")))))</f>
        <v/>
      </c>
      <c r="V413" s="519" t="s">
        <v>120</v>
      </c>
      <c r="W413" s="482">
        <f>IF(V413="Catastrófico",100%,IF(V413="Mayor",80%,IF(V413="Moderado",60%,IF(V413="Menor",40%,IF(V413="Leve",20%,"")))))</f>
        <v>0.2</v>
      </c>
      <c r="X413" s="485" t="str">
        <f>IF(Y413=100%,"Catastrófico",IF(Y413=80%,"Mayor",IF(Y413=60%,"Moderado",IF(Y413=40%,"Menor",IF(Y413=20%,"Leve","")))))</f>
        <v>Leve</v>
      </c>
      <c r="Y413" s="482">
        <f>IF(AND(U413="",W413=""),"",MAX(U413,W413))</f>
        <v>0.2</v>
      </c>
      <c r="Z413" s="482" t="str">
        <f>CONCATENATE(R413,X413)</f>
        <v>MediaLeve</v>
      </c>
      <c r="AA413" s="492" t="str">
        <f>IF(Z413="Muy AltaLeve","Alto",IF(Z413="Muy AltaMenor","Alto",IF(Z413="Muy AltaModerado","Alto",IF(Z413="Muy AltaMayor","Alto",IF(Z413="Muy AltaCatastrófico","Extremo",IF(Z413="AltaLeve","Moderado",IF(Z413="AltaMenor","Moderado",IF(Z413="AltaModerado","Alto",IF(Z413="AltaMayor","Alto",IF(Z413="AltaCatastrófico","Extremo",IF(Z413="MediaLeve","Moderado",IF(Z413="MediaMenor","Moderado",IF(Z413="MediaModerado","Moderado",IF(Z413="MediaMayor","Alto",IF(Z413="MediaCatastrófico","Extremo",IF(Z413="BajaLeve","Bajo",IF(Z413="BajaMenor","Moderado",IF(Z413="BajaModerado","Moderado",IF(Z413="BajaMayor","Alto",IF(Z413="BajaCatastrófico","Extremo",IF(Z413="Muy BajaLeve","Bajo",IF(Z413="Muy BajaMenor","Bajo",IF(Z413="Muy BajaModerado","Moderado",IF(Z413="Muy BajaMayor","Alto",IF(Z413="Muy BajaCatastrófico","Extremo","")))))))))))))))))))))))))</f>
        <v>Moderado</v>
      </c>
      <c r="AB413" s="151">
        <v>1</v>
      </c>
      <c r="AC413" s="316" t="s">
        <v>2163</v>
      </c>
      <c r="AD413" s="159">
        <v>3.4</v>
      </c>
      <c r="AE413" s="207" t="s">
        <v>1486</v>
      </c>
      <c r="AF413" s="153" t="str">
        <f t="shared" si="25"/>
        <v>Probabilidad</v>
      </c>
      <c r="AG413" s="154" t="s">
        <v>231</v>
      </c>
      <c r="AH413" s="155">
        <f t="shared" si="24"/>
        <v>0.15</v>
      </c>
      <c r="AI413" s="154" t="s">
        <v>97</v>
      </c>
      <c r="AJ413" s="155">
        <f t="shared" si="26"/>
        <v>0.15</v>
      </c>
      <c r="AK413" s="156">
        <f t="shared" si="27"/>
        <v>0.3</v>
      </c>
      <c r="AL413" s="157">
        <f>IFERROR(IF(AF413="Probabilidad",(S413-(+S413*AK413)),IF(AF413="Impacto",S413,"")),"")</f>
        <v>0.42</v>
      </c>
      <c r="AM413" s="157">
        <f>IFERROR(IF(AF413="Impacto",(Y413-(+Y413*AK413)),IF(AF413="Probabilidad",Y413,"")),"")</f>
        <v>0.2</v>
      </c>
      <c r="AN413" s="158" t="s">
        <v>2131</v>
      </c>
      <c r="AO413" s="158" t="s">
        <v>99</v>
      </c>
      <c r="AP413" s="158" t="s">
        <v>100</v>
      </c>
      <c r="AQ413" s="520" t="s">
        <v>2146</v>
      </c>
      <c r="AR413" s="490">
        <f>S413</f>
        <v>0.6</v>
      </c>
      <c r="AS413" s="490">
        <f>IF(AL413="","",MIN(AL413:AL416))</f>
        <v>0.1764</v>
      </c>
      <c r="AT413" s="492" t="str">
        <f>IFERROR(IF(AS413="","",IF(AS413&lt;=0.2,"Muy Baja",IF(AS413&lt;=0.4,"Baja",IF(AS413&lt;=0.6,"Media",IF(AS413&lt;=0.8,"Alta","Muy Alta"))))),"")</f>
        <v>Muy Baja</v>
      </c>
      <c r="AU413" s="490">
        <f>Y413</f>
        <v>0.2</v>
      </c>
      <c r="AV413" s="490">
        <f>IF(AM413="","",MIN(AM413:AM416))</f>
        <v>0.15000000000000002</v>
      </c>
      <c r="AW413" s="492" t="str">
        <f>IFERROR(IF(AV413="","",IF(AV413&lt;=0.2,"Leve",IF(AV413&lt;=0.4,"Menor",IF(AV413&lt;=0.6,"Moderado",IF(AV413&lt;=0.8,"Mayor","Catastrófico"))))),"")</f>
        <v>Leve</v>
      </c>
      <c r="AX413" s="492" t="str">
        <f>AA413</f>
        <v>Moderado</v>
      </c>
      <c r="AY413" s="492" t="str">
        <f>IFERROR(IF(OR(AND(AT413="Muy Baja",AW413="Leve"),AND(AT413="Muy Baja",AW413="Menor"),AND(AT413="Baja",AW413="Leve")),"Bajo",IF(OR(AND(AT413="Muy baja",AW413="Moderado"),AND(AT413="Baja",AW413="Menor"),AND(AT413="Baja",AW413="Moderado"),AND(AT413="Media",AW413="Leve"),AND(AT413="Media",AW413="Menor"),AND(AT413="Media",AW413="Moderado"),AND(AT413="Alta",AW413="Leve"),AND(AT413="Alta",AW413="Menor")),"Moderado",IF(OR(AND(AT413="Muy Baja",AW413="Mayor"),AND(AT413="Baja",AW413="Mayor"),AND(AT413="Media",AW413="Mayor"),AND(AT413="Alta",AW413="Moderado"),AND(AT413="Alta",AW413="Mayor"),AND(AT413="Muy Alta",AW413="Leve"),AND(AT413="Muy Alta",AW413="Menor"),AND(AT413="Muy Alta",AW413="Moderado"),AND(AT413="Muy Alta",AW413="Mayor")),"Alto",IF(OR(AND(AT413="Muy Baja",AW413="Catastrófico"),AND(AT413="Baja",AW413="Catastrófico"),AND(AT413="Media",AW413="Catastrófico"),AND(AT413="Alta",AW413="Catastrófico"),AND(AT413="Muy Alta",AW413="Catastrófico")),"Extremo","")))),"")</f>
        <v>Bajo</v>
      </c>
      <c r="AZ413" s="795" t="s">
        <v>127</v>
      </c>
      <c r="BA413" s="519" t="s">
        <v>188</v>
      </c>
      <c r="BB413" s="519" t="s">
        <v>188</v>
      </c>
      <c r="BC413" s="519" t="s">
        <v>188</v>
      </c>
      <c r="BD413" s="519" t="s">
        <v>188</v>
      </c>
      <c r="BE413" s="519" t="s">
        <v>188</v>
      </c>
      <c r="BF413" s="516"/>
      <c r="BG413" s="516"/>
      <c r="BH413" s="581"/>
      <c r="BI413" s="581"/>
      <c r="BJ413" s="581"/>
      <c r="BK413" s="581"/>
      <c r="BL413" s="581"/>
      <c r="BM413" s="516"/>
      <c r="BN413" s="516"/>
      <c r="BO413" s="719"/>
    </row>
    <row r="414" spans="1:67" ht="94.5">
      <c r="A414" s="805"/>
      <c r="B414" s="808"/>
      <c r="C414" s="808"/>
      <c r="D414" s="728"/>
      <c r="E414" s="728"/>
      <c r="F414" s="515"/>
      <c r="G414" s="516"/>
      <c r="H414" s="520"/>
      <c r="I414" s="795"/>
      <c r="J414" s="491"/>
      <c r="K414" s="795"/>
      <c r="L414" s="516"/>
      <c r="M414" s="485"/>
      <c r="N414" s="516"/>
      <c r="O414" s="516"/>
      <c r="P414" s="519"/>
      <c r="Q414" s="518"/>
      <c r="R414" s="519"/>
      <c r="S414" s="482"/>
      <c r="T414" s="519"/>
      <c r="U414" s="482"/>
      <c r="V414" s="519"/>
      <c r="W414" s="482"/>
      <c r="X414" s="485"/>
      <c r="Y414" s="482"/>
      <c r="Z414" s="482"/>
      <c r="AA414" s="492"/>
      <c r="AB414" s="151">
        <v>2</v>
      </c>
      <c r="AC414" s="316" t="s">
        <v>2139</v>
      </c>
      <c r="AD414" s="159" t="s">
        <v>2164</v>
      </c>
      <c r="AE414" s="207" t="s">
        <v>1486</v>
      </c>
      <c r="AF414" s="153" t="str">
        <f t="shared" si="25"/>
        <v>Probabilidad</v>
      </c>
      <c r="AG414" s="154" t="s">
        <v>96</v>
      </c>
      <c r="AH414" s="155">
        <f t="shared" si="24"/>
        <v>0.25</v>
      </c>
      <c r="AI414" s="154" t="s">
        <v>97</v>
      </c>
      <c r="AJ414" s="155">
        <f t="shared" si="26"/>
        <v>0.15</v>
      </c>
      <c r="AK414" s="156">
        <f t="shared" si="27"/>
        <v>0.4</v>
      </c>
      <c r="AL414" s="157">
        <f>IFERROR(IF(AND(AF413="Probabilidad",AF414="Probabilidad"),(AL413-(+AL413*AK414)),IF(AF414="Probabilidad",(S413-(+S413*AK414)),IF(AF414="Impacto",AL413,""))),"")</f>
        <v>0.252</v>
      </c>
      <c r="AM414" s="157">
        <f>IFERROR(IF(AND(AF413="Impacto",AF414="Impacto"),(AM413-(+AM413*AK414)),IF(AF414="Impacto",(Y413-(+Y413*AK414)),IF(AF414="Probabilidad",AM413,""))),"")</f>
        <v>0.2</v>
      </c>
      <c r="AN414" s="158" t="s">
        <v>2131</v>
      </c>
      <c r="AO414" s="158" t="s">
        <v>99</v>
      </c>
      <c r="AP414" s="158" t="s">
        <v>100</v>
      </c>
      <c r="AQ414" s="520"/>
      <c r="AR414" s="491"/>
      <c r="AS414" s="491"/>
      <c r="AT414" s="492"/>
      <c r="AU414" s="491"/>
      <c r="AV414" s="491"/>
      <c r="AW414" s="492"/>
      <c r="AX414" s="492"/>
      <c r="AY414" s="492"/>
      <c r="AZ414" s="795"/>
      <c r="BA414" s="519"/>
      <c r="BB414" s="519"/>
      <c r="BC414" s="519"/>
      <c r="BD414" s="519"/>
      <c r="BE414" s="519"/>
      <c r="BF414" s="516"/>
      <c r="BG414" s="516"/>
      <c r="BH414" s="581"/>
      <c r="BI414" s="581"/>
      <c r="BJ414" s="581"/>
      <c r="BK414" s="581"/>
      <c r="BL414" s="581"/>
      <c r="BM414" s="516"/>
      <c r="BN414" s="516"/>
      <c r="BO414" s="719"/>
    </row>
    <row r="415" spans="1:67" ht="94.5">
      <c r="A415" s="805"/>
      <c r="B415" s="808"/>
      <c r="C415" s="808"/>
      <c r="D415" s="728"/>
      <c r="E415" s="728"/>
      <c r="F415" s="515"/>
      <c r="G415" s="516"/>
      <c r="H415" s="520"/>
      <c r="I415" s="795"/>
      <c r="J415" s="491"/>
      <c r="K415" s="795"/>
      <c r="L415" s="516"/>
      <c r="M415" s="485"/>
      <c r="N415" s="516"/>
      <c r="O415" s="516"/>
      <c r="P415" s="519"/>
      <c r="Q415" s="518"/>
      <c r="R415" s="519"/>
      <c r="S415" s="482"/>
      <c r="T415" s="519"/>
      <c r="U415" s="482"/>
      <c r="V415" s="519"/>
      <c r="W415" s="482"/>
      <c r="X415" s="485"/>
      <c r="Y415" s="482"/>
      <c r="Z415" s="482"/>
      <c r="AA415" s="492"/>
      <c r="AB415" s="151">
        <v>3</v>
      </c>
      <c r="AC415" s="316" t="s">
        <v>2139</v>
      </c>
      <c r="AD415" s="159" t="s">
        <v>2164</v>
      </c>
      <c r="AE415" s="207" t="s">
        <v>1486</v>
      </c>
      <c r="AF415" s="153" t="str">
        <f t="shared" si="25"/>
        <v>Impacto</v>
      </c>
      <c r="AG415" s="154" t="s">
        <v>270</v>
      </c>
      <c r="AH415" s="155">
        <f t="shared" si="24"/>
        <v>0.1</v>
      </c>
      <c r="AI415" s="154" t="s">
        <v>97</v>
      </c>
      <c r="AJ415" s="155">
        <f t="shared" si="26"/>
        <v>0.15</v>
      </c>
      <c r="AK415" s="156">
        <f t="shared" si="27"/>
        <v>0.25</v>
      </c>
      <c r="AL415" s="157">
        <f>IFERROR(IF(AND(AF414="Probabilidad",AF415="Probabilidad"),(AL414-(+AL414*AK415)),IF(AND(AF414="Impacto",AF415="Probabilidad"),(AL413-(+AL413*AK415)),IF(AF415="Impacto",AL414,""))),"")</f>
        <v>0.252</v>
      </c>
      <c r="AM415" s="157">
        <f>IFERROR(IF(AND(AF414="Impacto",AF415="Impacto"),(AM414-(+AM414*AK415)),IF(AND(AF414="Probabilidad",AF415="Impacto"),(AM413-(+AM413*AK415)),IF(AF415="Probabilidad",AM414,""))),"")</f>
        <v>0.15000000000000002</v>
      </c>
      <c r="AN415" s="158" t="s">
        <v>2131</v>
      </c>
      <c r="AO415" s="158" t="s">
        <v>99</v>
      </c>
      <c r="AP415" s="158" t="s">
        <v>100</v>
      </c>
      <c r="AQ415" s="520"/>
      <c r="AR415" s="491"/>
      <c r="AS415" s="491"/>
      <c r="AT415" s="492"/>
      <c r="AU415" s="491"/>
      <c r="AV415" s="491"/>
      <c r="AW415" s="492"/>
      <c r="AX415" s="492"/>
      <c r="AY415" s="492"/>
      <c r="AZ415" s="795"/>
      <c r="BA415" s="519"/>
      <c r="BB415" s="519"/>
      <c r="BC415" s="519"/>
      <c r="BD415" s="519"/>
      <c r="BE415" s="519"/>
      <c r="BF415" s="516"/>
      <c r="BG415" s="516"/>
      <c r="BH415" s="581"/>
      <c r="BI415" s="581"/>
      <c r="BJ415" s="581"/>
      <c r="BK415" s="581"/>
      <c r="BL415" s="581"/>
      <c r="BM415" s="516"/>
      <c r="BN415" s="516"/>
      <c r="BO415" s="719"/>
    </row>
    <row r="416" spans="1:67" ht="94.5">
      <c r="A416" s="805"/>
      <c r="B416" s="808"/>
      <c r="C416" s="808"/>
      <c r="D416" s="728"/>
      <c r="E416" s="728"/>
      <c r="F416" s="515"/>
      <c r="G416" s="516"/>
      <c r="H416" s="520"/>
      <c r="I416" s="795"/>
      <c r="J416" s="491"/>
      <c r="K416" s="795"/>
      <c r="L416" s="516"/>
      <c r="M416" s="485"/>
      <c r="N416" s="516"/>
      <c r="O416" s="516"/>
      <c r="P416" s="519"/>
      <c r="Q416" s="518"/>
      <c r="R416" s="519"/>
      <c r="S416" s="482"/>
      <c r="T416" s="519"/>
      <c r="U416" s="482"/>
      <c r="V416" s="519"/>
      <c r="W416" s="482"/>
      <c r="X416" s="485"/>
      <c r="Y416" s="482"/>
      <c r="Z416" s="482"/>
      <c r="AA416" s="492"/>
      <c r="AB416" s="151">
        <v>4</v>
      </c>
      <c r="AC416" s="316" t="s">
        <v>2134</v>
      </c>
      <c r="AD416" s="159">
        <v>1</v>
      </c>
      <c r="AE416" s="207" t="s">
        <v>1315</v>
      </c>
      <c r="AF416" s="153" t="str">
        <f t="shared" si="25"/>
        <v>Probabilidad</v>
      </c>
      <c r="AG416" s="154" t="s">
        <v>231</v>
      </c>
      <c r="AH416" s="155">
        <f t="shared" si="24"/>
        <v>0.15</v>
      </c>
      <c r="AI416" s="154" t="s">
        <v>97</v>
      </c>
      <c r="AJ416" s="155">
        <f t="shared" si="26"/>
        <v>0.15</v>
      </c>
      <c r="AK416" s="156">
        <f t="shared" si="27"/>
        <v>0.3</v>
      </c>
      <c r="AL416" s="157">
        <f>IFERROR(IF(AND(AF415="Probabilidad",AF416="Probabilidad"),(AL415-(+AL415*AK416)),IF(AND(AF415="Impacto",AF416="Probabilidad"),(AL414-(+AL414*AK416)),IF(AF416="Impacto",AL415,""))),"")</f>
        <v>0.1764</v>
      </c>
      <c r="AM416" s="157">
        <f>IFERROR(IF(AND(AF415="Impacto",AF416="Impacto"),(AM415-(+AM415*AK416)),IF(AND(AF415="Probabilidad",AF416="Impacto"),(AM414-(+AM414*AK416)),IF(AF416="Probabilidad",AM415,""))),"")</f>
        <v>0.15000000000000002</v>
      </c>
      <c r="AN416" s="158" t="s">
        <v>2131</v>
      </c>
      <c r="AO416" s="158" t="s">
        <v>99</v>
      </c>
      <c r="AP416" s="158" t="s">
        <v>100</v>
      </c>
      <c r="AQ416" s="520"/>
      <c r="AR416" s="491"/>
      <c r="AS416" s="491"/>
      <c r="AT416" s="492"/>
      <c r="AU416" s="491"/>
      <c r="AV416" s="491"/>
      <c r="AW416" s="492"/>
      <c r="AX416" s="492"/>
      <c r="AY416" s="492"/>
      <c r="AZ416" s="795"/>
      <c r="BA416" s="519"/>
      <c r="BB416" s="519"/>
      <c r="BC416" s="519"/>
      <c r="BD416" s="519"/>
      <c r="BE416" s="519"/>
      <c r="BF416" s="516"/>
      <c r="BG416" s="516"/>
      <c r="BH416" s="581"/>
      <c r="BI416" s="581"/>
      <c r="BJ416" s="581"/>
      <c r="BK416" s="581"/>
      <c r="BL416" s="581"/>
      <c r="BM416" s="516"/>
      <c r="BN416" s="516"/>
      <c r="BO416" s="719"/>
    </row>
    <row r="417" spans="1:67" ht="81">
      <c r="A417" s="805"/>
      <c r="B417" s="808"/>
      <c r="C417" s="808"/>
      <c r="D417" s="728" t="s">
        <v>1299</v>
      </c>
      <c r="E417" s="728" t="s">
        <v>447</v>
      </c>
      <c r="F417" s="515">
        <v>5</v>
      </c>
      <c r="G417" s="516" t="s">
        <v>2165</v>
      </c>
      <c r="H417" s="520" t="s">
        <v>1301</v>
      </c>
      <c r="I417" s="795" t="s">
        <v>1302</v>
      </c>
      <c r="J417" s="491" t="s">
        <v>2166</v>
      </c>
      <c r="K417" s="795" t="s">
        <v>180</v>
      </c>
      <c r="L417" s="516" t="s">
        <v>365</v>
      </c>
      <c r="M417" s="492" t="s">
        <v>1304</v>
      </c>
      <c r="N417" s="516" t="s">
        <v>2167</v>
      </c>
      <c r="O417" s="516" t="s">
        <v>2168</v>
      </c>
      <c r="P417" s="517" t="s">
        <v>188</v>
      </c>
      <c r="Q417" s="518" t="s">
        <v>188</v>
      </c>
      <c r="R417" s="519" t="s">
        <v>218</v>
      </c>
      <c r="S417" s="482">
        <f>IF(R417="Muy Alta",100%,IF(R417="Alta",80%,IF(R417="Media",60%,IF(R417="Baja",40%,IF(R417="Muy Baja",20%,"")))))</f>
        <v>0.8</v>
      </c>
      <c r="T417" s="519" t="s">
        <v>120</v>
      </c>
      <c r="U417" s="482">
        <f>IF(T417="Catastrófico",100%,IF(T417="Mayor",80%,IF(T417="Moderado",60%,IF(T417="Menor",40%,IF(T417="Leve",20%,"")))))</f>
        <v>0.2</v>
      </c>
      <c r="V417" s="519" t="s">
        <v>120</v>
      </c>
      <c r="W417" s="482">
        <f>IF(V417="Catastrófico",100%,IF(V417="Mayor",80%,IF(V417="Moderado",60%,IF(V417="Menor",40%,IF(V417="Leve",20%,"")))))</f>
        <v>0.2</v>
      </c>
      <c r="X417" s="485" t="str">
        <f>IF(Y417=100%,"Catastrófico",IF(Y417=80%,"Mayor",IF(Y417=60%,"Moderado",IF(Y417=40%,"Menor",IF(Y417=20%,"Leve","")))))</f>
        <v>Leve</v>
      </c>
      <c r="Y417" s="482">
        <f>IF(AND(U417="",W417=""),"",MAX(U417,W417))</f>
        <v>0.2</v>
      </c>
      <c r="Z417" s="482" t="str">
        <f>CONCATENATE(R417,X417)</f>
        <v>AltaLeve</v>
      </c>
      <c r="AA417" s="492" t="str">
        <f>IF(Z417="Muy AltaLeve","Alto",IF(Z417="Muy AltaMenor","Alto",IF(Z417="Muy AltaModerado","Alto",IF(Z417="Muy AltaMayor","Alto",IF(Z417="Muy AltaCatastrófico","Extremo",IF(Z417="AltaLeve","Moderado",IF(Z417="AltaMenor","Moderado",IF(Z417="AltaModerado","Alto",IF(Z417="AltaMayor","Alto",IF(Z417="AltaCatastrófico","Extremo",IF(Z417="MediaLeve","Moderado",IF(Z417="MediaMenor","Moderado",IF(Z417="MediaModerado","Moderado",IF(Z417="MediaMayor","Alto",IF(Z417="MediaCatastrófico","Extremo",IF(Z417="BajaLeve","Bajo",IF(Z417="BajaMenor","Moderado",IF(Z417="BajaModerado","Moderado",IF(Z417="BajaMayor","Alto",IF(Z417="BajaCatastrófico","Extremo",IF(Z417="Muy BajaLeve","Bajo",IF(Z417="Muy BajaMenor","Bajo",IF(Z417="Muy BajaModerado","Moderado",IF(Z417="Muy BajaMayor","Alto",IF(Z417="Muy BajaCatastrófico","Extremo","")))))))))))))))))))))))))</f>
        <v>Moderado</v>
      </c>
      <c r="AB417" s="151">
        <v>1</v>
      </c>
      <c r="AC417" s="316" t="s">
        <v>1516</v>
      </c>
      <c r="AD417" s="159">
        <v>1.2</v>
      </c>
      <c r="AE417" s="207" t="s">
        <v>1310</v>
      </c>
      <c r="AF417" s="153" t="str">
        <f t="shared" si="25"/>
        <v>Probabilidad</v>
      </c>
      <c r="AG417" s="154" t="s">
        <v>96</v>
      </c>
      <c r="AH417" s="155">
        <f t="shared" si="24"/>
        <v>0.25</v>
      </c>
      <c r="AI417" s="154" t="s">
        <v>97</v>
      </c>
      <c r="AJ417" s="155">
        <f t="shared" si="26"/>
        <v>0.15</v>
      </c>
      <c r="AK417" s="156">
        <f t="shared" si="27"/>
        <v>0.4</v>
      </c>
      <c r="AL417" s="157">
        <f>IFERROR(IF(AF417="Probabilidad",(S417-(+S417*AK417)),IF(AF417="Impacto",S417,"")),"")</f>
        <v>0.48</v>
      </c>
      <c r="AM417" s="157">
        <f>IFERROR(IF(AF417="Impacto",(Y417-(+Y417*AK417)),IF(AF417="Probabilidad",Y417,"")),"")</f>
        <v>0.2</v>
      </c>
      <c r="AN417" s="158" t="s">
        <v>2131</v>
      </c>
      <c r="AO417" s="158" t="s">
        <v>99</v>
      </c>
      <c r="AP417" s="158" t="s">
        <v>100</v>
      </c>
      <c r="AQ417" s="520" t="s">
        <v>2169</v>
      </c>
      <c r="AR417" s="490">
        <f>S417</f>
        <v>0.8</v>
      </c>
      <c r="AS417" s="490">
        <f>IF(AL417="","",MIN(AL417:AL421))</f>
        <v>0.23519999999999996</v>
      </c>
      <c r="AT417" s="492" t="str">
        <f>IFERROR(IF(AS417="","",IF(AS417&lt;=0.2,"Muy Baja",IF(AS417&lt;=0.4,"Baja",IF(AS417&lt;=0.6,"Media",IF(AS417&lt;=0.8,"Alta","Muy Alta"))))),"")</f>
        <v>Baja</v>
      </c>
      <c r="AU417" s="490">
        <f>Y417</f>
        <v>0.2</v>
      </c>
      <c r="AV417" s="490">
        <f>IF(AM417="","",MIN(AM417:AM421))</f>
        <v>0.11250000000000002</v>
      </c>
      <c r="AW417" s="492" t="str">
        <f>IFERROR(IF(AV417="","",IF(AV417&lt;=0.2,"Leve",IF(AV417&lt;=0.4,"Menor",IF(AV417&lt;=0.6,"Moderado",IF(AV417&lt;=0.8,"Mayor","Catastrófico"))))),"")</f>
        <v>Leve</v>
      </c>
      <c r="AX417" s="492" t="str">
        <f>AA417</f>
        <v>Moderado</v>
      </c>
      <c r="AY417" s="492" t="str">
        <f>IFERROR(IF(OR(AND(AT417="Muy Baja",AW417="Leve"),AND(AT417="Muy Baja",AW417="Menor"),AND(AT417="Baja",AW417="Leve")),"Bajo",IF(OR(AND(AT417="Muy baja",AW417="Moderado"),AND(AT417="Baja",AW417="Menor"),AND(AT417="Baja",AW417="Moderado"),AND(AT417="Media",AW417="Leve"),AND(AT417="Media",AW417="Menor"),AND(AT417="Media",AW417="Moderado"),AND(AT417="Alta",AW417="Leve"),AND(AT417="Alta",AW417="Menor")),"Moderado",IF(OR(AND(AT417="Muy Baja",AW417="Mayor"),AND(AT417="Baja",AW417="Mayor"),AND(AT417="Media",AW417="Mayor"),AND(AT417="Alta",AW417="Moderado"),AND(AT417="Alta",AW417="Mayor"),AND(AT417="Muy Alta",AW417="Leve"),AND(AT417="Muy Alta",AW417="Menor"),AND(AT417="Muy Alta",AW417="Moderado"),AND(AT417="Muy Alta",AW417="Mayor")),"Alto",IF(OR(AND(AT417="Muy Baja",AW417="Catastrófico"),AND(AT417="Baja",AW417="Catastrófico"),AND(AT417="Media",AW417="Catastrófico"),AND(AT417="Alta",AW417="Catastrófico"),AND(AT417="Muy Alta",AW417="Catastrófico")),"Extremo","")))),"")</f>
        <v>Bajo</v>
      </c>
      <c r="AZ417" s="795" t="s">
        <v>127</v>
      </c>
      <c r="BA417" s="519" t="s">
        <v>188</v>
      </c>
      <c r="BB417" s="519" t="s">
        <v>188</v>
      </c>
      <c r="BC417" s="519" t="s">
        <v>188</v>
      </c>
      <c r="BD417" s="519" t="s">
        <v>188</v>
      </c>
      <c r="BE417" s="519" t="s">
        <v>188</v>
      </c>
      <c r="BF417" s="516"/>
      <c r="BG417" s="516"/>
      <c r="BH417" s="581"/>
      <c r="BI417" s="581"/>
      <c r="BJ417" s="581"/>
      <c r="BK417" s="581"/>
      <c r="BL417" s="581"/>
      <c r="BM417" s="516"/>
      <c r="BN417" s="516"/>
      <c r="BO417" s="719"/>
    </row>
    <row r="418" spans="1:67" ht="67.5">
      <c r="A418" s="805"/>
      <c r="B418" s="808"/>
      <c r="C418" s="808"/>
      <c r="D418" s="728"/>
      <c r="E418" s="728"/>
      <c r="F418" s="515"/>
      <c r="G418" s="516"/>
      <c r="H418" s="520"/>
      <c r="I418" s="795"/>
      <c r="J418" s="491"/>
      <c r="K418" s="795"/>
      <c r="L418" s="516"/>
      <c r="M418" s="492"/>
      <c r="N418" s="516"/>
      <c r="O418" s="516"/>
      <c r="P418" s="517"/>
      <c r="Q418" s="518"/>
      <c r="R418" s="519"/>
      <c r="S418" s="482"/>
      <c r="T418" s="519"/>
      <c r="U418" s="482"/>
      <c r="V418" s="519"/>
      <c r="W418" s="482"/>
      <c r="X418" s="485"/>
      <c r="Y418" s="482"/>
      <c r="Z418" s="482"/>
      <c r="AA418" s="492"/>
      <c r="AB418" s="151">
        <v>2</v>
      </c>
      <c r="AC418" s="316" t="s">
        <v>1522</v>
      </c>
      <c r="AD418" s="159">
        <v>3</v>
      </c>
      <c r="AE418" s="207" t="s">
        <v>1322</v>
      </c>
      <c r="AF418" s="153" t="str">
        <f t="shared" si="25"/>
        <v>Impacto</v>
      </c>
      <c r="AG418" s="154" t="s">
        <v>270</v>
      </c>
      <c r="AH418" s="155">
        <f t="shared" si="24"/>
        <v>0.1</v>
      </c>
      <c r="AI418" s="154" t="s">
        <v>97</v>
      </c>
      <c r="AJ418" s="155">
        <f t="shared" si="26"/>
        <v>0.15</v>
      </c>
      <c r="AK418" s="156">
        <f t="shared" si="27"/>
        <v>0.25</v>
      </c>
      <c r="AL418" s="157">
        <f>IFERROR(IF(AND(AF417="Probabilidad",AF418="Probabilidad"),(AL417-(+AL417*AK418)),IF(AF418="Probabilidad",(S417-(+S417*AK418)),IF(AF418="Impacto",AL417,""))),"")</f>
        <v>0.48</v>
      </c>
      <c r="AM418" s="157">
        <f>IFERROR(IF(AND(AF417="Impacto",AF418="Impacto"),(AM417-(+AM417*AK418)),IF(AF418="Impacto",(Y417-(+Y417*AK418)),IF(AF418="Probabilidad",AM417,""))),"")</f>
        <v>0.15000000000000002</v>
      </c>
      <c r="AN418" s="158" t="s">
        <v>2131</v>
      </c>
      <c r="AO418" s="158" t="s">
        <v>99</v>
      </c>
      <c r="AP418" s="158" t="s">
        <v>100</v>
      </c>
      <c r="AQ418" s="520"/>
      <c r="AR418" s="491"/>
      <c r="AS418" s="491"/>
      <c r="AT418" s="492"/>
      <c r="AU418" s="491"/>
      <c r="AV418" s="491"/>
      <c r="AW418" s="492"/>
      <c r="AX418" s="492"/>
      <c r="AY418" s="492"/>
      <c r="AZ418" s="795"/>
      <c r="BA418" s="519"/>
      <c r="BB418" s="519"/>
      <c r="BC418" s="519"/>
      <c r="BD418" s="519"/>
      <c r="BE418" s="519"/>
      <c r="BF418" s="516"/>
      <c r="BG418" s="516"/>
      <c r="BH418" s="581"/>
      <c r="BI418" s="581"/>
      <c r="BJ418" s="581"/>
      <c r="BK418" s="581"/>
      <c r="BL418" s="581"/>
      <c r="BM418" s="516"/>
      <c r="BN418" s="516"/>
      <c r="BO418" s="719"/>
    </row>
    <row r="419" spans="1:67" ht="67.5">
      <c r="A419" s="805"/>
      <c r="B419" s="808"/>
      <c r="C419" s="808"/>
      <c r="D419" s="728"/>
      <c r="E419" s="728"/>
      <c r="F419" s="515"/>
      <c r="G419" s="516"/>
      <c r="H419" s="520"/>
      <c r="I419" s="795"/>
      <c r="J419" s="491"/>
      <c r="K419" s="795"/>
      <c r="L419" s="516"/>
      <c r="M419" s="492"/>
      <c r="N419" s="516"/>
      <c r="O419" s="516"/>
      <c r="P419" s="517"/>
      <c r="Q419" s="518"/>
      <c r="R419" s="519"/>
      <c r="S419" s="482"/>
      <c r="T419" s="519"/>
      <c r="U419" s="482"/>
      <c r="V419" s="519"/>
      <c r="W419" s="482"/>
      <c r="X419" s="485"/>
      <c r="Y419" s="482"/>
      <c r="Z419" s="482"/>
      <c r="AA419" s="492"/>
      <c r="AB419" s="151">
        <v>3</v>
      </c>
      <c r="AC419" s="316" t="s">
        <v>1475</v>
      </c>
      <c r="AD419" s="159">
        <v>1.2</v>
      </c>
      <c r="AE419" s="207" t="s">
        <v>1476</v>
      </c>
      <c r="AF419" s="153" t="str">
        <f t="shared" si="25"/>
        <v>Probabilidad</v>
      </c>
      <c r="AG419" s="154" t="s">
        <v>231</v>
      </c>
      <c r="AH419" s="155">
        <f t="shared" si="24"/>
        <v>0.15</v>
      </c>
      <c r="AI419" s="154" t="s">
        <v>97</v>
      </c>
      <c r="AJ419" s="155">
        <f t="shared" si="26"/>
        <v>0.15</v>
      </c>
      <c r="AK419" s="156">
        <f t="shared" si="27"/>
        <v>0.3</v>
      </c>
      <c r="AL419" s="157">
        <f>IFERROR(IF(AND(AF418="Probabilidad",AF419="Probabilidad"),(AL418-(+AL418*AK419)),IF(AND(AF418="Impacto",AF419="Probabilidad"),(AL417-(+AL417*AK419)),IF(AF419="Impacto",AL418,""))),"")</f>
        <v>0.33599999999999997</v>
      </c>
      <c r="AM419" s="157">
        <f>IFERROR(IF(AND(AF418="Impacto",AF419="Impacto"),(AM418-(+AM418*AK419)),IF(AND(AF418="Probabilidad",AF419="Impacto"),(AM417-(+AM417*AK419)),IF(AF419="Probabilidad",AM418,""))),"")</f>
        <v>0.15000000000000002</v>
      </c>
      <c r="AN419" s="158" t="s">
        <v>2131</v>
      </c>
      <c r="AO419" s="158" t="s">
        <v>99</v>
      </c>
      <c r="AP419" s="158" t="s">
        <v>100</v>
      </c>
      <c r="AQ419" s="520"/>
      <c r="AR419" s="491"/>
      <c r="AS419" s="491"/>
      <c r="AT419" s="492"/>
      <c r="AU419" s="491"/>
      <c r="AV419" s="491"/>
      <c r="AW419" s="492"/>
      <c r="AX419" s="492"/>
      <c r="AY419" s="492"/>
      <c r="AZ419" s="795"/>
      <c r="BA419" s="519"/>
      <c r="BB419" s="519"/>
      <c r="BC419" s="519"/>
      <c r="BD419" s="519"/>
      <c r="BE419" s="519"/>
      <c r="BF419" s="516"/>
      <c r="BG419" s="516"/>
      <c r="BH419" s="581"/>
      <c r="BI419" s="581"/>
      <c r="BJ419" s="581"/>
      <c r="BK419" s="581"/>
      <c r="BL419" s="581"/>
      <c r="BM419" s="516"/>
      <c r="BN419" s="516"/>
      <c r="BO419" s="719"/>
    </row>
    <row r="420" spans="1:67" ht="67.5">
      <c r="A420" s="805"/>
      <c r="B420" s="808"/>
      <c r="C420" s="808"/>
      <c r="D420" s="728"/>
      <c r="E420" s="728"/>
      <c r="F420" s="515"/>
      <c r="G420" s="516"/>
      <c r="H420" s="520"/>
      <c r="I420" s="795"/>
      <c r="J420" s="491"/>
      <c r="K420" s="795"/>
      <c r="L420" s="516"/>
      <c r="M420" s="492"/>
      <c r="N420" s="516"/>
      <c r="O420" s="516"/>
      <c r="P420" s="517"/>
      <c r="Q420" s="518"/>
      <c r="R420" s="519"/>
      <c r="S420" s="482"/>
      <c r="T420" s="519"/>
      <c r="U420" s="482"/>
      <c r="V420" s="519"/>
      <c r="W420" s="482"/>
      <c r="X420" s="485"/>
      <c r="Y420" s="482"/>
      <c r="Z420" s="482"/>
      <c r="AA420" s="492"/>
      <c r="AB420" s="151">
        <v>4</v>
      </c>
      <c r="AC420" s="316" t="s">
        <v>1475</v>
      </c>
      <c r="AD420" s="159">
        <v>1.2</v>
      </c>
      <c r="AE420" s="207" t="s">
        <v>1476</v>
      </c>
      <c r="AF420" s="153" t="str">
        <f t="shared" si="25"/>
        <v>Impacto</v>
      </c>
      <c r="AG420" s="154" t="s">
        <v>270</v>
      </c>
      <c r="AH420" s="155">
        <f t="shared" si="24"/>
        <v>0.1</v>
      </c>
      <c r="AI420" s="154" t="s">
        <v>97</v>
      </c>
      <c r="AJ420" s="155">
        <f t="shared" si="26"/>
        <v>0.15</v>
      </c>
      <c r="AK420" s="156">
        <f t="shared" si="27"/>
        <v>0.25</v>
      </c>
      <c r="AL420" s="157">
        <f>IFERROR(IF(AND(AF419="Probabilidad",AF420="Probabilidad"),(AL419-(+AL419*AK420)),IF(AND(AF419="Impacto",AF420="Probabilidad"),(AL418-(+AL418*AK420)),IF(AF420="Impacto",AL419,""))),"")</f>
        <v>0.33599999999999997</v>
      </c>
      <c r="AM420" s="157">
        <f>IFERROR(IF(AND(AF419="Impacto",AF420="Impacto"),(AM419-(+AM419*AK420)),IF(AND(AF419="Probabilidad",AF420="Impacto"),(AM418-(+AM418*AK420)),IF(AF420="Probabilidad",AM419,""))),"")</f>
        <v>0.11250000000000002</v>
      </c>
      <c r="AN420" s="158" t="s">
        <v>2131</v>
      </c>
      <c r="AO420" s="158" t="s">
        <v>99</v>
      </c>
      <c r="AP420" s="158" t="s">
        <v>100</v>
      </c>
      <c r="AQ420" s="520"/>
      <c r="AR420" s="491"/>
      <c r="AS420" s="491"/>
      <c r="AT420" s="492"/>
      <c r="AU420" s="491"/>
      <c r="AV420" s="491"/>
      <c r="AW420" s="492"/>
      <c r="AX420" s="492"/>
      <c r="AY420" s="492"/>
      <c r="AZ420" s="795"/>
      <c r="BA420" s="519"/>
      <c r="BB420" s="519"/>
      <c r="BC420" s="519"/>
      <c r="BD420" s="519"/>
      <c r="BE420" s="519"/>
      <c r="BF420" s="516"/>
      <c r="BG420" s="516"/>
      <c r="BH420" s="581"/>
      <c r="BI420" s="581"/>
      <c r="BJ420" s="581"/>
      <c r="BK420" s="581"/>
      <c r="BL420" s="581"/>
      <c r="BM420" s="516"/>
      <c r="BN420" s="516"/>
      <c r="BO420" s="719"/>
    </row>
    <row r="421" spans="1:67" ht="94.5">
      <c r="A421" s="805"/>
      <c r="B421" s="808"/>
      <c r="C421" s="808"/>
      <c r="D421" s="728"/>
      <c r="E421" s="728"/>
      <c r="F421" s="515"/>
      <c r="G421" s="516"/>
      <c r="H421" s="520"/>
      <c r="I421" s="795"/>
      <c r="J421" s="491"/>
      <c r="K421" s="795"/>
      <c r="L421" s="516"/>
      <c r="M421" s="492"/>
      <c r="N421" s="516"/>
      <c r="O421" s="516"/>
      <c r="P421" s="517"/>
      <c r="Q421" s="518"/>
      <c r="R421" s="519"/>
      <c r="S421" s="482"/>
      <c r="T421" s="519"/>
      <c r="U421" s="482"/>
      <c r="V421" s="519"/>
      <c r="W421" s="482"/>
      <c r="X421" s="485"/>
      <c r="Y421" s="482"/>
      <c r="Z421" s="482"/>
      <c r="AA421" s="492"/>
      <c r="AB421" s="151">
        <v>5</v>
      </c>
      <c r="AC421" s="316" t="s">
        <v>2134</v>
      </c>
      <c r="AD421" s="159">
        <v>3</v>
      </c>
      <c r="AE421" s="207" t="s">
        <v>1315</v>
      </c>
      <c r="AF421" s="153" t="str">
        <f t="shared" si="25"/>
        <v>Probabilidad</v>
      </c>
      <c r="AG421" s="154" t="s">
        <v>231</v>
      </c>
      <c r="AH421" s="155">
        <f t="shared" si="24"/>
        <v>0.15</v>
      </c>
      <c r="AI421" s="154" t="s">
        <v>97</v>
      </c>
      <c r="AJ421" s="155">
        <f t="shared" si="26"/>
        <v>0.15</v>
      </c>
      <c r="AK421" s="156">
        <f t="shared" si="27"/>
        <v>0.3</v>
      </c>
      <c r="AL421" s="157">
        <f>IFERROR(IF(AND(AF420="Probabilidad",AF421="Probabilidad"),(AL420-(+AL420*AK421)),IF(AND(AF420="Impacto",AF421="Probabilidad"),(AL419-(+AL419*AK421)),IF(AF421="Impacto",AL420,""))),"")</f>
        <v>0.23519999999999996</v>
      </c>
      <c r="AM421" s="157">
        <f>IFERROR(IF(AND(AF420="Impacto",AF421="Impacto"),(AM420-(+AM420*AK421)),IF(AND(AF420="Probabilidad",AF421="Impacto"),(AM419-(+AM419*AK421)),IF(AF421="Probabilidad",AM420,""))),"")</f>
        <v>0.11250000000000002</v>
      </c>
      <c r="AN421" s="158" t="s">
        <v>2131</v>
      </c>
      <c r="AO421" s="158" t="s">
        <v>99</v>
      </c>
      <c r="AP421" s="158" t="s">
        <v>100</v>
      </c>
      <c r="AQ421" s="520"/>
      <c r="AR421" s="491"/>
      <c r="AS421" s="491"/>
      <c r="AT421" s="492"/>
      <c r="AU421" s="491"/>
      <c r="AV421" s="491"/>
      <c r="AW421" s="492"/>
      <c r="AX421" s="492"/>
      <c r="AY421" s="492"/>
      <c r="AZ421" s="795"/>
      <c r="BA421" s="519"/>
      <c r="BB421" s="519"/>
      <c r="BC421" s="519"/>
      <c r="BD421" s="519"/>
      <c r="BE421" s="519"/>
      <c r="BF421" s="516"/>
      <c r="BG421" s="516"/>
      <c r="BH421" s="581"/>
      <c r="BI421" s="581"/>
      <c r="BJ421" s="581"/>
      <c r="BK421" s="581"/>
      <c r="BL421" s="581"/>
      <c r="BM421" s="516"/>
      <c r="BN421" s="516"/>
      <c r="BO421" s="719"/>
    </row>
    <row r="422" spans="1:67" ht="67.5">
      <c r="A422" s="805"/>
      <c r="B422" s="808"/>
      <c r="C422" s="808"/>
      <c r="D422" s="728" t="s">
        <v>1299</v>
      </c>
      <c r="E422" s="728" t="s">
        <v>447</v>
      </c>
      <c r="F422" s="515">
        <v>6</v>
      </c>
      <c r="G422" s="516" t="s">
        <v>2165</v>
      </c>
      <c r="H422" s="520" t="s">
        <v>1301</v>
      </c>
      <c r="I422" s="795" t="s">
        <v>1316</v>
      </c>
      <c r="J422" s="491" t="s">
        <v>2170</v>
      </c>
      <c r="K422" s="795" t="s">
        <v>180</v>
      </c>
      <c r="L422" s="516" t="s">
        <v>365</v>
      </c>
      <c r="M422" s="492" t="s">
        <v>1304</v>
      </c>
      <c r="N422" s="516" t="s">
        <v>2171</v>
      </c>
      <c r="O422" s="516" t="s">
        <v>2172</v>
      </c>
      <c r="P422" s="519" t="s">
        <v>188</v>
      </c>
      <c r="Q422" s="514" t="s">
        <v>188</v>
      </c>
      <c r="R422" s="519" t="s">
        <v>218</v>
      </c>
      <c r="S422" s="482">
        <f>IF(R422="Muy Alta",100%,IF(R422="Alta",80%,IF(R422="Media",60%,IF(R422="Baja",40%,IF(R422="Muy Baja",20%,"")))))</f>
        <v>0.8</v>
      </c>
      <c r="T422" s="519"/>
      <c r="U422" s="482" t="str">
        <f>IF(T422="Catastrófico",100%,IF(T422="Mayor",80%,IF(T422="Moderado",60%,IF(T422="Menor",40%,IF(T422="Leve",20%,"")))))</f>
        <v/>
      </c>
      <c r="V422" s="519" t="s">
        <v>120</v>
      </c>
      <c r="W422" s="482">
        <f>IF(V422="Catastrófico",100%,IF(V422="Mayor",80%,IF(V422="Moderado",60%,IF(V422="Menor",40%,IF(V422="Leve",20%,"")))))</f>
        <v>0.2</v>
      </c>
      <c r="X422" s="485" t="str">
        <f>IF(Y422=100%,"Catastrófico",IF(Y422=80%,"Mayor",IF(Y422=60%,"Moderado",IF(Y422=40%,"Menor",IF(Y422=20%,"Leve","")))))</f>
        <v>Leve</v>
      </c>
      <c r="Y422" s="482">
        <f>IF(AND(U422="",W422=""),"",MAX(U422,W422))</f>
        <v>0.2</v>
      </c>
      <c r="Z422" s="482" t="str">
        <f>CONCATENATE(R422,X422)</f>
        <v>AltaLeve</v>
      </c>
      <c r="AA422" s="492" t="str">
        <f>IF(Z422="Muy AltaLeve","Alto",IF(Z422="Muy AltaMenor","Alto",IF(Z422="Muy AltaModerado","Alto",IF(Z422="Muy AltaMayor","Alto",IF(Z422="Muy AltaCatastrófico","Extremo",IF(Z422="AltaLeve","Moderado",IF(Z422="AltaMenor","Moderado",IF(Z422="AltaModerado","Alto",IF(Z422="AltaMayor","Alto",IF(Z422="AltaCatastrófico","Extremo",IF(Z422="MediaLeve","Moderado",IF(Z422="MediaMenor","Moderado",IF(Z422="MediaModerado","Moderado",IF(Z422="MediaMayor","Alto",IF(Z422="MediaCatastrófico","Extremo",IF(Z422="BajaLeve","Bajo",IF(Z422="BajaMenor","Moderado",IF(Z422="BajaModerado","Moderado",IF(Z422="BajaMayor","Alto",IF(Z422="BajaCatastrófico","Extremo",IF(Z422="Muy BajaLeve","Bajo",IF(Z422="Muy BajaMenor","Bajo",IF(Z422="Muy BajaModerado","Moderado",IF(Z422="Muy BajaMayor","Alto",IF(Z422="Muy BajaCatastrófico","Extremo","")))))))))))))))))))))))))</f>
        <v>Moderado</v>
      </c>
      <c r="AB422" s="151">
        <v>1</v>
      </c>
      <c r="AC422" s="316" t="s">
        <v>2107</v>
      </c>
      <c r="AD422" s="159">
        <v>1.3</v>
      </c>
      <c r="AE422" s="207" t="s">
        <v>1324</v>
      </c>
      <c r="AF422" s="153" t="str">
        <f t="shared" si="25"/>
        <v>Probabilidad</v>
      </c>
      <c r="AG422" s="154" t="s">
        <v>231</v>
      </c>
      <c r="AH422" s="155">
        <f t="shared" si="24"/>
        <v>0.15</v>
      </c>
      <c r="AI422" s="154" t="s">
        <v>97</v>
      </c>
      <c r="AJ422" s="155">
        <f t="shared" si="26"/>
        <v>0.15</v>
      </c>
      <c r="AK422" s="156">
        <f t="shared" si="27"/>
        <v>0.3</v>
      </c>
      <c r="AL422" s="157">
        <f>IFERROR(IF(AF422="Probabilidad",(S422-(+S422*AK422)),IF(AF422="Impacto",S422,"")),"")</f>
        <v>0.56000000000000005</v>
      </c>
      <c r="AM422" s="157">
        <f>IFERROR(IF(AF422="Impacto",(Y422-(+Y422*AK422)),IF(AF422="Probabilidad",Y422,"")),"")</f>
        <v>0.2</v>
      </c>
      <c r="AN422" s="158" t="s">
        <v>2131</v>
      </c>
      <c r="AO422" s="158" t="s">
        <v>99</v>
      </c>
      <c r="AP422" s="158" t="s">
        <v>100</v>
      </c>
      <c r="AQ422" s="520" t="s">
        <v>2173</v>
      </c>
      <c r="AR422" s="490">
        <f>S422</f>
        <v>0.8</v>
      </c>
      <c r="AS422" s="490">
        <f>IF(AL422="","",MIN(AL422:AL425))</f>
        <v>0.33600000000000002</v>
      </c>
      <c r="AT422" s="492" t="str">
        <f>IFERROR(IF(AS422="","",IF(AS422&lt;=0.2,"Muy Baja",IF(AS422&lt;=0.4,"Baja",IF(AS422&lt;=0.6,"Media",IF(AS422&lt;=0.8,"Alta","Muy Alta"))))),"")</f>
        <v>Baja</v>
      </c>
      <c r="AU422" s="490">
        <f>Y422</f>
        <v>0.2</v>
      </c>
      <c r="AV422" s="490">
        <f>IF(AM422="","",MIN(AM422:AM425))</f>
        <v>0.11250000000000002</v>
      </c>
      <c r="AW422" s="492" t="str">
        <f>IFERROR(IF(AV422="","",IF(AV422&lt;=0.2,"Leve",IF(AV422&lt;=0.4,"Menor",IF(AV422&lt;=0.6,"Moderado",IF(AV422&lt;=0.8,"Mayor","Catastrófico"))))),"")</f>
        <v>Leve</v>
      </c>
      <c r="AX422" s="492" t="str">
        <f>AA422</f>
        <v>Moderado</v>
      </c>
      <c r="AY422" s="492" t="str">
        <f>IFERROR(IF(OR(AND(AT422="Muy Baja",AW422="Leve"),AND(AT422="Muy Baja",AW422="Menor"),AND(AT422="Baja",AW422="Leve")),"Bajo",IF(OR(AND(AT422="Muy baja",AW422="Moderado"),AND(AT422="Baja",AW422="Menor"),AND(AT422="Baja",AW422="Moderado"),AND(AT422="Media",AW422="Leve"),AND(AT422="Media",AW422="Menor"),AND(AT422="Media",AW422="Moderado"),AND(AT422="Alta",AW422="Leve"),AND(AT422="Alta",AW422="Menor")),"Moderado",IF(OR(AND(AT422="Muy Baja",AW422="Mayor"),AND(AT422="Baja",AW422="Mayor"),AND(AT422="Media",AW422="Mayor"),AND(AT422="Alta",AW422="Moderado"),AND(AT422="Alta",AW422="Mayor"),AND(AT422="Muy Alta",AW422="Leve"),AND(AT422="Muy Alta",AW422="Menor"),AND(AT422="Muy Alta",AW422="Moderado"),AND(AT422="Muy Alta",AW422="Mayor")),"Alto",IF(OR(AND(AT422="Muy Baja",AW422="Catastrófico"),AND(AT422="Baja",AW422="Catastrófico"),AND(AT422="Media",AW422="Catastrófico"),AND(AT422="Alta",AW422="Catastrófico"),AND(AT422="Muy Alta",AW422="Catastrófico")),"Extremo","")))),"")</f>
        <v>Bajo</v>
      </c>
      <c r="AZ422" s="795" t="s">
        <v>127</v>
      </c>
      <c r="BA422" s="519" t="s">
        <v>188</v>
      </c>
      <c r="BB422" s="519" t="s">
        <v>188</v>
      </c>
      <c r="BC422" s="519" t="s">
        <v>188</v>
      </c>
      <c r="BD422" s="519" t="s">
        <v>188</v>
      </c>
      <c r="BE422" s="519" t="s">
        <v>188</v>
      </c>
      <c r="BF422" s="516"/>
      <c r="BG422" s="516"/>
      <c r="BH422" s="581"/>
      <c r="BI422" s="581"/>
      <c r="BJ422" s="581"/>
      <c r="BK422" s="581"/>
      <c r="BL422" s="581"/>
      <c r="BM422" s="516"/>
      <c r="BN422" s="516"/>
      <c r="BO422" s="719"/>
    </row>
    <row r="423" spans="1:67" ht="67.5">
      <c r="A423" s="805"/>
      <c r="B423" s="808"/>
      <c r="C423" s="808"/>
      <c r="D423" s="728"/>
      <c r="E423" s="728"/>
      <c r="F423" s="515"/>
      <c r="G423" s="516"/>
      <c r="H423" s="520"/>
      <c r="I423" s="795"/>
      <c r="J423" s="491"/>
      <c r="K423" s="795"/>
      <c r="L423" s="516"/>
      <c r="M423" s="492"/>
      <c r="N423" s="516"/>
      <c r="O423" s="516"/>
      <c r="P423" s="519"/>
      <c r="Q423" s="514"/>
      <c r="R423" s="519"/>
      <c r="S423" s="482"/>
      <c r="T423" s="519"/>
      <c r="U423" s="482"/>
      <c r="V423" s="519"/>
      <c r="W423" s="482"/>
      <c r="X423" s="485"/>
      <c r="Y423" s="482"/>
      <c r="Z423" s="482"/>
      <c r="AA423" s="492"/>
      <c r="AB423" s="151">
        <v>2</v>
      </c>
      <c r="AC423" s="323" t="s">
        <v>2156</v>
      </c>
      <c r="AD423" s="159">
        <v>1</v>
      </c>
      <c r="AE423" s="207" t="s">
        <v>1324</v>
      </c>
      <c r="AF423" s="153" t="str">
        <f t="shared" si="25"/>
        <v>Impacto</v>
      </c>
      <c r="AG423" s="154" t="s">
        <v>270</v>
      </c>
      <c r="AH423" s="155">
        <f t="shared" si="24"/>
        <v>0.1</v>
      </c>
      <c r="AI423" s="154" t="s">
        <v>97</v>
      </c>
      <c r="AJ423" s="155">
        <f t="shared" si="26"/>
        <v>0.15</v>
      </c>
      <c r="AK423" s="156">
        <f t="shared" si="27"/>
        <v>0.25</v>
      </c>
      <c r="AL423" s="157">
        <f>IFERROR(IF(AND(AF422="Probabilidad",AF423="Probabilidad"),(AL422-(+AL422*AK423)),IF(AF423="Probabilidad",(S422-(+S422*AK423)),IF(AF423="Impacto",AL422,""))),"")</f>
        <v>0.56000000000000005</v>
      </c>
      <c r="AM423" s="157">
        <f>IFERROR(IF(AND(AF422="Impacto",AF423="Impacto"),(AM422-(+AM422*AK423)),IF(AF423="Impacto",(Y422-(+Y422*AK423)),IF(AF423="Probabilidad",AM422,""))),"")</f>
        <v>0.15000000000000002</v>
      </c>
      <c r="AN423" s="158" t="s">
        <v>2131</v>
      </c>
      <c r="AO423" s="158" t="s">
        <v>99</v>
      </c>
      <c r="AP423" s="158" t="s">
        <v>100</v>
      </c>
      <c r="AQ423" s="520"/>
      <c r="AR423" s="491"/>
      <c r="AS423" s="491"/>
      <c r="AT423" s="492"/>
      <c r="AU423" s="491"/>
      <c r="AV423" s="491"/>
      <c r="AW423" s="492"/>
      <c r="AX423" s="492"/>
      <c r="AY423" s="492"/>
      <c r="AZ423" s="795"/>
      <c r="BA423" s="519"/>
      <c r="BB423" s="519"/>
      <c r="BC423" s="519"/>
      <c r="BD423" s="519"/>
      <c r="BE423" s="519"/>
      <c r="BF423" s="516"/>
      <c r="BG423" s="516"/>
      <c r="BH423" s="581"/>
      <c r="BI423" s="581"/>
      <c r="BJ423" s="581"/>
      <c r="BK423" s="581"/>
      <c r="BL423" s="581"/>
      <c r="BM423" s="516"/>
      <c r="BN423" s="516"/>
      <c r="BO423" s="719"/>
    </row>
    <row r="424" spans="1:67" ht="94.5">
      <c r="A424" s="805"/>
      <c r="B424" s="808"/>
      <c r="C424" s="808"/>
      <c r="D424" s="728"/>
      <c r="E424" s="728"/>
      <c r="F424" s="515"/>
      <c r="G424" s="516"/>
      <c r="H424" s="520"/>
      <c r="I424" s="795"/>
      <c r="J424" s="491"/>
      <c r="K424" s="795"/>
      <c r="L424" s="516"/>
      <c r="M424" s="492"/>
      <c r="N424" s="516"/>
      <c r="O424" s="516"/>
      <c r="P424" s="519"/>
      <c r="Q424" s="514"/>
      <c r="R424" s="519"/>
      <c r="S424" s="482"/>
      <c r="T424" s="519"/>
      <c r="U424" s="482"/>
      <c r="V424" s="519"/>
      <c r="W424" s="482"/>
      <c r="X424" s="485"/>
      <c r="Y424" s="482"/>
      <c r="Z424" s="482"/>
      <c r="AA424" s="492"/>
      <c r="AB424" s="151">
        <v>3</v>
      </c>
      <c r="AC424" s="316" t="s">
        <v>2139</v>
      </c>
      <c r="AD424" s="159">
        <v>1.3</v>
      </c>
      <c r="AE424" s="207" t="s">
        <v>1324</v>
      </c>
      <c r="AF424" s="153" t="str">
        <f t="shared" si="25"/>
        <v>Probabilidad</v>
      </c>
      <c r="AG424" s="154" t="s">
        <v>96</v>
      </c>
      <c r="AH424" s="155">
        <f t="shared" si="24"/>
        <v>0.25</v>
      </c>
      <c r="AI424" s="154" t="s">
        <v>97</v>
      </c>
      <c r="AJ424" s="155">
        <f t="shared" si="26"/>
        <v>0.15</v>
      </c>
      <c r="AK424" s="156">
        <f t="shared" si="27"/>
        <v>0.4</v>
      </c>
      <c r="AL424" s="157">
        <f>IFERROR(IF(AND(AF423="Probabilidad",AF424="Probabilidad"),(AL423-(+AL423*AK424)),IF(AND(AF423="Impacto",AF424="Probabilidad"),(AL422-(+AL422*AK424)),IF(AF424="Impacto",AL423,""))),"")</f>
        <v>0.33600000000000002</v>
      </c>
      <c r="AM424" s="157">
        <f>IFERROR(IF(AND(AF423="Impacto",AF424="Impacto"),(AM423-(+AM423*AK424)),IF(AND(AF423="Probabilidad",AF424="Impacto"),(AM422-(+AM422*AK424)),IF(AF424="Probabilidad",AM423,""))),"")</f>
        <v>0.15000000000000002</v>
      </c>
      <c r="AN424" s="158" t="s">
        <v>2131</v>
      </c>
      <c r="AO424" s="158" t="s">
        <v>99</v>
      </c>
      <c r="AP424" s="158" t="s">
        <v>100</v>
      </c>
      <c r="AQ424" s="520"/>
      <c r="AR424" s="491"/>
      <c r="AS424" s="491"/>
      <c r="AT424" s="492"/>
      <c r="AU424" s="491"/>
      <c r="AV424" s="491"/>
      <c r="AW424" s="492"/>
      <c r="AX424" s="492"/>
      <c r="AY424" s="492"/>
      <c r="AZ424" s="795"/>
      <c r="BA424" s="519"/>
      <c r="BB424" s="519"/>
      <c r="BC424" s="519"/>
      <c r="BD424" s="519"/>
      <c r="BE424" s="519"/>
      <c r="BF424" s="516"/>
      <c r="BG424" s="516"/>
      <c r="BH424" s="581"/>
      <c r="BI424" s="581"/>
      <c r="BJ424" s="581"/>
      <c r="BK424" s="581"/>
      <c r="BL424" s="581"/>
      <c r="BM424" s="516"/>
      <c r="BN424" s="516"/>
      <c r="BO424" s="719"/>
    </row>
    <row r="425" spans="1:67" ht="94.5">
      <c r="A425" s="805"/>
      <c r="B425" s="808"/>
      <c r="C425" s="808"/>
      <c r="D425" s="728"/>
      <c r="E425" s="728"/>
      <c r="F425" s="515"/>
      <c r="G425" s="516"/>
      <c r="H425" s="520"/>
      <c r="I425" s="795"/>
      <c r="J425" s="491"/>
      <c r="K425" s="795"/>
      <c r="L425" s="516"/>
      <c r="M425" s="492"/>
      <c r="N425" s="516"/>
      <c r="O425" s="516"/>
      <c r="P425" s="519"/>
      <c r="Q425" s="514"/>
      <c r="R425" s="519"/>
      <c r="S425" s="482"/>
      <c r="T425" s="519"/>
      <c r="U425" s="482"/>
      <c r="V425" s="519"/>
      <c r="W425" s="482"/>
      <c r="X425" s="485"/>
      <c r="Y425" s="482"/>
      <c r="Z425" s="482"/>
      <c r="AA425" s="492"/>
      <c r="AB425" s="151">
        <v>4</v>
      </c>
      <c r="AC425" s="316" t="s">
        <v>2139</v>
      </c>
      <c r="AD425" s="159">
        <v>1.3</v>
      </c>
      <c r="AE425" s="207" t="s">
        <v>1324</v>
      </c>
      <c r="AF425" s="153" t="str">
        <f t="shared" si="25"/>
        <v>Impacto</v>
      </c>
      <c r="AG425" s="154" t="s">
        <v>270</v>
      </c>
      <c r="AH425" s="155">
        <f t="shared" si="24"/>
        <v>0.1</v>
      </c>
      <c r="AI425" s="154" t="s">
        <v>97</v>
      </c>
      <c r="AJ425" s="155">
        <f t="shared" si="26"/>
        <v>0.15</v>
      </c>
      <c r="AK425" s="156">
        <f t="shared" si="27"/>
        <v>0.25</v>
      </c>
      <c r="AL425" s="157">
        <f>IFERROR(IF(AND(AF424="Probabilidad",AF425="Probabilidad"),(AL424-(+AL424*AK425)),IF(AND(AF424="Impacto",AF425="Probabilidad"),(AL423-(+AL423*AK425)),IF(AF425="Impacto",AL424,""))),"")</f>
        <v>0.33600000000000002</v>
      </c>
      <c r="AM425" s="157">
        <f>IFERROR(IF(AND(AF424="Impacto",AF425="Impacto"),(AM424-(+AM424*AK425)),IF(AND(AF424="Probabilidad",AF425="Impacto"),(AM423-(+AM423*AK425)),IF(AF425="Probabilidad",AM424,""))),"")</f>
        <v>0.11250000000000002</v>
      </c>
      <c r="AN425" s="158" t="s">
        <v>2131</v>
      </c>
      <c r="AO425" s="158" t="s">
        <v>99</v>
      </c>
      <c r="AP425" s="158" t="s">
        <v>100</v>
      </c>
      <c r="AQ425" s="520"/>
      <c r="AR425" s="491"/>
      <c r="AS425" s="491"/>
      <c r="AT425" s="492"/>
      <c r="AU425" s="491"/>
      <c r="AV425" s="491"/>
      <c r="AW425" s="492"/>
      <c r="AX425" s="492"/>
      <c r="AY425" s="492"/>
      <c r="AZ425" s="795"/>
      <c r="BA425" s="519"/>
      <c r="BB425" s="519"/>
      <c r="BC425" s="519"/>
      <c r="BD425" s="519"/>
      <c r="BE425" s="519"/>
      <c r="BF425" s="516"/>
      <c r="BG425" s="516"/>
      <c r="BH425" s="581"/>
      <c r="BI425" s="581"/>
      <c r="BJ425" s="581"/>
      <c r="BK425" s="581"/>
      <c r="BL425" s="581"/>
      <c r="BM425" s="516"/>
      <c r="BN425" s="516"/>
      <c r="BO425" s="719"/>
    </row>
    <row r="426" spans="1:67" ht="67.5">
      <c r="A426" s="805"/>
      <c r="B426" s="808"/>
      <c r="C426" s="808"/>
      <c r="D426" s="728" t="s">
        <v>1299</v>
      </c>
      <c r="E426" s="728" t="s">
        <v>447</v>
      </c>
      <c r="F426" s="515">
        <v>7</v>
      </c>
      <c r="G426" s="516" t="s">
        <v>2174</v>
      </c>
      <c r="H426" s="520" t="s">
        <v>1548</v>
      </c>
      <c r="I426" s="795" t="s">
        <v>1302</v>
      </c>
      <c r="J426" s="491" t="s">
        <v>2175</v>
      </c>
      <c r="K426" s="795" t="s">
        <v>180</v>
      </c>
      <c r="L426" s="516" t="s">
        <v>365</v>
      </c>
      <c r="M426" s="492" t="s">
        <v>1304</v>
      </c>
      <c r="N426" s="516" t="s">
        <v>2176</v>
      </c>
      <c r="O426" s="516" t="s">
        <v>2177</v>
      </c>
      <c r="P426" s="519" t="s">
        <v>188</v>
      </c>
      <c r="Q426" s="514" t="s">
        <v>188</v>
      </c>
      <c r="R426" s="519" t="s">
        <v>218</v>
      </c>
      <c r="S426" s="482">
        <f>IF(R426="Muy Alta",100%,IF(R426="Alta",80%,IF(R426="Media",60%,IF(R426="Baja",40%,IF(R426="Muy Baja",20%,"")))))</f>
        <v>0.8</v>
      </c>
      <c r="T426" s="519" t="s">
        <v>120</v>
      </c>
      <c r="U426" s="482">
        <f>IF(T426="Catastrófico",100%,IF(T426="Mayor",80%,IF(T426="Moderado",60%,IF(T426="Menor",40%,IF(T426="Leve",20%,"")))))</f>
        <v>0.2</v>
      </c>
      <c r="V426" s="519" t="s">
        <v>120</v>
      </c>
      <c r="W426" s="482">
        <f>IF(V426="Catastrófico",100%,IF(V426="Mayor",80%,IF(V426="Moderado",60%,IF(V426="Menor",40%,IF(V426="Leve",20%,"")))))</f>
        <v>0.2</v>
      </c>
      <c r="X426" s="485" t="str">
        <f>IF(Y426=100%,"Catastrófico",IF(Y426=80%,"Mayor",IF(Y426=60%,"Moderado",IF(Y426=40%,"Menor",IF(Y426=20%,"Leve","")))))</f>
        <v>Leve</v>
      </c>
      <c r="Y426" s="482">
        <f>IF(AND(U426="",W426=""),"",MAX(U426,W426))</f>
        <v>0.2</v>
      </c>
      <c r="Z426" s="482" t="str">
        <f>CONCATENATE(R426,X426)</f>
        <v>AltaLeve</v>
      </c>
      <c r="AA426" s="492" t="str">
        <f>IF(Z426="Muy AltaLeve","Alto",IF(Z426="Muy AltaMenor","Alto",IF(Z426="Muy AltaModerado","Alto",IF(Z426="Muy AltaMayor","Alto",IF(Z426="Muy AltaCatastrófico","Extremo",IF(Z426="AltaLeve","Moderado",IF(Z426="AltaMenor","Moderado",IF(Z426="AltaModerado","Alto",IF(Z426="AltaMayor","Alto",IF(Z426="AltaCatastrófico","Extremo",IF(Z426="MediaLeve","Moderado",IF(Z426="MediaMenor","Moderado",IF(Z426="MediaModerado","Moderado",IF(Z426="MediaMayor","Alto",IF(Z426="MediaCatastrófico","Extremo",IF(Z426="BajaLeve","Bajo",IF(Z426="BajaMenor","Moderado",IF(Z426="BajaModerado","Moderado",IF(Z426="BajaMayor","Alto",IF(Z426="BajaCatastrófico","Extremo",IF(Z426="Muy BajaLeve","Bajo",IF(Z426="Muy BajaMenor","Bajo",IF(Z426="Muy BajaModerado","Moderado",IF(Z426="Muy BajaMayor","Alto",IF(Z426="Muy BajaCatastrófico","Extremo","")))))))))))))))))))))))))</f>
        <v>Moderado</v>
      </c>
      <c r="AB426" s="151">
        <v>1</v>
      </c>
      <c r="AC426" s="316" t="s">
        <v>1553</v>
      </c>
      <c r="AD426" s="159">
        <v>1</v>
      </c>
      <c r="AE426" s="207" t="s">
        <v>1555</v>
      </c>
      <c r="AF426" s="153" t="str">
        <f t="shared" si="25"/>
        <v>Probabilidad</v>
      </c>
      <c r="AG426" s="154" t="s">
        <v>96</v>
      </c>
      <c r="AH426" s="155">
        <f t="shared" si="24"/>
        <v>0.25</v>
      </c>
      <c r="AI426" s="154" t="s">
        <v>635</v>
      </c>
      <c r="AJ426" s="155">
        <f t="shared" si="26"/>
        <v>0.25</v>
      </c>
      <c r="AK426" s="156">
        <f t="shared" si="27"/>
        <v>0.5</v>
      </c>
      <c r="AL426" s="157">
        <f>IFERROR(IF(AF426="Probabilidad",(S426-(+S426*AK426)),IF(AF426="Impacto",S426,"")),"")</f>
        <v>0.4</v>
      </c>
      <c r="AM426" s="157">
        <f>IFERROR(IF(AF426="Impacto",(Y426-(+Y426*AK426)),IF(AF426="Probabilidad",Y426,"")),"")</f>
        <v>0.2</v>
      </c>
      <c r="AN426" s="158" t="s">
        <v>2131</v>
      </c>
      <c r="AO426" s="158" t="s">
        <v>99</v>
      </c>
      <c r="AP426" s="158" t="s">
        <v>100</v>
      </c>
      <c r="AQ426" s="520" t="s">
        <v>2178</v>
      </c>
      <c r="AR426" s="490">
        <f>S426</f>
        <v>0.8</v>
      </c>
      <c r="AS426" s="490">
        <f>IF(AL426="","",MIN(AL426:AL428))</f>
        <v>0.14399999999999999</v>
      </c>
      <c r="AT426" s="492" t="str">
        <f>IFERROR(IF(AS426="","",IF(AS426&lt;=0.2,"Muy Baja",IF(AS426&lt;=0.4,"Baja",IF(AS426&lt;=0.6,"Media",IF(AS426&lt;=0.8,"Alta","Muy Alta"))))),"")</f>
        <v>Muy Baja</v>
      </c>
      <c r="AU426" s="490">
        <f>Y426</f>
        <v>0.2</v>
      </c>
      <c r="AV426" s="490">
        <f>IF(AM426="","",MIN(AM426:AM428))</f>
        <v>0.2</v>
      </c>
      <c r="AW426" s="492" t="str">
        <f>IFERROR(IF(AV426="","",IF(AV426&lt;=0.2,"Leve",IF(AV426&lt;=0.4,"Menor",IF(AV426&lt;=0.6,"Moderado",IF(AV426&lt;=0.8,"Mayor","Catastrófico"))))),"")</f>
        <v>Leve</v>
      </c>
      <c r="AX426" s="492" t="str">
        <f>AA426</f>
        <v>Moderado</v>
      </c>
      <c r="AY426" s="492" t="str">
        <f>IFERROR(IF(OR(AND(AT426="Muy Baja",AW426="Leve"),AND(AT426="Muy Baja",AW426="Menor"),AND(AT426="Baja",AW426="Leve")),"Bajo",IF(OR(AND(AT426="Muy baja",AW426="Moderado"),AND(AT426="Baja",AW426="Menor"),AND(AT426="Baja",AW426="Moderado"),AND(AT426="Media",AW426="Leve"),AND(AT426="Media",AW426="Menor"),AND(AT426="Media",AW426="Moderado"),AND(AT426="Alta",AW426="Leve"),AND(AT426="Alta",AW426="Menor")),"Moderado",IF(OR(AND(AT426="Muy Baja",AW426="Mayor"),AND(AT426="Baja",AW426="Mayor"),AND(AT426="Media",AW426="Mayor"),AND(AT426="Alta",AW426="Moderado"),AND(AT426="Alta",AW426="Mayor"),AND(AT426="Muy Alta",AW426="Leve"),AND(AT426="Muy Alta",AW426="Menor"),AND(AT426="Muy Alta",AW426="Moderado"),AND(AT426="Muy Alta",AW426="Mayor")),"Alto",IF(OR(AND(AT426="Muy Baja",AW426="Catastrófico"),AND(AT426="Baja",AW426="Catastrófico"),AND(AT426="Media",AW426="Catastrófico"),AND(AT426="Alta",AW426="Catastrófico"),AND(AT426="Muy Alta",AW426="Catastrófico")),"Extremo","")))),"")</f>
        <v>Bajo</v>
      </c>
      <c r="AZ426" s="520" t="s">
        <v>127</v>
      </c>
      <c r="BA426" s="519" t="s">
        <v>188</v>
      </c>
      <c r="BB426" s="519" t="s">
        <v>188</v>
      </c>
      <c r="BC426" s="519" t="s">
        <v>188</v>
      </c>
      <c r="BD426" s="519" t="s">
        <v>188</v>
      </c>
      <c r="BE426" s="519" t="s">
        <v>188</v>
      </c>
      <c r="BF426" s="516"/>
      <c r="BG426" s="516"/>
      <c r="BH426" s="581"/>
      <c r="BI426" s="581"/>
      <c r="BJ426" s="581"/>
      <c r="BK426" s="581"/>
      <c r="BL426" s="581"/>
      <c r="BM426" s="516"/>
      <c r="BN426" s="516"/>
      <c r="BO426" s="719"/>
    </row>
    <row r="427" spans="1:67" ht="67.5">
      <c r="A427" s="805"/>
      <c r="B427" s="808"/>
      <c r="C427" s="808"/>
      <c r="D427" s="728"/>
      <c r="E427" s="728"/>
      <c r="F427" s="515"/>
      <c r="G427" s="516"/>
      <c r="H427" s="520"/>
      <c r="I427" s="795"/>
      <c r="J427" s="491"/>
      <c r="K427" s="795"/>
      <c r="L427" s="516"/>
      <c r="M427" s="492"/>
      <c r="N427" s="516"/>
      <c r="O427" s="516"/>
      <c r="P427" s="519"/>
      <c r="Q427" s="514"/>
      <c r="R427" s="519"/>
      <c r="S427" s="482"/>
      <c r="T427" s="519"/>
      <c r="U427" s="482"/>
      <c r="V427" s="519"/>
      <c r="W427" s="482"/>
      <c r="X427" s="485"/>
      <c r="Y427" s="482"/>
      <c r="Z427" s="482"/>
      <c r="AA427" s="492"/>
      <c r="AB427" s="151">
        <v>2</v>
      </c>
      <c r="AC427" s="316" t="s">
        <v>1556</v>
      </c>
      <c r="AD427" s="159">
        <v>1</v>
      </c>
      <c r="AE427" s="207" t="s">
        <v>1555</v>
      </c>
      <c r="AF427" s="153" t="str">
        <f t="shared" si="25"/>
        <v>Probabilidad</v>
      </c>
      <c r="AG427" s="154" t="s">
        <v>231</v>
      </c>
      <c r="AH427" s="155">
        <f t="shared" si="24"/>
        <v>0.15</v>
      </c>
      <c r="AI427" s="154" t="s">
        <v>635</v>
      </c>
      <c r="AJ427" s="155">
        <f t="shared" si="26"/>
        <v>0.25</v>
      </c>
      <c r="AK427" s="156">
        <f t="shared" si="27"/>
        <v>0.4</v>
      </c>
      <c r="AL427" s="157">
        <f>IFERROR(IF(AND(AF426="Probabilidad",AF427="Probabilidad"),(AL426-(+AL426*AK427)),IF(AF427="Probabilidad",(S426-(+S426*AK427)),IF(AF427="Impacto",AL426,""))),"")</f>
        <v>0.24</v>
      </c>
      <c r="AM427" s="157">
        <f>IFERROR(IF(AND(AF426="Impacto",AF427="Impacto"),(AM426-(+AM426*AK427)),IF(AF427="Impacto",(Y426-(Y426*AK427)),IF(AF427="Probabilidad",AM426,""))),"")</f>
        <v>0.2</v>
      </c>
      <c r="AN427" s="158" t="s">
        <v>2131</v>
      </c>
      <c r="AO427" s="158" t="s">
        <v>99</v>
      </c>
      <c r="AP427" s="158" t="s">
        <v>100</v>
      </c>
      <c r="AQ427" s="520"/>
      <c r="AR427" s="491"/>
      <c r="AS427" s="491"/>
      <c r="AT427" s="492"/>
      <c r="AU427" s="491"/>
      <c r="AV427" s="491"/>
      <c r="AW427" s="492"/>
      <c r="AX427" s="492"/>
      <c r="AY427" s="492"/>
      <c r="AZ427" s="520"/>
      <c r="BA427" s="519"/>
      <c r="BB427" s="519"/>
      <c r="BC427" s="519"/>
      <c r="BD427" s="519"/>
      <c r="BE427" s="519"/>
      <c r="BF427" s="516"/>
      <c r="BG427" s="516"/>
      <c r="BH427" s="581"/>
      <c r="BI427" s="581"/>
      <c r="BJ427" s="581"/>
      <c r="BK427" s="581"/>
      <c r="BL427" s="581"/>
      <c r="BM427" s="516"/>
      <c r="BN427" s="516"/>
      <c r="BO427" s="719"/>
    </row>
    <row r="428" spans="1:67" ht="67.5">
      <c r="A428" s="805"/>
      <c r="B428" s="808"/>
      <c r="C428" s="808"/>
      <c r="D428" s="728"/>
      <c r="E428" s="728"/>
      <c r="F428" s="515"/>
      <c r="G428" s="516"/>
      <c r="H428" s="520"/>
      <c r="I428" s="795"/>
      <c r="J428" s="491"/>
      <c r="K428" s="795"/>
      <c r="L428" s="516"/>
      <c r="M428" s="492"/>
      <c r="N428" s="516"/>
      <c r="O428" s="516"/>
      <c r="P428" s="519"/>
      <c r="Q428" s="514"/>
      <c r="R428" s="519"/>
      <c r="S428" s="482"/>
      <c r="T428" s="519"/>
      <c r="U428" s="482"/>
      <c r="V428" s="519"/>
      <c r="W428" s="482"/>
      <c r="X428" s="485"/>
      <c r="Y428" s="482"/>
      <c r="Z428" s="482"/>
      <c r="AA428" s="492"/>
      <c r="AB428" s="151">
        <v>3</v>
      </c>
      <c r="AC428" s="316" t="s">
        <v>1558</v>
      </c>
      <c r="AD428" s="159">
        <v>1</v>
      </c>
      <c r="AE428" s="207" t="s">
        <v>1555</v>
      </c>
      <c r="AF428" s="153" t="str">
        <f t="shared" si="25"/>
        <v>Probabilidad</v>
      </c>
      <c r="AG428" s="154" t="s">
        <v>231</v>
      </c>
      <c r="AH428" s="155">
        <f t="shared" si="24"/>
        <v>0.15</v>
      </c>
      <c r="AI428" s="154" t="s">
        <v>635</v>
      </c>
      <c r="AJ428" s="155">
        <f t="shared" si="26"/>
        <v>0.25</v>
      </c>
      <c r="AK428" s="156">
        <f t="shared" si="27"/>
        <v>0.4</v>
      </c>
      <c r="AL428" s="157">
        <f>IFERROR(IF(AND(AF427="Probabilidad",AF428="Probabilidad"),(AL427-(+AL427*AK428)),IF(AND(AF427="Impacto",AF428="Probabilidad"),(AL426-(+AL426*AK428)),IF(AF428="Impacto",AL427,""))),"")</f>
        <v>0.14399999999999999</v>
      </c>
      <c r="AM428" s="157">
        <f>IFERROR(IF(AND(AF427="Impacto",AF428="Impacto"),(AM427-(+AM427*AK428)),IF(AND(AF427="Probabilidad",AF428="Impacto"),(AM426-(+AM426*AK428)),IF(AF428="Probabilidad",AM427,""))),"")</f>
        <v>0.2</v>
      </c>
      <c r="AN428" s="158" t="s">
        <v>2131</v>
      </c>
      <c r="AO428" s="158" t="s">
        <v>99</v>
      </c>
      <c r="AP428" s="158" t="s">
        <v>100</v>
      </c>
      <c r="AQ428" s="520"/>
      <c r="AR428" s="491"/>
      <c r="AS428" s="491"/>
      <c r="AT428" s="492"/>
      <c r="AU428" s="491"/>
      <c r="AV428" s="491"/>
      <c r="AW428" s="492"/>
      <c r="AX428" s="492"/>
      <c r="AY428" s="492"/>
      <c r="AZ428" s="520"/>
      <c r="BA428" s="519"/>
      <c r="BB428" s="519"/>
      <c r="BC428" s="519"/>
      <c r="BD428" s="519"/>
      <c r="BE428" s="519"/>
      <c r="BF428" s="516"/>
      <c r="BG428" s="516"/>
      <c r="BH428" s="581"/>
      <c r="BI428" s="581"/>
      <c r="BJ428" s="581"/>
      <c r="BK428" s="581"/>
      <c r="BL428" s="581"/>
      <c r="BM428" s="516"/>
      <c r="BN428" s="516"/>
      <c r="BO428" s="719"/>
    </row>
    <row r="429" spans="1:67" ht="67.5">
      <c r="A429" s="805"/>
      <c r="B429" s="808"/>
      <c r="C429" s="808"/>
      <c r="D429" s="728" t="s">
        <v>1299</v>
      </c>
      <c r="E429" s="728" t="s">
        <v>447</v>
      </c>
      <c r="F429" s="515">
        <v>8</v>
      </c>
      <c r="G429" s="516" t="s">
        <v>2174</v>
      </c>
      <c r="H429" s="520" t="s">
        <v>1548</v>
      </c>
      <c r="I429" s="795" t="s">
        <v>1316</v>
      </c>
      <c r="J429" s="491" t="s">
        <v>2179</v>
      </c>
      <c r="K429" s="795" t="s">
        <v>180</v>
      </c>
      <c r="L429" s="516" t="s">
        <v>365</v>
      </c>
      <c r="M429" s="492" t="s">
        <v>1304</v>
      </c>
      <c r="N429" s="516" t="s">
        <v>2180</v>
      </c>
      <c r="O429" s="516" t="s">
        <v>2181</v>
      </c>
      <c r="P429" s="519" t="s">
        <v>188</v>
      </c>
      <c r="Q429" s="514" t="s">
        <v>188</v>
      </c>
      <c r="R429" s="519" t="s">
        <v>218</v>
      </c>
      <c r="S429" s="482">
        <f>IF(R429="Muy Alta",100%,IF(R429="Alta",80%,IF(R429="Media",60%,IF(R429="Baja",40%,IF(R429="Muy Baja",20%,"")))))</f>
        <v>0.8</v>
      </c>
      <c r="T429" s="519" t="s">
        <v>120</v>
      </c>
      <c r="U429" s="482">
        <f>IF(T429="Catastrófico",100%,IF(T429="Mayor",80%,IF(T429="Moderado",60%,IF(T429="Menor",40%,IF(T429="Leve",20%,"")))))</f>
        <v>0.2</v>
      </c>
      <c r="V429" s="519" t="s">
        <v>120</v>
      </c>
      <c r="W429" s="482">
        <f>IF(V429="Catastrófico",100%,IF(V429="Mayor",80%,IF(V429="Moderado",60%,IF(V429="Menor",40%,IF(V429="Leve",20%,"")))))</f>
        <v>0.2</v>
      </c>
      <c r="X429" s="485" t="str">
        <f>IF(Y429=100%,"Catastrófico",IF(Y429=80%,"Mayor",IF(Y429=60%,"Moderado",IF(Y429=40%,"Menor",IF(Y429=20%,"Leve","")))))</f>
        <v>Leve</v>
      </c>
      <c r="Y429" s="482">
        <f>IF(AND(U429="",W429=""),"",MAX(U429,W429))</f>
        <v>0.2</v>
      </c>
      <c r="Z429" s="482" t="str">
        <f>CONCATENATE(R429,X429)</f>
        <v>AltaLeve</v>
      </c>
      <c r="AA429" s="492" t="str">
        <f>IF(Z429="Muy AltaLeve","Alto",IF(Z429="Muy AltaMenor","Alto",IF(Z429="Muy AltaModerado","Alto",IF(Z429="Muy AltaMayor","Alto",IF(Z429="Muy AltaCatastrófico","Extremo",IF(Z429="AltaLeve","Moderado",IF(Z429="AltaMenor","Moderado",IF(Z429="AltaModerado","Alto",IF(Z429="AltaMayor","Alto",IF(Z429="AltaCatastrófico","Extremo",IF(Z429="MediaLeve","Moderado",IF(Z429="MediaMenor","Moderado",IF(Z429="MediaModerado","Moderado",IF(Z429="MediaMayor","Alto",IF(Z429="MediaCatastrófico","Extremo",IF(Z429="BajaLeve","Bajo",IF(Z429="BajaMenor","Moderado",IF(Z429="BajaModerado","Moderado",IF(Z429="BajaMayor","Alto",IF(Z429="BajaCatastrófico","Extremo",IF(Z429="Muy BajaLeve","Bajo",IF(Z429="Muy BajaMenor","Bajo",IF(Z429="Muy BajaModerado","Moderado",IF(Z429="Muy BajaMayor","Alto",IF(Z429="Muy BajaCatastrófico","Extremo","")))))))))))))))))))))))))</f>
        <v>Moderado</v>
      </c>
      <c r="AB429" s="151">
        <v>1</v>
      </c>
      <c r="AC429" s="316" t="s">
        <v>1563</v>
      </c>
      <c r="AD429" s="159">
        <v>3</v>
      </c>
      <c r="AE429" s="207" t="s">
        <v>1564</v>
      </c>
      <c r="AF429" s="153" t="str">
        <f t="shared" si="25"/>
        <v>Probabilidad</v>
      </c>
      <c r="AG429" s="154" t="s">
        <v>96</v>
      </c>
      <c r="AH429" s="155">
        <f t="shared" si="24"/>
        <v>0.25</v>
      </c>
      <c r="AI429" s="154" t="s">
        <v>635</v>
      </c>
      <c r="AJ429" s="155">
        <f t="shared" si="26"/>
        <v>0.25</v>
      </c>
      <c r="AK429" s="156">
        <f t="shared" si="27"/>
        <v>0.5</v>
      </c>
      <c r="AL429" s="157">
        <f>IFERROR(IF(AF429="Probabilidad",(S429-(+S429*AK429)),IF(AF429="Impacto",S429,"")),"")</f>
        <v>0.4</v>
      </c>
      <c r="AM429" s="157">
        <f>IFERROR(IF(AF429="Impacto",(Y429-(+Y429*AK429)),IF(AF429="Probabilidad",Y429,"")),"")</f>
        <v>0.2</v>
      </c>
      <c r="AN429" s="158" t="s">
        <v>2131</v>
      </c>
      <c r="AO429" s="158" t="s">
        <v>99</v>
      </c>
      <c r="AP429" s="158" t="s">
        <v>100</v>
      </c>
      <c r="AQ429" s="520" t="s">
        <v>2178</v>
      </c>
      <c r="AR429" s="490">
        <f>S429</f>
        <v>0.8</v>
      </c>
      <c r="AS429" s="490">
        <f>IF(AL429="","",MIN(AL429:AL431))</f>
        <v>0.24</v>
      </c>
      <c r="AT429" s="492" t="str">
        <f>IFERROR(IF(AS429="","",IF(AS429&lt;=0.2,"Muy Baja",IF(AS429&lt;=0.4,"Baja",IF(AS429&lt;=0.6,"Media",IF(AS429&lt;=0.8,"Alta","Muy Alta"))))),"")</f>
        <v>Baja</v>
      </c>
      <c r="AU429" s="490">
        <f>Y429</f>
        <v>0.2</v>
      </c>
      <c r="AV429" s="490">
        <f>IF(AM429="","",MIN(AM429:AM431))</f>
        <v>0.13</v>
      </c>
      <c r="AW429" s="492" t="str">
        <f>IFERROR(IF(AV429="","",IF(AV429&lt;=0.2,"Leve",IF(AV429&lt;=0.4,"Menor",IF(AV429&lt;=0.6,"Moderado",IF(AV429&lt;=0.8,"Mayor","Catastrófico"))))),"")</f>
        <v>Leve</v>
      </c>
      <c r="AX429" s="492" t="str">
        <f>AA429</f>
        <v>Moderado</v>
      </c>
      <c r="AY429" s="492" t="str">
        <f>IFERROR(IF(OR(AND(AT429="Muy Baja",AW429="Leve"),AND(AT429="Muy Baja",AW429="Menor"),AND(AT429="Baja",AW429="Leve")),"Bajo",IF(OR(AND(AT429="Muy baja",AW429="Moderado"),AND(AT429="Baja",AW429="Menor"),AND(AT429="Baja",AW429="Moderado"),AND(AT429="Media",AW429="Leve"),AND(AT429="Media",AW429="Menor"),AND(AT429="Media",AW429="Moderado"),AND(AT429="Alta",AW429="Leve"),AND(AT429="Alta",AW429="Menor")),"Moderado",IF(OR(AND(AT429="Muy Baja",AW429="Mayor"),AND(AT429="Baja",AW429="Mayor"),AND(AT429="Media",AW429="Mayor"),AND(AT429="Alta",AW429="Moderado"),AND(AT429="Alta",AW429="Mayor"),AND(AT429="Muy Alta",AW429="Leve"),AND(AT429="Muy Alta",AW429="Menor"),AND(AT429="Muy Alta",AW429="Moderado"),AND(AT429="Muy Alta",AW429="Mayor")),"Alto",IF(OR(AND(AT429="Muy Baja",AW429="Catastrófico"),AND(AT429="Baja",AW429="Catastrófico"),AND(AT429="Media",AW429="Catastrófico"),AND(AT429="Alta",AW429="Catastrófico"),AND(AT429="Muy Alta",AW429="Catastrófico")),"Extremo","")))),"")</f>
        <v>Bajo</v>
      </c>
      <c r="AZ429" s="520" t="s">
        <v>127</v>
      </c>
      <c r="BA429" s="519" t="s">
        <v>188</v>
      </c>
      <c r="BB429" s="519" t="s">
        <v>188</v>
      </c>
      <c r="BC429" s="519" t="s">
        <v>188</v>
      </c>
      <c r="BD429" s="519" t="s">
        <v>188</v>
      </c>
      <c r="BE429" s="519" t="s">
        <v>188</v>
      </c>
      <c r="BF429" s="516"/>
      <c r="BG429" s="516"/>
      <c r="BH429" s="581"/>
      <c r="BI429" s="581"/>
      <c r="BJ429" s="581"/>
      <c r="BK429" s="581"/>
      <c r="BL429" s="581"/>
      <c r="BM429" s="516"/>
      <c r="BN429" s="516"/>
      <c r="BO429" s="719"/>
    </row>
    <row r="430" spans="1:67" ht="67.5">
      <c r="A430" s="805"/>
      <c r="B430" s="808"/>
      <c r="C430" s="808"/>
      <c r="D430" s="728"/>
      <c r="E430" s="728"/>
      <c r="F430" s="515"/>
      <c r="G430" s="516"/>
      <c r="H430" s="520"/>
      <c r="I430" s="795"/>
      <c r="J430" s="491"/>
      <c r="K430" s="795"/>
      <c r="L430" s="516"/>
      <c r="M430" s="492"/>
      <c r="N430" s="516"/>
      <c r="O430" s="516"/>
      <c r="P430" s="519"/>
      <c r="Q430" s="514"/>
      <c r="R430" s="519"/>
      <c r="S430" s="482"/>
      <c r="T430" s="519"/>
      <c r="U430" s="482"/>
      <c r="V430" s="519"/>
      <c r="W430" s="482"/>
      <c r="X430" s="485"/>
      <c r="Y430" s="482"/>
      <c r="Z430" s="482"/>
      <c r="AA430" s="492"/>
      <c r="AB430" s="151">
        <v>2</v>
      </c>
      <c r="AC430" s="316" t="s">
        <v>1563</v>
      </c>
      <c r="AD430" s="159">
        <v>3</v>
      </c>
      <c r="AE430" s="207" t="s">
        <v>1564</v>
      </c>
      <c r="AF430" s="153" t="str">
        <f t="shared" si="25"/>
        <v>Probabilidad</v>
      </c>
      <c r="AG430" s="154" t="s">
        <v>231</v>
      </c>
      <c r="AH430" s="155">
        <f t="shared" si="24"/>
        <v>0.15</v>
      </c>
      <c r="AI430" s="154" t="s">
        <v>635</v>
      </c>
      <c r="AJ430" s="155">
        <f t="shared" si="26"/>
        <v>0.25</v>
      </c>
      <c r="AK430" s="156">
        <f t="shared" si="27"/>
        <v>0.4</v>
      </c>
      <c r="AL430" s="157">
        <f>IFERROR(IF(AND(AF429="Probabilidad",AF430="Probabilidad"),(AL429-(+AL429*AK430)),IF(AF430="Probabilidad",(S429-(+S429*AK430)),IF(AF430="Impacto",AL429,""))),"")</f>
        <v>0.24</v>
      </c>
      <c r="AM430" s="157">
        <f>IFERROR(IF(AND(AF429="Impacto",AF430="Impacto"),(AM429-(+AM429*AK430)),IF(AF430="Impacto",(Y429-(Y429*AK430)),IF(AF430="Probabilidad",AM429,""))),"")</f>
        <v>0.2</v>
      </c>
      <c r="AN430" s="158" t="s">
        <v>2131</v>
      </c>
      <c r="AO430" s="158" t="s">
        <v>99</v>
      </c>
      <c r="AP430" s="158" t="s">
        <v>100</v>
      </c>
      <c r="AQ430" s="520"/>
      <c r="AR430" s="491"/>
      <c r="AS430" s="491"/>
      <c r="AT430" s="492"/>
      <c r="AU430" s="491"/>
      <c r="AV430" s="491"/>
      <c r="AW430" s="492"/>
      <c r="AX430" s="492"/>
      <c r="AY430" s="492"/>
      <c r="AZ430" s="520"/>
      <c r="BA430" s="519"/>
      <c r="BB430" s="519"/>
      <c r="BC430" s="519"/>
      <c r="BD430" s="519"/>
      <c r="BE430" s="519"/>
      <c r="BF430" s="516"/>
      <c r="BG430" s="516"/>
      <c r="BH430" s="581"/>
      <c r="BI430" s="581"/>
      <c r="BJ430" s="581"/>
      <c r="BK430" s="581"/>
      <c r="BL430" s="581"/>
      <c r="BM430" s="516"/>
      <c r="BN430" s="516"/>
      <c r="BO430" s="719"/>
    </row>
    <row r="431" spans="1:67" ht="67.5">
      <c r="A431" s="805"/>
      <c r="B431" s="808"/>
      <c r="C431" s="808"/>
      <c r="D431" s="728"/>
      <c r="E431" s="728"/>
      <c r="F431" s="515"/>
      <c r="G431" s="516"/>
      <c r="H431" s="520"/>
      <c r="I431" s="795"/>
      <c r="J431" s="491"/>
      <c r="K431" s="795"/>
      <c r="L431" s="516"/>
      <c r="M431" s="492"/>
      <c r="N431" s="516"/>
      <c r="O431" s="516"/>
      <c r="P431" s="519"/>
      <c r="Q431" s="514"/>
      <c r="R431" s="519"/>
      <c r="S431" s="482"/>
      <c r="T431" s="519"/>
      <c r="U431" s="482"/>
      <c r="V431" s="519"/>
      <c r="W431" s="482"/>
      <c r="X431" s="485"/>
      <c r="Y431" s="482"/>
      <c r="Z431" s="482"/>
      <c r="AA431" s="492"/>
      <c r="AB431" s="151">
        <v>3</v>
      </c>
      <c r="AC431" s="316" t="s">
        <v>1563</v>
      </c>
      <c r="AD431" s="159">
        <v>3</v>
      </c>
      <c r="AE431" s="207" t="s">
        <v>1564</v>
      </c>
      <c r="AF431" s="153" t="str">
        <f t="shared" si="25"/>
        <v>Impacto</v>
      </c>
      <c r="AG431" s="154" t="s">
        <v>270</v>
      </c>
      <c r="AH431" s="155">
        <f t="shared" si="24"/>
        <v>0.1</v>
      </c>
      <c r="AI431" s="154" t="s">
        <v>635</v>
      </c>
      <c r="AJ431" s="155">
        <f t="shared" si="26"/>
        <v>0.25</v>
      </c>
      <c r="AK431" s="156">
        <f t="shared" si="27"/>
        <v>0.35</v>
      </c>
      <c r="AL431" s="157">
        <f>IFERROR(IF(AND(AF430="Probabilidad",AF431="Probabilidad"),(AL430-(+AL430*AK431)),IF(AND(AF430="Impacto",AF431="Probabilidad"),(AL429-(+AL429*AK431)),IF(AF431="Impacto",AL430,""))),"")</f>
        <v>0.24</v>
      </c>
      <c r="AM431" s="157">
        <f>IFERROR(IF(AND(AF430="Impacto",AF431="Impacto"),(AM430-(+AM430*AK431)),IF(AND(AF430="Probabilidad",AF431="Impacto"),(AM429-(+AM429*AK431)),IF(AF431="Probabilidad",AM430,""))),"")</f>
        <v>0.13</v>
      </c>
      <c r="AN431" s="158" t="s">
        <v>2131</v>
      </c>
      <c r="AO431" s="158" t="s">
        <v>99</v>
      </c>
      <c r="AP431" s="158" t="s">
        <v>100</v>
      </c>
      <c r="AQ431" s="520"/>
      <c r="AR431" s="491"/>
      <c r="AS431" s="491"/>
      <c r="AT431" s="492"/>
      <c r="AU431" s="491"/>
      <c r="AV431" s="491"/>
      <c r="AW431" s="492"/>
      <c r="AX431" s="492"/>
      <c r="AY431" s="492"/>
      <c r="AZ431" s="520"/>
      <c r="BA431" s="519"/>
      <c r="BB431" s="519"/>
      <c r="BC431" s="519"/>
      <c r="BD431" s="519"/>
      <c r="BE431" s="519"/>
      <c r="BF431" s="516"/>
      <c r="BG431" s="516"/>
      <c r="BH431" s="581"/>
      <c r="BI431" s="581"/>
      <c r="BJ431" s="581"/>
      <c r="BK431" s="581"/>
      <c r="BL431" s="581"/>
      <c r="BM431" s="516"/>
      <c r="BN431" s="516"/>
      <c r="BO431" s="719"/>
    </row>
    <row r="432" spans="1:67" ht="94.5">
      <c r="A432" s="805"/>
      <c r="B432" s="808"/>
      <c r="C432" s="808"/>
      <c r="D432" s="728" t="s">
        <v>1299</v>
      </c>
      <c r="E432" s="728" t="s">
        <v>447</v>
      </c>
      <c r="F432" s="515">
        <v>9</v>
      </c>
      <c r="G432" s="516" t="s">
        <v>2182</v>
      </c>
      <c r="H432" s="520" t="s">
        <v>1386</v>
      </c>
      <c r="I432" s="795" t="s">
        <v>1387</v>
      </c>
      <c r="J432" s="491" t="s">
        <v>2183</v>
      </c>
      <c r="K432" s="795" t="s">
        <v>180</v>
      </c>
      <c r="L432" s="516" t="s">
        <v>312</v>
      </c>
      <c r="M432" s="492" t="s">
        <v>1304</v>
      </c>
      <c r="N432" s="516" t="s">
        <v>2184</v>
      </c>
      <c r="O432" s="516" t="s">
        <v>2185</v>
      </c>
      <c r="P432" s="519" t="s">
        <v>188</v>
      </c>
      <c r="Q432" s="514" t="s">
        <v>188</v>
      </c>
      <c r="R432" s="519" t="s">
        <v>218</v>
      </c>
      <c r="S432" s="482">
        <f>IF(R432="Muy Alta",100%,IF(R432="Alta",80%,IF(R432="Media",60%,IF(R432="Baja",40%,IF(R432="Muy Baja",20%,"")))))</f>
        <v>0.8</v>
      </c>
      <c r="T432" s="519" t="s">
        <v>120</v>
      </c>
      <c r="U432" s="482">
        <f>IF(T432="Catastrófico",100%,IF(T432="Mayor",80%,IF(T432="Moderado",60%,IF(T432="Menor",40%,IF(T432="Leve",20%,"")))))</f>
        <v>0.2</v>
      </c>
      <c r="V432" s="519" t="s">
        <v>120</v>
      </c>
      <c r="W432" s="482">
        <f>IF(V432="Catastrófico",100%,IF(V432="Mayor",80%,IF(V432="Moderado",60%,IF(V432="Menor",40%,IF(V432="Leve",20%,"")))))</f>
        <v>0.2</v>
      </c>
      <c r="X432" s="485" t="str">
        <f>IF(Y432=100%,"Catastrófico",IF(Y432=80%,"Mayor",IF(Y432=60%,"Moderado",IF(Y432=40%,"Menor",IF(Y432=20%,"Leve","")))))</f>
        <v>Leve</v>
      </c>
      <c r="Y432" s="482">
        <f>IF(AND(U432="",W432=""),"",MAX(U432,W432))</f>
        <v>0.2</v>
      </c>
      <c r="Z432" s="482" t="str">
        <f>CONCATENATE(R432,X432)</f>
        <v>AltaLeve</v>
      </c>
      <c r="AA432" s="492" t="str">
        <f>IF(Z432="Muy AltaLeve","Alto",IF(Z432="Muy AltaMenor","Alto",IF(Z432="Muy AltaModerado","Alto",IF(Z432="Muy AltaMayor","Alto",IF(Z432="Muy AltaCatastrófico","Extremo",IF(Z432="AltaLeve","Moderado",IF(Z432="AltaMenor","Moderado",IF(Z432="AltaModerado","Alto",IF(Z432="AltaMayor","Alto",IF(Z432="AltaCatastrófico","Extremo",IF(Z432="MediaLeve","Moderado",IF(Z432="MediaMenor","Moderado",IF(Z432="MediaModerado","Moderado",IF(Z432="MediaMayor","Alto",IF(Z432="MediaCatastrófico","Extremo",IF(Z432="BajaLeve","Bajo",IF(Z432="BajaMenor","Moderado",IF(Z432="BajaModerado","Moderado",IF(Z432="BajaMayor","Alto",IF(Z432="BajaCatastrófico","Extremo",IF(Z432="Muy BajaLeve","Bajo",IF(Z432="Muy BajaMenor","Bajo",IF(Z432="Muy BajaModerado","Moderado",IF(Z432="Muy BajaMayor","Alto",IF(Z432="Muy BajaCatastrófico","Extremo","")))))))))))))))))))))))))</f>
        <v>Moderado</v>
      </c>
      <c r="AB432" s="151">
        <v>1</v>
      </c>
      <c r="AC432" s="316" t="s">
        <v>2134</v>
      </c>
      <c r="AD432" s="159">
        <v>2.2999999999999998</v>
      </c>
      <c r="AE432" s="207" t="s">
        <v>1315</v>
      </c>
      <c r="AF432" s="153" t="str">
        <f t="shared" si="25"/>
        <v>Probabilidad</v>
      </c>
      <c r="AG432" s="154" t="s">
        <v>96</v>
      </c>
      <c r="AH432" s="155">
        <f t="shared" si="24"/>
        <v>0.25</v>
      </c>
      <c r="AI432" s="154" t="s">
        <v>97</v>
      </c>
      <c r="AJ432" s="155">
        <f t="shared" si="26"/>
        <v>0.15</v>
      </c>
      <c r="AK432" s="156">
        <f t="shared" si="27"/>
        <v>0.4</v>
      </c>
      <c r="AL432" s="157">
        <f>IFERROR(IF(AF432="Probabilidad",(S432-(+S432*AK432)),IF(AF432="Impacto",S432,"")),"")</f>
        <v>0.48</v>
      </c>
      <c r="AM432" s="157">
        <f>IFERROR(IF(AF432="Impacto",(Y432-(+Y432*AK432)),IF(AF432="Probabilidad",Y432,"")),"")</f>
        <v>0.2</v>
      </c>
      <c r="AN432" s="158" t="s">
        <v>2131</v>
      </c>
      <c r="AO432" s="158" t="s">
        <v>99</v>
      </c>
      <c r="AP432" s="158" t="s">
        <v>100</v>
      </c>
      <c r="AQ432" s="520" t="s">
        <v>1398</v>
      </c>
      <c r="AR432" s="490">
        <f>S432</f>
        <v>0.8</v>
      </c>
      <c r="AS432" s="490">
        <f>IF(AL432="","",MIN(AL432:AL433))</f>
        <v>0.28799999999999998</v>
      </c>
      <c r="AT432" s="492" t="str">
        <f>IFERROR(IF(AS432="","",IF(AS432&lt;=0.2,"Muy Baja",IF(AS432&lt;=0.4,"Baja",IF(AS432&lt;=0.6,"Media",IF(AS432&lt;=0.8,"Alta","Muy Alta"))))),"")</f>
        <v>Baja</v>
      </c>
      <c r="AU432" s="490">
        <f>Y432</f>
        <v>0.2</v>
      </c>
      <c r="AV432" s="490">
        <f>IF(AM432="","",MIN(AM432:AM433))</f>
        <v>0.2</v>
      </c>
      <c r="AW432" s="492" t="str">
        <f>IFERROR(IF(AV432="","",IF(AV432&lt;=0.2,"Leve",IF(AV432&lt;=0.4,"Menor",IF(AV432&lt;=0.6,"Moderado",IF(AV432&lt;=0.8,"Mayor","Catastrófico"))))),"")</f>
        <v>Leve</v>
      </c>
      <c r="AX432" s="492" t="str">
        <f>AA432</f>
        <v>Moderado</v>
      </c>
      <c r="AY432" s="492" t="str">
        <f>IFERROR(IF(OR(AND(AT432="Muy Baja",AW432="Leve"),AND(AT432="Muy Baja",AW432="Menor"),AND(AT432="Baja",AW432="Leve")),"Bajo",IF(OR(AND(AT432="Muy baja",AW432="Moderado"),AND(AT432="Baja",AW432="Menor"),AND(AT432="Baja",AW432="Moderado"),AND(AT432="Media",AW432="Leve"),AND(AT432="Media",AW432="Menor"),AND(AT432="Media",AW432="Moderado"),AND(AT432="Alta",AW432="Leve"),AND(AT432="Alta",AW432="Menor")),"Moderado",IF(OR(AND(AT432="Muy Baja",AW432="Mayor"),AND(AT432="Baja",AW432="Mayor"),AND(AT432="Media",AW432="Mayor"),AND(AT432="Alta",AW432="Moderado"),AND(AT432="Alta",AW432="Mayor"),AND(AT432="Muy Alta",AW432="Leve"),AND(AT432="Muy Alta",AW432="Menor"),AND(AT432="Muy Alta",AW432="Moderado"),AND(AT432="Muy Alta",AW432="Mayor")),"Alto",IF(OR(AND(AT432="Muy Baja",AW432="Catastrófico"),AND(AT432="Baja",AW432="Catastrófico"),AND(AT432="Media",AW432="Catastrófico"),AND(AT432="Alta",AW432="Catastrófico"),AND(AT432="Muy Alta",AW432="Catastrófico")),"Extremo","")))),"")</f>
        <v>Bajo</v>
      </c>
      <c r="AZ432" s="520" t="s">
        <v>127</v>
      </c>
      <c r="BA432" s="519" t="s">
        <v>188</v>
      </c>
      <c r="BB432" s="519" t="s">
        <v>188</v>
      </c>
      <c r="BC432" s="519" t="s">
        <v>188</v>
      </c>
      <c r="BD432" s="519" t="s">
        <v>188</v>
      </c>
      <c r="BE432" s="519" t="s">
        <v>188</v>
      </c>
      <c r="BF432" s="516"/>
      <c r="BG432" s="516"/>
      <c r="BH432" s="581"/>
      <c r="BI432" s="581"/>
      <c r="BJ432" s="581"/>
      <c r="BK432" s="581"/>
      <c r="BL432" s="581"/>
      <c r="BM432" s="516"/>
      <c r="BN432" s="516"/>
      <c r="BO432" s="719"/>
    </row>
    <row r="433" spans="1:67" ht="67.5">
      <c r="A433" s="805"/>
      <c r="B433" s="808"/>
      <c r="C433" s="808"/>
      <c r="D433" s="728"/>
      <c r="E433" s="728"/>
      <c r="F433" s="515"/>
      <c r="G433" s="516"/>
      <c r="H433" s="520"/>
      <c r="I433" s="795"/>
      <c r="J433" s="491"/>
      <c r="K433" s="795"/>
      <c r="L433" s="516"/>
      <c r="M433" s="492"/>
      <c r="N433" s="516"/>
      <c r="O433" s="516"/>
      <c r="P433" s="519"/>
      <c r="Q433" s="514"/>
      <c r="R433" s="519"/>
      <c r="S433" s="482"/>
      <c r="T433" s="519"/>
      <c r="U433" s="482"/>
      <c r="V433" s="519"/>
      <c r="W433" s="482"/>
      <c r="X433" s="485"/>
      <c r="Y433" s="482"/>
      <c r="Z433" s="482"/>
      <c r="AA433" s="492"/>
      <c r="AB433" s="151">
        <v>2</v>
      </c>
      <c r="AC433" s="316" t="s">
        <v>2186</v>
      </c>
      <c r="AD433" s="159">
        <v>1</v>
      </c>
      <c r="AE433" s="207" t="s">
        <v>1315</v>
      </c>
      <c r="AF433" s="153" t="str">
        <f t="shared" si="25"/>
        <v>Probabilidad</v>
      </c>
      <c r="AG433" s="154" t="s">
        <v>96</v>
      </c>
      <c r="AH433" s="155">
        <f t="shared" si="24"/>
        <v>0.25</v>
      </c>
      <c r="AI433" s="154" t="s">
        <v>97</v>
      </c>
      <c r="AJ433" s="155">
        <f t="shared" si="26"/>
        <v>0.15</v>
      </c>
      <c r="AK433" s="156">
        <f t="shared" si="27"/>
        <v>0.4</v>
      </c>
      <c r="AL433" s="157">
        <f>IFERROR(IF(AND(AF432="Probabilidad",AF433="Probabilidad"),(AL432-(+AL432*AK433)),IF(AF433="Probabilidad",(S432-(+S432*AK433)),IF(AF433="Impacto",AL432,""))),"")</f>
        <v>0.28799999999999998</v>
      </c>
      <c r="AM433" s="157">
        <f>IFERROR(IF(AND(AF432="Impacto",AF433="Impacto"),(AM432-(+AM432*AK433)),IF(AF433="Impacto",(Y432-(Y432*AK433)),IF(AF433="Probabilidad",AM432,""))),"")</f>
        <v>0.2</v>
      </c>
      <c r="AN433" s="158" t="s">
        <v>2131</v>
      </c>
      <c r="AO433" s="158" t="s">
        <v>99</v>
      </c>
      <c r="AP433" s="158" t="s">
        <v>100</v>
      </c>
      <c r="AQ433" s="520"/>
      <c r="AR433" s="491"/>
      <c r="AS433" s="491"/>
      <c r="AT433" s="492"/>
      <c r="AU433" s="491"/>
      <c r="AV433" s="491"/>
      <c r="AW433" s="492"/>
      <c r="AX433" s="492"/>
      <c r="AY433" s="492"/>
      <c r="AZ433" s="520"/>
      <c r="BA433" s="519"/>
      <c r="BB433" s="519"/>
      <c r="BC433" s="519"/>
      <c r="BD433" s="519"/>
      <c r="BE433" s="519"/>
      <c r="BF433" s="516"/>
      <c r="BG433" s="516"/>
      <c r="BH433" s="581"/>
      <c r="BI433" s="581"/>
      <c r="BJ433" s="581"/>
      <c r="BK433" s="581"/>
      <c r="BL433" s="581"/>
      <c r="BM433" s="516"/>
      <c r="BN433" s="516"/>
      <c r="BO433" s="719"/>
    </row>
    <row r="434" spans="1:67" ht="94.5">
      <c r="A434" s="805"/>
      <c r="B434" s="808"/>
      <c r="C434" s="808"/>
      <c r="D434" s="728" t="s">
        <v>1299</v>
      </c>
      <c r="E434" s="728" t="s">
        <v>447</v>
      </c>
      <c r="F434" s="515">
        <v>10</v>
      </c>
      <c r="G434" s="516" t="s">
        <v>2182</v>
      </c>
      <c r="H434" s="520" t="s">
        <v>1386</v>
      </c>
      <c r="I434" s="795" t="s">
        <v>1316</v>
      </c>
      <c r="J434" s="491" t="s">
        <v>2187</v>
      </c>
      <c r="K434" s="795" t="s">
        <v>180</v>
      </c>
      <c r="L434" s="516" t="s">
        <v>312</v>
      </c>
      <c r="M434" s="492" t="s">
        <v>1304</v>
      </c>
      <c r="N434" s="516" t="s">
        <v>2188</v>
      </c>
      <c r="O434" s="516" t="s">
        <v>2189</v>
      </c>
      <c r="P434" s="519" t="s">
        <v>188</v>
      </c>
      <c r="Q434" s="514" t="s">
        <v>188</v>
      </c>
      <c r="R434" s="519" t="s">
        <v>124</v>
      </c>
      <c r="S434" s="482">
        <f>IF(R434="Muy Alta",100%,IF(R434="Alta",80%,IF(R434="Media",60%,IF(R434="Baja",40%,IF(R434="Muy Baja",20%,"")))))</f>
        <v>0.4</v>
      </c>
      <c r="T434" s="519" t="s">
        <v>120</v>
      </c>
      <c r="U434" s="482">
        <f>IF(T434="Catastrófico",100%,IF(T434="Mayor",80%,IF(T434="Moderado",60%,IF(T434="Menor",40%,IF(T434="Leve",20%,"")))))</f>
        <v>0.2</v>
      </c>
      <c r="V434" s="519" t="s">
        <v>120</v>
      </c>
      <c r="W434" s="482">
        <f>IF(V434="Catastrófico",100%,IF(V434="Mayor",80%,IF(V434="Moderado",60%,IF(V434="Menor",40%,IF(V434="Leve",20%,"")))))</f>
        <v>0.2</v>
      </c>
      <c r="X434" s="485" t="str">
        <f>IF(Y434=100%,"Catastrófico",IF(Y434=80%,"Mayor",IF(Y434=60%,"Moderado",IF(Y434=40%,"Menor",IF(Y434=20%,"Leve","")))))</f>
        <v>Leve</v>
      </c>
      <c r="Y434" s="482">
        <f>IF(AND(U434="",W434=""),"",MAX(U434,W434))</f>
        <v>0.2</v>
      </c>
      <c r="Z434" s="482" t="str">
        <f>CONCATENATE(R434,X434)</f>
        <v>BajaLeve</v>
      </c>
      <c r="AA434" s="492" t="str">
        <f>IF(Z434="Muy AltaLeve","Alto",IF(Z434="Muy AltaMenor","Alto",IF(Z434="Muy AltaModerado","Alto",IF(Z434="Muy AltaMayor","Alto",IF(Z434="Muy AltaCatastrófico","Extremo",IF(Z434="AltaLeve","Moderado",IF(Z434="AltaMenor","Moderado",IF(Z434="AltaModerado","Alto",IF(Z434="AltaMayor","Alto",IF(Z434="AltaCatastrófico","Extremo",IF(Z434="MediaLeve","Moderado",IF(Z434="MediaMenor","Moderado",IF(Z434="MediaModerado","Moderado",IF(Z434="MediaMayor","Alto",IF(Z434="MediaCatastrófico","Extremo",IF(Z434="BajaLeve","Bajo",IF(Z434="BajaMenor","Moderado",IF(Z434="BajaModerado","Moderado",IF(Z434="BajaMayor","Alto",IF(Z434="BajaCatastrófico","Extremo",IF(Z434="Muy BajaLeve","Bajo",IF(Z434="Muy BajaMenor","Bajo",IF(Z434="Muy BajaModerado","Moderado",IF(Z434="Muy BajaMayor","Alto",IF(Z434="Muy BajaCatastrófico","Extremo","")))))))))))))))))))))))))</f>
        <v>Bajo</v>
      </c>
      <c r="AB434" s="151">
        <v>1</v>
      </c>
      <c r="AC434" s="316" t="s">
        <v>2134</v>
      </c>
      <c r="AD434" s="159">
        <v>2</v>
      </c>
      <c r="AE434" s="207" t="s">
        <v>1315</v>
      </c>
      <c r="AF434" s="153" t="str">
        <f t="shared" si="25"/>
        <v>Probabilidad</v>
      </c>
      <c r="AG434" s="154" t="s">
        <v>96</v>
      </c>
      <c r="AH434" s="155">
        <f t="shared" si="24"/>
        <v>0.25</v>
      </c>
      <c r="AI434" s="154" t="s">
        <v>97</v>
      </c>
      <c r="AJ434" s="155">
        <f t="shared" si="26"/>
        <v>0.15</v>
      </c>
      <c r="AK434" s="156">
        <f t="shared" si="27"/>
        <v>0.4</v>
      </c>
      <c r="AL434" s="157">
        <f>IFERROR(IF(AF434="Probabilidad",(S434-(+S434*AK434)),IF(AF434="Impacto",S434,"")),"")</f>
        <v>0.24</v>
      </c>
      <c r="AM434" s="157">
        <f>IFERROR(IF(AF434="Impacto",(Y434-(+Y434*AK434)),IF(AF434="Probabilidad",Y434,"")),"")</f>
        <v>0.2</v>
      </c>
      <c r="AN434" s="158" t="s">
        <v>2131</v>
      </c>
      <c r="AO434" s="158" t="s">
        <v>99</v>
      </c>
      <c r="AP434" s="158" t="s">
        <v>100</v>
      </c>
      <c r="AQ434" s="520" t="s">
        <v>1398</v>
      </c>
      <c r="AR434" s="490">
        <f>S434</f>
        <v>0.4</v>
      </c>
      <c r="AS434" s="490">
        <f>IF(AL434="","",MIN(AL434:AL435))</f>
        <v>0.14399999999999999</v>
      </c>
      <c r="AT434" s="492" t="str">
        <f>IFERROR(IF(AS434="","",IF(AS434&lt;=0.2,"Muy Baja",IF(AS434&lt;=0.4,"Baja",IF(AS434&lt;=0.6,"Media",IF(AS434&lt;=0.8,"Alta","Muy Alta"))))),"")</f>
        <v>Muy Baja</v>
      </c>
      <c r="AU434" s="490">
        <f>Y434</f>
        <v>0.2</v>
      </c>
      <c r="AV434" s="490">
        <f>IF(AM434="","",MIN(AM434:AM435))</f>
        <v>0.2</v>
      </c>
      <c r="AW434" s="492" t="str">
        <f>IFERROR(IF(AV434="","",IF(AV434&lt;=0.2,"Leve",IF(AV434&lt;=0.4,"Menor",IF(AV434&lt;=0.6,"Moderado",IF(AV434&lt;=0.8,"Mayor","Catastrófico"))))),"")</f>
        <v>Leve</v>
      </c>
      <c r="AX434" s="492" t="str">
        <f>AA434</f>
        <v>Bajo</v>
      </c>
      <c r="AY434" s="492" t="str">
        <f>IFERROR(IF(OR(AND(AT434="Muy Baja",AW434="Leve"),AND(AT434="Muy Baja",AW434="Menor"),AND(AT434="Baja",AW434="Leve")),"Bajo",IF(OR(AND(AT434="Muy baja",AW434="Moderado"),AND(AT434="Baja",AW434="Menor"),AND(AT434="Baja",AW434="Moderado"),AND(AT434="Media",AW434="Leve"),AND(AT434="Media",AW434="Menor"),AND(AT434="Media",AW434="Moderado"),AND(AT434="Alta",AW434="Leve"),AND(AT434="Alta",AW434="Menor")),"Moderado",IF(OR(AND(AT434="Muy Baja",AW434="Mayor"),AND(AT434="Baja",AW434="Mayor"),AND(AT434="Media",AW434="Mayor"),AND(AT434="Alta",AW434="Moderado"),AND(AT434="Alta",AW434="Mayor"),AND(AT434="Muy Alta",AW434="Leve"),AND(AT434="Muy Alta",AW434="Menor"),AND(AT434="Muy Alta",AW434="Moderado"),AND(AT434="Muy Alta",AW434="Mayor")),"Alto",IF(OR(AND(AT434="Muy Baja",AW434="Catastrófico"),AND(AT434="Baja",AW434="Catastrófico"),AND(AT434="Media",AW434="Catastrófico"),AND(AT434="Alta",AW434="Catastrófico"),AND(AT434="Muy Alta",AW434="Catastrófico")),"Extremo","")))),"")</f>
        <v>Bajo</v>
      </c>
      <c r="AZ434" s="520" t="s">
        <v>127</v>
      </c>
      <c r="BA434" s="519" t="s">
        <v>188</v>
      </c>
      <c r="BB434" s="519" t="s">
        <v>188</v>
      </c>
      <c r="BC434" s="519" t="s">
        <v>188</v>
      </c>
      <c r="BD434" s="519" t="s">
        <v>188</v>
      </c>
      <c r="BE434" s="519" t="s">
        <v>188</v>
      </c>
      <c r="BF434" s="516"/>
      <c r="BG434" s="516"/>
      <c r="BH434" s="581"/>
      <c r="BI434" s="581"/>
      <c r="BJ434" s="581"/>
      <c r="BK434" s="581"/>
      <c r="BL434" s="581"/>
      <c r="BM434" s="516"/>
      <c r="BN434" s="516"/>
      <c r="BO434" s="719"/>
    </row>
    <row r="435" spans="1:67" ht="67.5">
      <c r="A435" s="805"/>
      <c r="B435" s="808"/>
      <c r="C435" s="808"/>
      <c r="D435" s="728"/>
      <c r="E435" s="728"/>
      <c r="F435" s="515"/>
      <c r="G435" s="516"/>
      <c r="H435" s="520"/>
      <c r="I435" s="795"/>
      <c r="J435" s="491"/>
      <c r="K435" s="795"/>
      <c r="L435" s="516"/>
      <c r="M435" s="492"/>
      <c r="N435" s="516"/>
      <c r="O435" s="516"/>
      <c r="P435" s="519"/>
      <c r="Q435" s="514"/>
      <c r="R435" s="519"/>
      <c r="S435" s="482"/>
      <c r="T435" s="519"/>
      <c r="U435" s="482"/>
      <c r="V435" s="519"/>
      <c r="W435" s="482"/>
      <c r="X435" s="485"/>
      <c r="Y435" s="482"/>
      <c r="Z435" s="482"/>
      <c r="AA435" s="492"/>
      <c r="AB435" s="151">
        <v>2</v>
      </c>
      <c r="AC435" s="316" t="s">
        <v>2190</v>
      </c>
      <c r="AD435" s="159">
        <v>1</v>
      </c>
      <c r="AE435" s="207" t="s">
        <v>1443</v>
      </c>
      <c r="AF435" s="153" t="str">
        <f t="shared" si="25"/>
        <v>Probabilidad</v>
      </c>
      <c r="AG435" s="154" t="s">
        <v>96</v>
      </c>
      <c r="AH435" s="155">
        <f t="shared" si="24"/>
        <v>0.25</v>
      </c>
      <c r="AI435" s="154" t="s">
        <v>97</v>
      </c>
      <c r="AJ435" s="155">
        <f t="shared" si="26"/>
        <v>0.15</v>
      </c>
      <c r="AK435" s="156">
        <f t="shared" si="27"/>
        <v>0.4</v>
      </c>
      <c r="AL435" s="157">
        <f>IFERROR(IF(AND(AF434="Probabilidad",AF435="Probabilidad"),(AL434-(+AL434*AK435)),IF(AF435="Probabilidad",(S434-(+S434*AK435)),IF(AF435="Impacto",AL434,""))),"")</f>
        <v>0.14399999999999999</v>
      </c>
      <c r="AM435" s="157">
        <f>IFERROR(IF(AND(AF434="Impacto",AF435="Impacto"),(AM434-(+AM434*AK435)),IF(AF435="Impacto",(Y434-(Y434*AK435)),IF(AF435="Probabilidad",AM434,""))),"")</f>
        <v>0.2</v>
      </c>
      <c r="AN435" s="158" t="s">
        <v>2131</v>
      </c>
      <c r="AO435" s="158" t="s">
        <v>99</v>
      </c>
      <c r="AP435" s="158" t="s">
        <v>100</v>
      </c>
      <c r="AQ435" s="520"/>
      <c r="AR435" s="491"/>
      <c r="AS435" s="491"/>
      <c r="AT435" s="492"/>
      <c r="AU435" s="491"/>
      <c r="AV435" s="491"/>
      <c r="AW435" s="492"/>
      <c r="AX435" s="492"/>
      <c r="AY435" s="492"/>
      <c r="AZ435" s="520"/>
      <c r="BA435" s="519"/>
      <c r="BB435" s="519"/>
      <c r="BC435" s="519"/>
      <c r="BD435" s="519"/>
      <c r="BE435" s="519"/>
      <c r="BF435" s="516"/>
      <c r="BG435" s="516"/>
      <c r="BH435" s="581"/>
      <c r="BI435" s="581"/>
      <c r="BJ435" s="581"/>
      <c r="BK435" s="581"/>
      <c r="BL435" s="581"/>
      <c r="BM435" s="516"/>
      <c r="BN435" s="516"/>
      <c r="BO435" s="719"/>
    </row>
    <row r="436" spans="1:67" ht="76.5">
      <c r="A436" s="805"/>
      <c r="B436" s="808"/>
      <c r="C436" s="808"/>
      <c r="D436" s="294" t="s">
        <v>1299</v>
      </c>
      <c r="E436" s="294" t="s">
        <v>447</v>
      </c>
      <c r="F436" s="170">
        <v>11</v>
      </c>
      <c r="G436" s="152" t="s">
        <v>2191</v>
      </c>
      <c r="H436" s="171" t="s">
        <v>1301</v>
      </c>
      <c r="I436" s="295" t="s">
        <v>1302</v>
      </c>
      <c r="J436" s="172" t="s">
        <v>2192</v>
      </c>
      <c r="K436" s="295" t="s">
        <v>180</v>
      </c>
      <c r="L436" s="152" t="s">
        <v>302</v>
      </c>
      <c r="M436" s="177" t="s">
        <v>1304</v>
      </c>
      <c r="N436" s="152" t="s">
        <v>2176</v>
      </c>
      <c r="O436" s="152" t="s">
        <v>2177</v>
      </c>
      <c r="P436" s="159" t="s">
        <v>188</v>
      </c>
      <c r="Q436" s="176" t="s">
        <v>188</v>
      </c>
      <c r="R436" s="159" t="s">
        <v>218</v>
      </c>
      <c r="S436" s="155">
        <f>IF(R436="Muy Alta",100%,IF(R436="Alta",80%,IF(R436="Media",60%,IF(R436="Baja",40%,IF(R436="Muy Baja",20%,"")))))</f>
        <v>0.8</v>
      </c>
      <c r="T436" s="159" t="s">
        <v>120</v>
      </c>
      <c r="U436" s="155">
        <f>IF(T436="Catastrófico",100%,IF(T436="Mayor",80%,IF(T436="Moderado",60%,IF(T436="Menor",40%,IF(T436="Leve",20%,"")))))</f>
        <v>0.2</v>
      </c>
      <c r="V436" s="159" t="s">
        <v>183</v>
      </c>
      <c r="W436" s="155">
        <f>IF(V436="Catastrófico",100%,IF(V436="Mayor",80%,IF(V436="Moderado",60%,IF(V436="Menor",40%,IF(V436="Leve",20%,"")))))</f>
        <v>0.4</v>
      </c>
      <c r="X436" s="174" t="str">
        <f>IF(Y436=100%,"Catastrófico",IF(Y436=80%,"Mayor",IF(Y436=60%,"Moderado",IF(Y436=40%,"Menor",IF(Y436=20%,"Leve","")))))</f>
        <v>Menor</v>
      </c>
      <c r="Y436" s="155">
        <f>IF(AND(U436="",W436=""),"",MAX(U436,W436))</f>
        <v>0.4</v>
      </c>
      <c r="Z436" s="155" t="str">
        <f>CONCATENATE(R436,X436)</f>
        <v>AltaMenor</v>
      </c>
      <c r="AA436" s="177" t="str">
        <f>IF(Z436="Muy AltaLeve","Alto",IF(Z436="Muy AltaMenor","Alto",IF(Z436="Muy AltaModerado","Alto",IF(Z436="Muy AltaMayor","Alto",IF(Z436="Muy AltaCatastrófico","Extremo",IF(Z436="AltaLeve","Moderado",IF(Z436="AltaMenor","Moderado",IF(Z436="AltaModerado","Alto",IF(Z436="AltaMayor","Alto",IF(Z436="AltaCatastrófico","Extremo",IF(Z436="MediaLeve","Moderado",IF(Z436="MediaMenor","Moderado",IF(Z436="MediaModerado","Moderado",IF(Z436="MediaMayor","Alto",IF(Z436="MediaCatastrófico","Extremo",IF(Z436="BajaLeve","Bajo",IF(Z436="BajaMenor","Moderado",IF(Z436="BajaModerado","Moderado",IF(Z436="BajaMayor","Alto",IF(Z436="BajaCatastrófico","Extremo",IF(Z436="Muy BajaLeve","Bajo",IF(Z436="Muy BajaMenor","Bajo",IF(Z436="Muy BajaModerado","Moderado",IF(Z436="Muy BajaMayor","Alto",IF(Z436="Muy BajaCatastrófico","Extremo","")))))))))))))))))))))))))</f>
        <v>Moderado</v>
      </c>
      <c r="AB436" s="151">
        <v>1</v>
      </c>
      <c r="AC436" s="316" t="s">
        <v>2193</v>
      </c>
      <c r="AD436" s="159">
        <v>1</v>
      </c>
      <c r="AE436" s="152" t="s">
        <v>2194</v>
      </c>
      <c r="AF436" s="153" t="str">
        <f t="shared" si="25"/>
        <v>Probabilidad</v>
      </c>
      <c r="AG436" s="154" t="s">
        <v>96</v>
      </c>
      <c r="AH436" s="155">
        <f t="shared" si="24"/>
        <v>0.25</v>
      </c>
      <c r="AI436" s="154" t="s">
        <v>635</v>
      </c>
      <c r="AJ436" s="155">
        <f t="shared" si="26"/>
        <v>0.25</v>
      </c>
      <c r="AK436" s="156">
        <f t="shared" si="27"/>
        <v>0.5</v>
      </c>
      <c r="AL436" s="157">
        <f>IFERROR(IF(AF436="Probabilidad",(S436-(+S436*AK436)),IF(AF436="Impacto",S436,"")),"")</f>
        <v>0.4</v>
      </c>
      <c r="AM436" s="157">
        <f>IFERROR(IF(AF436="Impacto",(Y436-(+Y436*AK436)),IF(AF436="Probabilidad",Y436,"")),"")</f>
        <v>0.4</v>
      </c>
      <c r="AN436" s="158" t="s">
        <v>98</v>
      </c>
      <c r="AO436" s="158" t="s">
        <v>99</v>
      </c>
      <c r="AP436" s="158" t="s">
        <v>100</v>
      </c>
      <c r="AQ436" s="171" t="s">
        <v>2195</v>
      </c>
      <c r="AR436" s="156">
        <f>S436</f>
        <v>0.8</v>
      </c>
      <c r="AS436" s="156">
        <f>IF(AL436="","",MIN(AL436:AL436))</f>
        <v>0.4</v>
      </c>
      <c r="AT436" s="177" t="str">
        <f>IFERROR(IF(AS436="","",IF(AS436&lt;=0.2,"Muy Baja",IF(AS436&lt;=0.4,"Baja",IF(AS436&lt;=0.6,"Media",IF(AS436&lt;=0.8,"Alta","Muy Alta"))))),"")</f>
        <v>Baja</v>
      </c>
      <c r="AU436" s="156">
        <f>Y436</f>
        <v>0.4</v>
      </c>
      <c r="AV436" s="156">
        <f>IF(AM436="","",MIN(AM436:AM436))</f>
        <v>0.4</v>
      </c>
      <c r="AW436" s="177" t="str">
        <f>IFERROR(IF(AV436="","",IF(AV436&lt;=0.2,"Leve",IF(AV436&lt;=0.4,"Menor",IF(AV436&lt;=0.6,"Moderado",IF(AV436&lt;=0.8,"Mayor","Catastrófico"))))),"")</f>
        <v>Menor</v>
      </c>
      <c r="AX436" s="177" t="str">
        <f>AA436</f>
        <v>Moderado</v>
      </c>
      <c r="AY436" s="177" t="str">
        <f>IFERROR(IF(OR(AND(AT436="Muy Baja",AW436="Leve"),AND(AT436="Muy Baja",AW436="Menor"),AND(AT436="Baja",AW436="Leve")),"Bajo",IF(OR(AND(AT436="Muy baja",AW436="Moderado"),AND(AT436="Baja",AW436="Menor"),AND(AT436="Baja",AW436="Moderado"),AND(AT436="Media",AW436="Leve"),AND(AT436="Media",AW436="Menor"),AND(AT436="Media",AW436="Moderado"),AND(AT436="Alta",AW436="Leve"),AND(AT436="Alta",AW436="Menor")),"Moderado",IF(OR(AND(AT436="Muy Baja",AW436="Mayor"),AND(AT436="Baja",AW436="Mayor"),AND(AT436="Media",AW436="Mayor"),AND(AT436="Alta",AW436="Moderado"),AND(AT436="Alta",AW436="Mayor"),AND(AT436="Muy Alta",AW436="Leve"),AND(AT436="Muy Alta",AW436="Menor"),AND(AT436="Muy Alta",AW436="Moderado"),AND(AT436="Muy Alta",AW436="Mayor")),"Alto",IF(OR(AND(AT436="Muy Baja",AW436="Catastrófico"),AND(AT436="Baja",AW436="Catastrófico"),AND(AT436="Media",AW436="Catastrófico"),AND(AT436="Alta",AW436="Catastrófico"),AND(AT436="Muy Alta",AW436="Catastrófico")),"Extremo","")))),"")</f>
        <v>Moderado</v>
      </c>
      <c r="AZ436" s="171" t="s">
        <v>104</v>
      </c>
      <c r="BA436" s="159" t="s">
        <v>2196</v>
      </c>
      <c r="BB436" s="152" t="s">
        <v>2197</v>
      </c>
      <c r="BC436" s="152" t="s">
        <v>2149</v>
      </c>
      <c r="BD436" s="152" t="s">
        <v>2124</v>
      </c>
      <c r="BE436" s="179">
        <v>45657</v>
      </c>
      <c r="BF436" s="152"/>
      <c r="BG436" s="152"/>
      <c r="BH436" s="180"/>
      <c r="BI436" s="180"/>
      <c r="BJ436" s="180"/>
      <c r="BK436" s="180"/>
      <c r="BL436" s="180"/>
      <c r="BM436" s="152"/>
      <c r="BN436" s="152"/>
      <c r="BO436" s="296"/>
    </row>
    <row r="437" spans="1:67" ht="91.5">
      <c r="A437" s="822"/>
      <c r="B437" s="823"/>
      <c r="C437" s="823"/>
      <c r="D437" s="324" t="s">
        <v>1299</v>
      </c>
      <c r="E437" s="324" t="s">
        <v>447</v>
      </c>
      <c r="F437" s="325">
        <v>12</v>
      </c>
      <c r="G437" s="230" t="s">
        <v>2191</v>
      </c>
      <c r="H437" s="326" t="s">
        <v>1301</v>
      </c>
      <c r="I437" s="327" t="s">
        <v>1316</v>
      </c>
      <c r="J437" s="328" t="s">
        <v>2198</v>
      </c>
      <c r="K437" s="327" t="s">
        <v>180</v>
      </c>
      <c r="L437" s="230" t="s">
        <v>302</v>
      </c>
      <c r="M437" s="329" t="s">
        <v>1304</v>
      </c>
      <c r="N437" s="230" t="s">
        <v>2199</v>
      </c>
      <c r="O437" s="230" t="s">
        <v>2200</v>
      </c>
      <c r="P437" s="222" t="s">
        <v>188</v>
      </c>
      <c r="Q437" s="330" t="s">
        <v>188</v>
      </c>
      <c r="R437" s="222" t="s">
        <v>90</v>
      </c>
      <c r="S437" s="265">
        <f>IF(R437="Muy Alta",100%,IF(R437="Alta",80%,IF(R437="Media",60%,IF(R437="Baja",40%,IF(R437="Muy Baja",20%,"")))))</f>
        <v>0.6</v>
      </c>
      <c r="T437" s="222" t="s">
        <v>120</v>
      </c>
      <c r="U437" s="265">
        <f>IF(T437="Catastrófico",100%,IF(T437="Mayor",80%,IF(T437="Moderado",60%,IF(T437="Menor",40%,IF(T437="Leve",20%,"")))))</f>
        <v>0.2</v>
      </c>
      <c r="V437" s="222" t="s">
        <v>120</v>
      </c>
      <c r="W437" s="265">
        <f>IF(V437="Catastrófico",100%,IF(V437="Mayor",80%,IF(V437="Moderado",60%,IF(V437="Menor",40%,IF(V437="Leve",20%,"")))))</f>
        <v>0.2</v>
      </c>
      <c r="X437" s="331" t="str">
        <f>IF(Y437=100%,"Catastrófico",IF(Y437=80%,"Mayor",IF(Y437=60%,"Moderado",IF(Y437=40%,"Menor",IF(Y437=20%,"Leve","")))))</f>
        <v>Leve</v>
      </c>
      <c r="Y437" s="265">
        <f>IF(AND(U437="",W437=""),"",MAX(U437,W437))</f>
        <v>0.2</v>
      </c>
      <c r="Z437" s="265" t="str">
        <f>CONCATENATE(R437,X437)</f>
        <v>MediaLeve</v>
      </c>
      <c r="AA437" s="329" t="str">
        <f>IF(Z437="Muy AltaLeve","Alto",IF(Z437="Muy AltaMenor","Alto",IF(Z437="Muy AltaModerado","Alto",IF(Z437="Muy AltaMayor","Alto",IF(Z437="Muy AltaCatastrófico","Extremo",IF(Z437="AltaLeve","Moderado",IF(Z437="AltaMenor","Moderado",IF(Z437="AltaModerado","Alto",IF(Z437="AltaMayor","Alto",IF(Z437="AltaCatastrófico","Extremo",IF(Z437="MediaLeve","Moderado",IF(Z437="MediaMenor","Moderado",IF(Z437="MediaModerado","Moderado",IF(Z437="MediaMayor","Alto",IF(Z437="MediaCatastrófico","Extremo",IF(Z437="BajaLeve","Bajo",IF(Z437="BajaMenor","Moderado",IF(Z437="BajaModerado","Moderado",IF(Z437="BajaMayor","Alto",IF(Z437="BajaCatastrófico","Extremo",IF(Z437="Muy BajaLeve","Bajo",IF(Z437="Muy BajaMenor","Bajo",IF(Z437="Muy BajaModerado","Moderado",IF(Z437="Muy BajaMayor","Alto",IF(Z437="Muy BajaCatastrófico","Extremo","")))))))))))))))))))))))))</f>
        <v>Moderado</v>
      </c>
      <c r="AB437" s="262">
        <v>1</v>
      </c>
      <c r="AC437" s="230" t="s">
        <v>2201</v>
      </c>
      <c r="AD437" s="222">
        <v>1.3</v>
      </c>
      <c r="AE437" s="230" t="s">
        <v>2194</v>
      </c>
      <c r="AF437" s="235" t="str">
        <f t="shared" si="25"/>
        <v>Probabilidad</v>
      </c>
      <c r="AG437" s="236" t="s">
        <v>96</v>
      </c>
      <c r="AH437" s="265">
        <f t="shared" si="24"/>
        <v>0.25</v>
      </c>
      <c r="AI437" s="236" t="s">
        <v>635</v>
      </c>
      <c r="AJ437" s="265">
        <f t="shared" si="26"/>
        <v>0.25</v>
      </c>
      <c r="AK437" s="266">
        <f t="shared" si="27"/>
        <v>0.5</v>
      </c>
      <c r="AL437" s="267">
        <f>IFERROR(IF(AF437="Probabilidad",(S437-(+S437*AK437)),IF(AF437="Impacto",S437,"")),"")</f>
        <v>0.3</v>
      </c>
      <c r="AM437" s="267">
        <f>IFERROR(IF(AF437="Impacto",(Y437-(+Y437*AK437)),IF(AF437="Probabilidad",Y437,"")),"")</f>
        <v>0.2</v>
      </c>
      <c r="AN437" s="268" t="s">
        <v>2131</v>
      </c>
      <c r="AO437" s="268" t="s">
        <v>99</v>
      </c>
      <c r="AP437" s="268" t="s">
        <v>100</v>
      </c>
      <c r="AQ437" s="326" t="s">
        <v>2195</v>
      </c>
      <c r="AR437" s="266">
        <f>S437</f>
        <v>0.6</v>
      </c>
      <c r="AS437" s="266">
        <f>IF(AL437="","",MIN(AL437:AL437))</f>
        <v>0.3</v>
      </c>
      <c r="AT437" s="329" t="str">
        <f>IFERROR(IF(AS437="","",IF(AS437&lt;=0.2,"Muy Baja",IF(AS437&lt;=0.4,"Baja",IF(AS437&lt;=0.6,"Media",IF(AS437&lt;=0.8,"Alta","Muy Alta"))))),"")</f>
        <v>Baja</v>
      </c>
      <c r="AU437" s="266">
        <f>Y437</f>
        <v>0.2</v>
      </c>
      <c r="AV437" s="266">
        <f>IF(AM437="","",MIN(AM437:AM437))</f>
        <v>0.2</v>
      </c>
      <c r="AW437" s="329" t="str">
        <f>IFERROR(IF(AV437="","",IF(AV437&lt;=0.2,"Leve",IF(AV437&lt;=0.4,"Menor",IF(AV437&lt;=0.6,"Moderado",IF(AV437&lt;=0.8,"Mayor","Catastrófico"))))),"")</f>
        <v>Leve</v>
      </c>
      <c r="AX437" s="329" t="str">
        <f>AA437</f>
        <v>Moderado</v>
      </c>
      <c r="AY437" s="329" t="str">
        <f>IFERROR(IF(OR(AND(AT437="Muy Baja",AW437="Leve"),AND(AT437="Muy Baja",AW437="Menor"),AND(AT437="Baja",AW437="Leve")),"Bajo",IF(OR(AND(AT437="Muy baja",AW437="Moderado"),AND(AT437="Baja",AW437="Menor"),AND(AT437="Baja",AW437="Moderado"),AND(AT437="Media",AW437="Leve"),AND(AT437="Media",AW437="Menor"),AND(AT437="Media",AW437="Moderado"),AND(AT437="Alta",AW437="Leve"),AND(AT437="Alta",AW437="Menor")),"Moderado",IF(OR(AND(AT437="Muy Baja",AW437="Mayor"),AND(AT437="Baja",AW437="Mayor"),AND(AT437="Media",AW437="Mayor"),AND(AT437="Alta",AW437="Moderado"),AND(AT437="Alta",AW437="Mayor"),AND(AT437="Muy Alta",AW437="Leve"),AND(AT437="Muy Alta",AW437="Menor"),AND(AT437="Muy Alta",AW437="Moderado"),AND(AT437="Muy Alta",AW437="Mayor")),"Alto",IF(OR(AND(AT437="Muy Baja",AW437="Catastrófico"),AND(AT437="Baja",AW437="Catastrófico"),AND(AT437="Media",AW437="Catastrófico"),AND(AT437="Alta",AW437="Catastrófico"),AND(AT437="Muy Alta",AW437="Catastrófico")),"Extremo","")))),"")</f>
        <v>Bajo</v>
      </c>
      <c r="AZ437" s="326" t="s">
        <v>127</v>
      </c>
      <c r="BA437" s="230" t="s">
        <v>188</v>
      </c>
      <c r="BB437" s="230" t="s">
        <v>188</v>
      </c>
      <c r="BC437" s="230" t="s">
        <v>188</v>
      </c>
      <c r="BD437" s="230" t="s">
        <v>188</v>
      </c>
      <c r="BE437" s="230" t="s">
        <v>188</v>
      </c>
      <c r="BF437" s="230"/>
      <c r="BG437" s="230"/>
      <c r="BH437" s="332"/>
      <c r="BI437" s="332"/>
      <c r="BJ437" s="332"/>
      <c r="BK437" s="332"/>
      <c r="BL437" s="332"/>
      <c r="BM437" s="230"/>
      <c r="BN437" s="230"/>
      <c r="BO437" s="333"/>
    </row>
    <row r="438" spans="1:67" ht="121.5">
      <c r="A438" s="840" t="s">
        <v>323</v>
      </c>
      <c r="B438" s="807" t="s">
        <v>343</v>
      </c>
      <c r="C438" s="807" t="s">
        <v>2202</v>
      </c>
      <c r="D438" s="824" t="s">
        <v>1299</v>
      </c>
      <c r="E438" s="824" t="s">
        <v>326</v>
      </c>
      <c r="F438" s="716">
        <v>1</v>
      </c>
      <c r="G438" s="701" t="s">
        <v>2203</v>
      </c>
      <c r="H438" s="691" t="s">
        <v>1368</v>
      </c>
      <c r="I438" s="691" t="s">
        <v>1302</v>
      </c>
      <c r="J438" s="705" t="s">
        <v>2204</v>
      </c>
      <c r="K438" s="691" t="s">
        <v>180</v>
      </c>
      <c r="L438" s="701" t="s">
        <v>365</v>
      </c>
      <c r="M438" s="689" t="s">
        <v>1304</v>
      </c>
      <c r="N438" s="701" t="s">
        <v>2205</v>
      </c>
      <c r="O438" s="701" t="s">
        <v>2206</v>
      </c>
      <c r="P438" s="701" t="s">
        <v>188</v>
      </c>
      <c r="Q438" s="743" t="s">
        <v>188</v>
      </c>
      <c r="R438" s="691" t="s">
        <v>90</v>
      </c>
      <c r="S438" s="697">
        <f>IF(R438="Muy Alta",100%,IF(R438="Alta",80%,IF(R438="Media",60%,IF(R438="Baja",40%,IF(R438="Muy Baja",20%,"")))))</f>
        <v>0.6</v>
      </c>
      <c r="T438" s="691"/>
      <c r="U438" s="697" t="str">
        <f>IF(T438="Catastrófico",100%,IF(T438="Mayor",80%,IF(T438="Moderado",60%,IF(T438="Menor",40%,IF(T438="Leve",20%,"")))))</f>
        <v/>
      </c>
      <c r="V438" s="691" t="s">
        <v>183</v>
      </c>
      <c r="W438" s="697">
        <f>IF(V438="Catastrófico",100%,IF(V438="Mayor",80%,IF(V438="Moderado",60%,IF(V438="Menor",40%,IF(V438="Leve",20%,"")))))</f>
        <v>0.4</v>
      </c>
      <c r="X438" s="689" t="str">
        <f>IF(Y438=100%,"Catastrófico",IF(Y438=80%,"Mayor",IF(Y438=60%,"Moderado",IF(Y438=40%,"Menor",IF(Y438=20%,"Leve","")))))</f>
        <v>Menor</v>
      </c>
      <c r="Y438" s="697">
        <f>IF(AND(U438="",W438=""),"",MAX(U438,W438))</f>
        <v>0.4</v>
      </c>
      <c r="Z438" s="697" t="str">
        <f>CONCATENATE(R438,X438)</f>
        <v>MediaMenor</v>
      </c>
      <c r="AA438" s="689" t="str">
        <f>IF(Z438="Muy AltaLeve","Alto",IF(Z438="Muy AltaMenor","Alto",IF(Z438="Muy AltaModerado","Alto",IF(Z438="Muy AltaMayor","Alto",IF(Z438="Muy AltaCatastrófico","Extremo",IF(Z438="AltaLeve","Moderado",IF(Z438="AltaMenor","Moderado",IF(Z438="AltaModerado","Alto",IF(Z438="AltaMayor","Alto",IF(Z438="AltaCatastrófico","Extremo",IF(Z438="MediaLeve","Moderado",IF(Z438="MediaMenor","Moderado",IF(Z438="MediaModerado","Moderado",IF(Z438="MediaMayor","Alto",IF(Z438="MediaCatastrófico","Extremo",IF(Z438="BajaLeve","Bajo",IF(Z438="BajaMenor","Moderado",IF(Z438="BajaModerado","Moderado",IF(Z438="BajaMayor","Alto",IF(Z438="BajaCatastrófico","Extremo",IF(Z438="Muy BajaLeve","Bajo",IF(Z438="Muy BajaMenor","Bajo",IF(Z438="Muy BajaModerado","Moderado",IF(Z438="Muy BajaMayor","Alto",IF(Z438="Muy BajaCatastrófico","Extremo","")))))))))))))))))))))))))</f>
        <v>Moderado</v>
      </c>
      <c r="AB438" s="42">
        <v>1</v>
      </c>
      <c r="AC438" s="74" t="s">
        <v>2207</v>
      </c>
      <c r="AD438" s="41">
        <v>2</v>
      </c>
      <c r="AE438" s="74" t="s">
        <v>2208</v>
      </c>
      <c r="AF438" s="40" t="str">
        <f t="shared" si="25"/>
        <v>Probabilidad</v>
      </c>
      <c r="AG438" s="29" t="s">
        <v>231</v>
      </c>
      <c r="AH438" s="78">
        <f t="shared" si="24"/>
        <v>0.15</v>
      </c>
      <c r="AI438" s="29" t="s">
        <v>97</v>
      </c>
      <c r="AJ438" s="78">
        <f t="shared" si="26"/>
        <v>0.15</v>
      </c>
      <c r="AK438" s="80">
        <f t="shared" si="27"/>
        <v>0.3</v>
      </c>
      <c r="AL438" s="39">
        <f>IFERROR(IF(AF438="Probabilidad",(S438-(+S438*AK438)),IF(AF438="Impacto",S438,"")),"")</f>
        <v>0.42</v>
      </c>
      <c r="AM438" s="39">
        <f>IFERROR(IF(AF438="Impacto",(Y438-(+Y438*AK438)),IF(AF438="Probabilidad",Y438,"")),"")</f>
        <v>0.4</v>
      </c>
      <c r="AN438" s="29" t="s">
        <v>98</v>
      </c>
      <c r="AO438" s="29" t="s">
        <v>99</v>
      </c>
      <c r="AP438" s="29" t="s">
        <v>100</v>
      </c>
      <c r="AQ438" s="691" t="s">
        <v>2209</v>
      </c>
      <c r="AR438" s="687">
        <f>S438</f>
        <v>0.6</v>
      </c>
      <c r="AS438" s="687">
        <f>IF(AL438="","",MIN(AL438:AL442))</f>
        <v>0.14405999999999999</v>
      </c>
      <c r="AT438" s="689" t="str">
        <f>IFERROR(IF(AS438="","",IF(AS438&lt;=0.2,"Muy Baja",IF(AS438&lt;=0.4,"Baja",IF(AS438&lt;=0.6,"Media",IF(AS438&lt;=0.8,"Alta","Muy Alta"))))),"")</f>
        <v>Muy Baja</v>
      </c>
      <c r="AU438" s="687">
        <f>Y438</f>
        <v>0.4</v>
      </c>
      <c r="AV438" s="687">
        <f>IF(AM438="","",MIN(AM438:AM442))</f>
        <v>0.30000000000000004</v>
      </c>
      <c r="AW438" s="689" t="str">
        <f>IFERROR(IF(AV438="","",IF(AV438&lt;=0.2,"Leve",IF(AV438&lt;=0.4,"Menor",IF(AV438&lt;=0.6,"Moderado",IF(AV438&lt;=0.8,"Mayor","Catastrófico"))))),"")</f>
        <v>Menor</v>
      </c>
      <c r="AX438" s="689" t="str">
        <f>AA438</f>
        <v>Moderado</v>
      </c>
      <c r="AY438" s="689" t="str">
        <f>IFERROR(IF(OR(AND(AT438="Muy Baja",AW438="Leve"),AND(AT438="Muy Baja",AW438="Menor"),AND(AT438="Baja",AW438="Leve")),"Bajo",IF(OR(AND(AT438="Muy baja",AW438="Moderado"),AND(AT438="Baja",AW438="Menor"),AND(AT438="Baja",AW438="Moderado"),AND(AT438="Media",AW438="Leve"),AND(AT438="Media",AW438="Menor"),AND(AT438="Media",AW438="Moderado"),AND(AT438="Alta",AW438="Leve"),AND(AT438="Alta",AW438="Menor")),"Moderado",IF(OR(AND(AT438="Muy Baja",AW438="Mayor"),AND(AT438="Baja",AW438="Mayor"),AND(AT438="Media",AW438="Mayor"),AND(AT438="Alta",AW438="Moderado"),AND(AT438="Alta",AW438="Mayor"),AND(AT438="Muy Alta",AW438="Leve"),AND(AT438="Muy Alta",AW438="Menor"),AND(AT438="Muy Alta",AW438="Moderado"),AND(AT438="Muy Alta",AW438="Mayor")),"Alto",IF(OR(AND(AT438="Muy Baja",AW438="Catastrófico"),AND(AT438="Baja",AW438="Catastrófico"),AND(AT438="Media",AW438="Catastrófico"),AND(AT438="Alta",AW438="Catastrófico"),AND(AT438="Muy Alta",AW438="Catastrófico")),"Extremo","")))),"")</f>
        <v>Bajo</v>
      </c>
      <c r="AZ438" s="691" t="s">
        <v>127</v>
      </c>
      <c r="BA438" s="701" t="s">
        <v>188</v>
      </c>
      <c r="BB438" s="701" t="s">
        <v>188</v>
      </c>
      <c r="BC438" s="701" t="s">
        <v>188</v>
      </c>
      <c r="BD438" s="701" t="s">
        <v>188</v>
      </c>
      <c r="BE438" s="701" t="s">
        <v>188</v>
      </c>
      <c r="BF438" s="701"/>
      <c r="BG438" s="701"/>
      <c r="BH438" s="743"/>
      <c r="BI438" s="743"/>
      <c r="BJ438" s="701"/>
      <c r="BK438" s="701"/>
      <c r="BL438" s="743"/>
      <c r="BM438" s="701"/>
      <c r="BN438" s="701"/>
      <c r="BO438" s="739"/>
    </row>
    <row r="439" spans="1:67" ht="76.5" customHeight="1">
      <c r="A439" s="841"/>
      <c r="B439" s="808"/>
      <c r="C439" s="808"/>
      <c r="D439" s="728"/>
      <c r="E439" s="728"/>
      <c r="F439" s="515"/>
      <c r="G439" s="519"/>
      <c r="H439" s="520"/>
      <c r="I439" s="520"/>
      <c r="J439" s="491"/>
      <c r="K439" s="520"/>
      <c r="L439" s="519"/>
      <c r="M439" s="492"/>
      <c r="N439" s="519"/>
      <c r="O439" s="519"/>
      <c r="P439" s="519"/>
      <c r="Q439" s="514"/>
      <c r="R439" s="520"/>
      <c r="S439" s="482"/>
      <c r="T439" s="520"/>
      <c r="U439" s="482"/>
      <c r="V439" s="520"/>
      <c r="W439" s="482"/>
      <c r="X439" s="492"/>
      <c r="Y439" s="482"/>
      <c r="Z439" s="482"/>
      <c r="AA439" s="492"/>
      <c r="AB439" s="181">
        <v>2</v>
      </c>
      <c r="AC439" s="162" t="s">
        <v>2210</v>
      </c>
      <c r="AD439" s="162">
        <v>2</v>
      </c>
      <c r="AE439" s="159" t="s">
        <v>2211</v>
      </c>
      <c r="AF439" s="160" t="str">
        <f t="shared" si="25"/>
        <v>Probabilidad</v>
      </c>
      <c r="AG439" s="158" t="s">
        <v>231</v>
      </c>
      <c r="AH439" s="155">
        <f t="shared" si="24"/>
        <v>0.15</v>
      </c>
      <c r="AI439" s="158" t="s">
        <v>97</v>
      </c>
      <c r="AJ439" s="155">
        <f t="shared" si="26"/>
        <v>0.15</v>
      </c>
      <c r="AK439" s="156">
        <f t="shared" si="27"/>
        <v>0.3</v>
      </c>
      <c r="AL439" s="161">
        <f>IFERROR(IF(AND(AF438="Probabilidad",AF439="Probabilidad"),(AL438-(+AL438*AK439)),IF(AF439="Probabilidad",(S438-(+S438*AK439)),IF(AF439="Impacto",AL438,""))),"")</f>
        <v>0.29399999999999998</v>
      </c>
      <c r="AM439" s="161">
        <f>IFERROR(IF(AND(AF438="Impacto",AF439="Impacto"),(AM438-(+AM438*AK439)),IF(AF439="Impacto",(Y438-(+Y438*AK439)),IF(AF439="Probabilidad",AM438,""))),"")</f>
        <v>0.4</v>
      </c>
      <c r="AN439" s="158" t="s">
        <v>98</v>
      </c>
      <c r="AO439" s="158" t="s">
        <v>99</v>
      </c>
      <c r="AP439" s="158" t="s">
        <v>100</v>
      </c>
      <c r="AQ439" s="520"/>
      <c r="AR439" s="491"/>
      <c r="AS439" s="491"/>
      <c r="AT439" s="492"/>
      <c r="AU439" s="491"/>
      <c r="AV439" s="491"/>
      <c r="AW439" s="492"/>
      <c r="AX439" s="492"/>
      <c r="AY439" s="492"/>
      <c r="AZ439" s="520"/>
      <c r="BA439" s="519"/>
      <c r="BB439" s="519"/>
      <c r="BC439" s="519"/>
      <c r="BD439" s="519"/>
      <c r="BE439" s="519"/>
      <c r="BF439" s="519"/>
      <c r="BG439" s="519"/>
      <c r="BH439" s="519"/>
      <c r="BI439" s="519"/>
      <c r="BJ439" s="519"/>
      <c r="BK439" s="519"/>
      <c r="BL439" s="514"/>
      <c r="BM439" s="519"/>
      <c r="BN439" s="519"/>
      <c r="BO439" s="740"/>
    </row>
    <row r="440" spans="1:67" ht="69">
      <c r="A440" s="841"/>
      <c r="B440" s="808"/>
      <c r="C440" s="808"/>
      <c r="D440" s="728"/>
      <c r="E440" s="728"/>
      <c r="F440" s="515"/>
      <c r="G440" s="519"/>
      <c r="H440" s="520"/>
      <c r="I440" s="520"/>
      <c r="J440" s="491"/>
      <c r="K440" s="520"/>
      <c r="L440" s="519"/>
      <c r="M440" s="492"/>
      <c r="N440" s="519"/>
      <c r="O440" s="519"/>
      <c r="P440" s="519"/>
      <c r="Q440" s="514"/>
      <c r="R440" s="520"/>
      <c r="S440" s="482"/>
      <c r="T440" s="520"/>
      <c r="U440" s="482"/>
      <c r="V440" s="520"/>
      <c r="W440" s="482"/>
      <c r="X440" s="492"/>
      <c r="Y440" s="482"/>
      <c r="Z440" s="482"/>
      <c r="AA440" s="492"/>
      <c r="AB440" s="181">
        <v>3</v>
      </c>
      <c r="AC440" s="162" t="s">
        <v>2212</v>
      </c>
      <c r="AD440" s="162">
        <v>1</v>
      </c>
      <c r="AE440" s="159" t="s">
        <v>2211</v>
      </c>
      <c r="AF440" s="160" t="str">
        <f t="shared" si="25"/>
        <v>Probabilidad</v>
      </c>
      <c r="AG440" s="158" t="s">
        <v>231</v>
      </c>
      <c r="AH440" s="155">
        <f t="shared" si="24"/>
        <v>0.15</v>
      </c>
      <c r="AI440" s="158" t="s">
        <v>97</v>
      </c>
      <c r="AJ440" s="155">
        <f t="shared" si="26"/>
        <v>0.15</v>
      </c>
      <c r="AK440" s="156">
        <f t="shared" si="27"/>
        <v>0.3</v>
      </c>
      <c r="AL440" s="161">
        <f>IFERROR(IF(AND(AF439="Probabilidad",AF440="Probabilidad"),(AL439-(+AL439*AK440)),IF(AND(AF439="Impacto",AF440="Probabilidad"),(AL438-(+AL438*AK440)),IF(AF440="Impacto",AL439,""))),"")</f>
        <v>0.20579999999999998</v>
      </c>
      <c r="AM440" s="161">
        <f>IFERROR(IF(AND(AF439="Impacto",AF440="Impacto"),(AM439-(+AM439*AK440)),IF(AND(AF439="Probabilidad",AF440="Impacto"),(AM438-(+AM438*AK440)),IF(AF440="Probabilidad",AM439,""))),"")</f>
        <v>0.4</v>
      </c>
      <c r="AN440" s="158" t="s">
        <v>98</v>
      </c>
      <c r="AO440" s="158" t="s">
        <v>99</v>
      </c>
      <c r="AP440" s="158" t="s">
        <v>100</v>
      </c>
      <c r="AQ440" s="520"/>
      <c r="AR440" s="491"/>
      <c r="AS440" s="491"/>
      <c r="AT440" s="492"/>
      <c r="AU440" s="491"/>
      <c r="AV440" s="491"/>
      <c r="AW440" s="492"/>
      <c r="AX440" s="492"/>
      <c r="AY440" s="492"/>
      <c r="AZ440" s="520"/>
      <c r="BA440" s="519"/>
      <c r="BB440" s="519"/>
      <c r="BC440" s="519"/>
      <c r="BD440" s="519"/>
      <c r="BE440" s="519"/>
      <c r="BF440" s="519"/>
      <c r="BG440" s="519"/>
      <c r="BH440" s="519"/>
      <c r="BI440" s="519"/>
      <c r="BJ440" s="519"/>
      <c r="BK440" s="519"/>
      <c r="BL440" s="514"/>
      <c r="BM440" s="519"/>
      <c r="BN440" s="519"/>
      <c r="BO440" s="740"/>
    </row>
    <row r="441" spans="1:67" ht="75.75" customHeight="1">
      <c r="A441" s="841"/>
      <c r="B441" s="808"/>
      <c r="C441" s="808"/>
      <c r="D441" s="728"/>
      <c r="E441" s="728"/>
      <c r="F441" s="515"/>
      <c r="G441" s="519"/>
      <c r="H441" s="520"/>
      <c r="I441" s="520"/>
      <c r="J441" s="491"/>
      <c r="K441" s="520"/>
      <c r="L441" s="519"/>
      <c r="M441" s="492"/>
      <c r="N441" s="519"/>
      <c r="O441" s="519"/>
      <c r="P441" s="519"/>
      <c r="Q441" s="514"/>
      <c r="R441" s="520"/>
      <c r="S441" s="482"/>
      <c r="T441" s="520"/>
      <c r="U441" s="482"/>
      <c r="V441" s="520"/>
      <c r="W441" s="482"/>
      <c r="X441" s="492"/>
      <c r="Y441" s="482"/>
      <c r="Z441" s="482"/>
      <c r="AA441" s="492"/>
      <c r="AB441" s="181">
        <v>4</v>
      </c>
      <c r="AC441" s="159" t="s">
        <v>2213</v>
      </c>
      <c r="AD441" s="162">
        <v>2</v>
      </c>
      <c r="AE441" s="159" t="s">
        <v>1970</v>
      </c>
      <c r="AF441" s="160" t="str">
        <f t="shared" si="25"/>
        <v>Impacto</v>
      </c>
      <c r="AG441" s="158" t="s">
        <v>270</v>
      </c>
      <c r="AH441" s="155">
        <f t="shared" si="24"/>
        <v>0.1</v>
      </c>
      <c r="AI441" s="158" t="s">
        <v>97</v>
      </c>
      <c r="AJ441" s="155">
        <f t="shared" si="26"/>
        <v>0.15</v>
      </c>
      <c r="AK441" s="156">
        <f t="shared" si="27"/>
        <v>0.25</v>
      </c>
      <c r="AL441" s="161">
        <f>IFERROR(IF(AND(AF440="Probabilidad",AF441="Probabilidad"),(AL440-(+AL440*AK441)),IF(AND(AF440="Impacto",AF441="Probabilidad"),(AL439-(+AL439*AK441)),IF(AF441="Impacto",AL440,""))),"")</f>
        <v>0.20579999999999998</v>
      </c>
      <c r="AM441" s="161">
        <f>IFERROR(IF(AND(AF440="Impacto",AF441="Impacto"),(AM440-(+AM440*AK441)),IF(AND(AF440="Probabilidad",AF441="Impacto"),(AM439-(+AM439*AK441)),IF(AF441="Probabilidad",AM440,""))),"")</f>
        <v>0.30000000000000004</v>
      </c>
      <c r="AN441" s="158" t="s">
        <v>98</v>
      </c>
      <c r="AO441" s="158" t="s">
        <v>99</v>
      </c>
      <c r="AP441" s="158" t="s">
        <v>100</v>
      </c>
      <c r="AQ441" s="520"/>
      <c r="AR441" s="491"/>
      <c r="AS441" s="491"/>
      <c r="AT441" s="492"/>
      <c r="AU441" s="491"/>
      <c r="AV441" s="491"/>
      <c r="AW441" s="492"/>
      <c r="AX441" s="492"/>
      <c r="AY441" s="492"/>
      <c r="AZ441" s="520"/>
      <c r="BA441" s="519"/>
      <c r="BB441" s="519"/>
      <c r="BC441" s="519"/>
      <c r="BD441" s="519"/>
      <c r="BE441" s="519"/>
      <c r="BF441" s="519"/>
      <c r="BG441" s="519"/>
      <c r="BH441" s="519"/>
      <c r="BI441" s="519"/>
      <c r="BJ441" s="519"/>
      <c r="BK441" s="519"/>
      <c r="BL441" s="514"/>
      <c r="BM441" s="519"/>
      <c r="BN441" s="519"/>
      <c r="BO441" s="740"/>
    </row>
    <row r="442" spans="1:67" ht="94.5">
      <c r="A442" s="841"/>
      <c r="B442" s="808"/>
      <c r="C442" s="808"/>
      <c r="D442" s="728"/>
      <c r="E442" s="728"/>
      <c r="F442" s="515"/>
      <c r="G442" s="519"/>
      <c r="H442" s="520"/>
      <c r="I442" s="520"/>
      <c r="J442" s="491"/>
      <c r="K442" s="520"/>
      <c r="L442" s="519"/>
      <c r="M442" s="492"/>
      <c r="N442" s="519"/>
      <c r="O442" s="519"/>
      <c r="P442" s="519"/>
      <c r="Q442" s="514"/>
      <c r="R442" s="520"/>
      <c r="S442" s="482"/>
      <c r="T442" s="520"/>
      <c r="U442" s="482"/>
      <c r="V442" s="520"/>
      <c r="W442" s="482"/>
      <c r="X442" s="492"/>
      <c r="Y442" s="482"/>
      <c r="Z442" s="482"/>
      <c r="AA442" s="492"/>
      <c r="AB442" s="181">
        <v>5</v>
      </c>
      <c r="AC442" s="162" t="s">
        <v>1491</v>
      </c>
      <c r="AD442" s="162">
        <v>1</v>
      </c>
      <c r="AE442" s="159" t="s">
        <v>1356</v>
      </c>
      <c r="AF442" s="160" t="str">
        <f t="shared" si="25"/>
        <v>Probabilidad</v>
      </c>
      <c r="AG442" s="158" t="s">
        <v>231</v>
      </c>
      <c r="AH442" s="155">
        <f t="shared" si="24"/>
        <v>0.15</v>
      </c>
      <c r="AI442" s="158" t="s">
        <v>97</v>
      </c>
      <c r="AJ442" s="155">
        <f t="shared" si="26"/>
        <v>0.15</v>
      </c>
      <c r="AK442" s="156">
        <f t="shared" si="27"/>
        <v>0.3</v>
      </c>
      <c r="AL442" s="161">
        <f>IFERROR(IF(AND(AF441="Probabilidad",AF442="Probabilidad"),(AL441-(+AL441*AK442)),IF(AND(AF441="Impacto",AF442="Probabilidad"),(AL440-(+AL440*AK442)),IF(AF442="Impacto",AL441,""))),"")</f>
        <v>0.14405999999999999</v>
      </c>
      <c r="AM442" s="161">
        <f>IFERROR(IF(AND(AF441="Impacto",AF442="Impacto"),(AM441-(+AM441*AK442)),IF(AND(AF441="Probabilidad",AF442="Impacto"),(AM440-(+AM440*AK442)),IF(AF442="Probabilidad",AM441,""))),"")</f>
        <v>0.30000000000000004</v>
      </c>
      <c r="AN442" s="158" t="s">
        <v>98</v>
      </c>
      <c r="AO442" s="158" t="s">
        <v>99</v>
      </c>
      <c r="AP442" s="158" t="s">
        <v>100</v>
      </c>
      <c r="AQ442" s="520"/>
      <c r="AR442" s="491"/>
      <c r="AS442" s="491"/>
      <c r="AT442" s="492"/>
      <c r="AU442" s="491"/>
      <c r="AV442" s="491"/>
      <c r="AW442" s="492"/>
      <c r="AX442" s="492"/>
      <c r="AY442" s="492"/>
      <c r="AZ442" s="520"/>
      <c r="BA442" s="519"/>
      <c r="BB442" s="519"/>
      <c r="BC442" s="519"/>
      <c r="BD442" s="519"/>
      <c r="BE442" s="519"/>
      <c r="BF442" s="519"/>
      <c r="BG442" s="519"/>
      <c r="BH442" s="519"/>
      <c r="BI442" s="519"/>
      <c r="BJ442" s="519"/>
      <c r="BK442" s="519"/>
      <c r="BL442" s="514"/>
      <c r="BM442" s="519"/>
      <c r="BN442" s="519"/>
      <c r="BO442" s="740"/>
    </row>
    <row r="443" spans="1:67" ht="69">
      <c r="A443" s="841"/>
      <c r="B443" s="808"/>
      <c r="C443" s="808"/>
      <c r="D443" s="728" t="s">
        <v>1299</v>
      </c>
      <c r="E443" s="728" t="s">
        <v>326</v>
      </c>
      <c r="F443" s="515">
        <v>2</v>
      </c>
      <c r="G443" s="519" t="s">
        <v>2203</v>
      </c>
      <c r="H443" s="520" t="s">
        <v>1368</v>
      </c>
      <c r="I443" s="520" t="s">
        <v>1316</v>
      </c>
      <c r="J443" s="491" t="s">
        <v>2214</v>
      </c>
      <c r="K443" s="520" t="s">
        <v>180</v>
      </c>
      <c r="L443" s="519" t="s">
        <v>365</v>
      </c>
      <c r="M443" s="492" t="s">
        <v>1304</v>
      </c>
      <c r="N443" s="519" t="s">
        <v>2215</v>
      </c>
      <c r="O443" s="519" t="s">
        <v>2216</v>
      </c>
      <c r="P443" s="519" t="s">
        <v>188</v>
      </c>
      <c r="Q443" s="514" t="s">
        <v>188</v>
      </c>
      <c r="R443" s="520" t="s">
        <v>90</v>
      </c>
      <c r="S443" s="482">
        <f>IF(R443="Muy Alta",100%,IF(R443="Alta",80%,IF(R443="Media",60%,IF(R443="Baja",40%,IF(R443="Muy Baja",20%,"")))))</f>
        <v>0.6</v>
      </c>
      <c r="T443" s="520"/>
      <c r="U443" s="482" t="str">
        <f>IF(T443="Catastrófico",100%,IF(T443="Mayor",80%,IF(T443="Moderado",60%,IF(T443="Menor",40%,IF(T443="Leve",20%,"")))))</f>
        <v/>
      </c>
      <c r="V443" s="520" t="s">
        <v>183</v>
      </c>
      <c r="W443" s="482">
        <f>IF(V443="Catastrófico",100%,IF(V443="Mayor",80%,IF(V443="Moderado",60%,IF(V443="Menor",40%,IF(V443="Leve",20%,"")))))</f>
        <v>0.4</v>
      </c>
      <c r="X443" s="492" t="str">
        <f>IF(Y443=100%,"Catastrófico",IF(Y443=80%,"Mayor",IF(Y443=60%,"Moderado",IF(Y443=40%,"Menor",IF(Y443=20%,"Leve","")))))</f>
        <v>Menor</v>
      </c>
      <c r="Y443" s="482">
        <f>IF(AND(U443="",W443=""),"",MAX(U443,W443))</f>
        <v>0.4</v>
      </c>
      <c r="Z443" s="482" t="str">
        <f>CONCATENATE(R443,X443)</f>
        <v>MediaMenor</v>
      </c>
      <c r="AA443" s="492" t="str">
        <f>IF(Z443="Muy AltaLeve","Alto",IF(Z443="Muy AltaMenor","Alto",IF(Z443="Muy AltaModerado","Alto",IF(Z443="Muy AltaMayor","Alto",IF(Z443="Muy AltaCatastrófico","Extremo",IF(Z443="AltaLeve","Moderado",IF(Z443="AltaMenor","Moderado",IF(Z443="AltaModerado","Alto",IF(Z443="AltaMayor","Alto",IF(Z443="AltaCatastrófico","Extremo",IF(Z443="MediaLeve","Moderado",IF(Z443="MediaMenor","Moderado",IF(Z443="MediaModerado","Moderado",IF(Z443="MediaMayor","Alto",IF(Z443="MediaCatastrófico","Extremo",IF(Z443="BajaLeve","Bajo",IF(Z443="BajaMenor","Moderado",IF(Z443="BajaModerado","Moderado",IF(Z443="BajaMayor","Alto",IF(Z443="BajaCatastrófico","Extremo",IF(Z443="Muy BajaLeve","Bajo",IF(Z443="Muy BajaMenor","Bajo",IF(Z443="Muy BajaModerado","Moderado",IF(Z443="Muy BajaMayor","Alto",IF(Z443="Muy BajaCatastrófico","Extremo","")))))))))))))))))))))))))</f>
        <v>Moderado</v>
      </c>
      <c r="AB443" s="181">
        <v>1</v>
      </c>
      <c r="AC443" s="162" t="s">
        <v>1507</v>
      </c>
      <c r="AD443" s="159">
        <v>1</v>
      </c>
      <c r="AE443" s="159" t="s">
        <v>1970</v>
      </c>
      <c r="AF443" s="160" t="str">
        <f t="shared" si="25"/>
        <v>Probabilidad</v>
      </c>
      <c r="AG443" s="158" t="s">
        <v>231</v>
      </c>
      <c r="AH443" s="155">
        <f t="shared" si="24"/>
        <v>0.15</v>
      </c>
      <c r="AI443" s="158" t="s">
        <v>97</v>
      </c>
      <c r="AJ443" s="155">
        <f t="shared" si="26"/>
        <v>0.15</v>
      </c>
      <c r="AK443" s="156">
        <f t="shared" si="27"/>
        <v>0.3</v>
      </c>
      <c r="AL443" s="161">
        <f>IFERROR(IF(AF443="Probabilidad",(S443-(+S443*AK443)),IF(AF443="Impacto",S443,"")),"")</f>
        <v>0.42</v>
      </c>
      <c r="AM443" s="161">
        <f>IFERROR(IF(AF443="Impacto",(Y443-(+Y443*AK443)),IF(AF443="Probabilidad",Y443,"")),"")</f>
        <v>0.4</v>
      </c>
      <c r="AN443" s="158" t="s">
        <v>98</v>
      </c>
      <c r="AO443" s="158" t="s">
        <v>99</v>
      </c>
      <c r="AP443" s="158" t="s">
        <v>100</v>
      </c>
      <c r="AQ443" s="520" t="s">
        <v>2217</v>
      </c>
      <c r="AR443" s="490">
        <f>S443</f>
        <v>0.6</v>
      </c>
      <c r="AS443" s="490">
        <f>IF(AL443="","",MIN(AL443:AL445))</f>
        <v>0.29399999999999998</v>
      </c>
      <c r="AT443" s="492" t="str">
        <f>IFERROR(IF(AS443="","",IF(AS443&lt;=0.2,"Muy Baja",IF(AS443&lt;=0.4,"Baja",IF(AS443&lt;=0.6,"Media",IF(AS443&lt;=0.8,"Alta","Muy Alta"))))),"")</f>
        <v>Baja</v>
      </c>
      <c r="AU443" s="490">
        <f>Y443</f>
        <v>0.4</v>
      </c>
      <c r="AV443" s="490">
        <f>IF(AM443="","",MIN(AM443:AM445))</f>
        <v>0.30000000000000004</v>
      </c>
      <c r="AW443" s="492" t="str">
        <f>IFERROR(IF(AV443="","",IF(AV443&lt;=0.2,"Leve",IF(AV443&lt;=0.4,"Menor",IF(AV443&lt;=0.6,"Moderado",IF(AV443&lt;=0.8,"Mayor","Catastrófico"))))),"")</f>
        <v>Menor</v>
      </c>
      <c r="AX443" s="492" t="str">
        <f>AA443</f>
        <v>Moderado</v>
      </c>
      <c r="AY443" s="492" t="str">
        <f>IFERROR(IF(OR(AND(AT443="Muy Baja",AW443="Leve"),AND(AT443="Muy Baja",AW443="Menor"),AND(AT443="Baja",AW443="Leve")),"Bajo",IF(OR(AND(AT443="Muy baja",AW443="Moderado"),AND(AT443="Baja",AW443="Menor"),AND(AT443="Baja",AW443="Moderado"),AND(AT443="Media",AW443="Leve"),AND(AT443="Media",AW443="Menor"),AND(AT443="Media",AW443="Moderado"),AND(AT443="Alta",AW443="Leve"),AND(AT443="Alta",AW443="Menor")),"Moderado",IF(OR(AND(AT443="Muy Baja",AW443="Mayor"),AND(AT443="Baja",AW443="Mayor"),AND(AT443="Media",AW443="Mayor"),AND(AT443="Alta",AW443="Moderado"),AND(AT443="Alta",AW443="Mayor"),AND(AT443="Muy Alta",AW443="Leve"),AND(AT443="Muy Alta",AW443="Menor"),AND(AT443="Muy Alta",AW443="Moderado"),AND(AT443="Muy Alta",AW443="Mayor")),"Alto",IF(OR(AND(AT443="Muy Baja",AW443="Catastrófico"),AND(AT443="Baja",AW443="Catastrófico"),AND(AT443="Media",AW443="Catastrófico"),AND(AT443="Alta",AW443="Catastrófico"),AND(AT443="Muy Alta",AW443="Catastrófico")),"Extremo","")))),"")</f>
        <v>Moderado</v>
      </c>
      <c r="AZ443" s="520" t="s">
        <v>104</v>
      </c>
      <c r="BA443" s="519" t="s">
        <v>2218</v>
      </c>
      <c r="BB443" s="519" t="s">
        <v>2219</v>
      </c>
      <c r="BC443" s="519" t="s">
        <v>1135</v>
      </c>
      <c r="BD443" s="519" t="s">
        <v>2220</v>
      </c>
      <c r="BE443" s="783">
        <v>45657</v>
      </c>
      <c r="BF443" s="519"/>
      <c r="BG443" s="519"/>
      <c r="BH443" s="514"/>
      <c r="BI443" s="514"/>
      <c r="BJ443" s="514"/>
      <c r="BK443" s="514"/>
      <c r="BL443" s="514"/>
      <c r="BM443" s="519"/>
      <c r="BN443" s="519"/>
      <c r="BO443" s="740"/>
    </row>
    <row r="444" spans="1:67" ht="76.5">
      <c r="A444" s="841"/>
      <c r="B444" s="808"/>
      <c r="C444" s="808"/>
      <c r="D444" s="728"/>
      <c r="E444" s="728"/>
      <c r="F444" s="515"/>
      <c r="G444" s="519"/>
      <c r="H444" s="520"/>
      <c r="I444" s="520"/>
      <c r="J444" s="491"/>
      <c r="K444" s="520"/>
      <c r="L444" s="519"/>
      <c r="M444" s="492"/>
      <c r="N444" s="519"/>
      <c r="O444" s="519"/>
      <c r="P444" s="519"/>
      <c r="Q444" s="514"/>
      <c r="R444" s="520"/>
      <c r="S444" s="482"/>
      <c r="T444" s="520"/>
      <c r="U444" s="482"/>
      <c r="V444" s="520"/>
      <c r="W444" s="482"/>
      <c r="X444" s="492"/>
      <c r="Y444" s="482"/>
      <c r="Z444" s="482"/>
      <c r="AA444" s="492"/>
      <c r="AB444" s="181">
        <v>2</v>
      </c>
      <c r="AC444" s="159" t="s">
        <v>2221</v>
      </c>
      <c r="AD444" s="159">
        <v>1</v>
      </c>
      <c r="AE444" s="159" t="s">
        <v>1970</v>
      </c>
      <c r="AF444" s="160" t="str">
        <f>IF(OR(AG444="Preventivo",AG444="Detectivo"),"Probabilidad",IF(AG444="Correctivo","Impacto",""))</f>
        <v>Impacto</v>
      </c>
      <c r="AG444" s="158" t="s">
        <v>270</v>
      </c>
      <c r="AH444" s="155">
        <f t="shared" si="24"/>
        <v>0.1</v>
      </c>
      <c r="AI444" s="158" t="s">
        <v>97</v>
      </c>
      <c r="AJ444" s="155">
        <f t="shared" si="26"/>
        <v>0.15</v>
      </c>
      <c r="AK444" s="156">
        <f t="shared" si="27"/>
        <v>0.25</v>
      </c>
      <c r="AL444" s="161">
        <f>IFERROR(IF(AND(AF443="Probabilidad",AF444="Probabilidad"),(AL443-(+AL443*AK444)),IF(AF444="Probabilidad",(S443-(+S443*AK444)),IF(AF444="Impacto",AL443,""))),"")</f>
        <v>0.42</v>
      </c>
      <c r="AM444" s="161">
        <f>IFERROR(IF(AND(AF443="Impacto",AF444="Impacto"),(AM443-(+AM443*AK444)),IF(AF444="Impacto",(Y443-(+Y443*AK444)),IF(AF444="Probabilidad",AM443,""))),"")</f>
        <v>0.30000000000000004</v>
      </c>
      <c r="AN444" s="158" t="s">
        <v>98</v>
      </c>
      <c r="AO444" s="158" t="s">
        <v>99</v>
      </c>
      <c r="AP444" s="158" t="s">
        <v>100</v>
      </c>
      <c r="AQ444" s="520"/>
      <c r="AR444" s="491"/>
      <c r="AS444" s="491"/>
      <c r="AT444" s="492"/>
      <c r="AU444" s="491"/>
      <c r="AV444" s="491"/>
      <c r="AW444" s="492"/>
      <c r="AX444" s="492"/>
      <c r="AY444" s="492"/>
      <c r="AZ444" s="520"/>
      <c r="BA444" s="519"/>
      <c r="BB444" s="519"/>
      <c r="BC444" s="519"/>
      <c r="BD444" s="519"/>
      <c r="BE444" s="783"/>
      <c r="BF444" s="519"/>
      <c r="BG444" s="519"/>
      <c r="BH444" s="514"/>
      <c r="BI444" s="514"/>
      <c r="BJ444" s="514"/>
      <c r="BK444" s="514"/>
      <c r="BL444" s="514"/>
      <c r="BM444" s="519"/>
      <c r="BN444" s="519"/>
      <c r="BO444" s="740"/>
    </row>
    <row r="445" spans="1:67" ht="94.5">
      <c r="A445" s="841"/>
      <c r="B445" s="808"/>
      <c r="C445" s="808"/>
      <c r="D445" s="728"/>
      <c r="E445" s="728"/>
      <c r="F445" s="515"/>
      <c r="G445" s="519"/>
      <c r="H445" s="520"/>
      <c r="I445" s="520"/>
      <c r="J445" s="491"/>
      <c r="K445" s="520"/>
      <c r="L445" s="519"/>
      <c r="M445" s="492"/>
      <c r="N445" s="519"/>
      <c r="O445" s="519"/>
      <c r="P445" s="519"/>
      <c r="Q445" s="514"/>
      <c r="R445" s="520"/>
      <c r="S445" s="482"/>
      <c r="T445" s="520"/>
      <c r="U445" s="482"/>
      <c r="V445" s="520"/>
      <c r="W445" s="482"/>
      <c r="X445" s="492"/>
      <c r="Y445" s="482"/>
      <c r="Z445" s="482"/>
      <c r="AA445" s="492"/>
      <c r="AB445" s="181">
        <v>3</v>
      </c>
      <c r="AC445" s="162" t="s">
        <v>1491</v>
      </c>
      <c r="AD445" s="159">
        <v>1</v>
      </c>
      <c r="AE445" s="159" t="s">
        <v>1356</v>
      </c>
      <c r="AF445" s="160" t="str">
        <f>IF(OR(AG445="Preventivo",AG445="Detectivo"),"Probabilidad",IF(AG445="Correctivo","Impacto",""))</f>
        <v>Probabilidad</v>
      </c>
      <c r="AG445" s="158" t="s">
        <v>231</v>
      </c>
      <c r="AH445" s="155">
        <f t="shared" si="24"/>
        <v>0.15</v>
      </c>
      <c r="AI445" s="158" t="s">
        <v>97</v>
      </c>
      <c r="AJ445" s="155">
        <f t="shared" si="26"/>
        <v>0.15</v>
      </c>
      <c r="AK445" s="156">
        <f t="shared" si="27"/>
        <v>0.3</v>
      </c>
      <c r="AL445" s="161">
        <f>IFERROR(IF(AND(AF444="Probabilidad",AF445="Probabilidad"),(AL444-(+AL444*AK445)),IF(AND(AF444="Impacto",AF445="Probabilidad"),(AL443-(+AL443*AK445)),IF(AF445="Impacto",AL444,""))),"")</f>
        <v>0.29399999999999998</v>
      </c>
      <c r="AM445" s="161">
        <f>IFERROR(IF(AND(AF444="Impacto",AF445="Impacto"),(AM444-(+AM444*AK445)),IF(AND(AF444="Probabilidad",AF445="Impacto"),(AM443-(+AM443*AK445)),IF(AF445="Probabilidad",AM444,""))),"")</f>
        <v>0.30000000000000004</v>
      </c>
      <c r="AN445" s="158" t="s">
        <v>98</v>
      </c>
      <c r="AO445" s="158" t="s">
        <v>99</v>
      </c>
      <c r="AP445" s="158" t="s">
        <v>100</v>
      </c>
      <c r="AQ445" s="520"/>
      <c r="AR445" s="491"/>
      <c r="AS445" s="491"/>
      <c r="AT445" s="492"/>
      <c r="AU445" s="491"/>
      <c r="AV445" s="491"/>
      <c r="AW445" s="492"/>
      <c r="AX445" s="492"/>
      <c r="AY445" s="492"/>
      <c r="AZ445" s="520"/>
      <c r="BA445" s="519"/>
      <c r="BB445" s="519"/>
      <c r="BC445" s="519"/>
      <c r="BD445" s="519"/>
      <c r="BE445" s="783"/>
      <c r="BF445" s="519"/>
      <c r="BG445" s="519"/>
      <c r="BH445" s="514"/>
      <c r="BI445" s="514"/>
      <c r="BJ445" s="514"/>
      <c r="BK445" s="514"/>
      <c r="BL445" s="514"/>
      <c r="BM445" s="519"/>
      <c r="BN445" s="519"/>
      <c r="BO445" s="740"/>
    </row>
    <row r="446" spans="1:67" ht="69">
      <c r="A446" s="841"/>
      <c r="B446" s="808"/>
      <c r="C446" s="808"/>
      <c r="D446" s="728" t="s">
        <v>1299</v>
      </c>
      <c r="E446" s="728" t="s">
        <v>326</v>
      </c>
      <c r="F446" s="515">
        <v>3</v>
      </c>
      <c r="G446" s="519" t="s">
        <v>2222</v>
      </c>
      <c r="H446" s="520" t="s">
        <v>1301</v>
      </c>
      <c r="I446" s="520" t="s">
        <v>1302</v>
      </c>
      <c r="J446" s="491" t="s">
        <v>2223</v>
      </c>
      <c r="K446" s="520" t="s">
        <v>180</v>
      </c>
      <c r="L446" s="519" t="s">
        <v>312</v>
      </c>
      <c r="M446" s="492" t="s">
        <v>1304</v>
      </c>
      <c r="N446" s="519" t="s">
        <v>2224</v>
      </c>
      <c r="O446" s="519" t="s">
        <v>2225</v>
      </c>
      <c r="P446" s="519" t="s">
        <v>188</v>
      </c>
      <c r="Q446" s="514" t="s">
        <v>188</v>
      </c>
      <c r="R446" s="520" t="s">
        <v>124</v>
      </c>
      <c r="S446" s="482">
        <f>IF(R446="Muy Alta",100%,IF(R446="Alta",80%,IF(R446="Media",60%,IF(R446="Baja",40%,IF(R446="Muy Baja",20%,"")))))</f>
        <v>0.4</v>
      </c>
      <c r="T446" s="520"/>
      <c r="U446" s="482" t="str">
        <f>IF(T446="Catastrófico",100%,IF(T446="Mayor",80%,IF(T446="Moderado",60%,IF(T446="Menor",40%,IF(T446="Leve",20%,"")))))</f>
        <v/>
      </c>
      <c r="V446" s="520" t="s">
        <v>120</v>
      </c>
      <c r="W446" s="482">
        <f>IF(V446="Catastrófico",100%,IF(V446="Mayor",80%,IF(V446="Moderado",60%,IF(V446="Menor",40%,IF(V446="Leve",20%,"")))))</f>
        <v>0.2</v>
      </c>
      <c r="X446" s="492" t="str">
        <f>IF(Y446=100%,"Catastrófico",IF(Y446=80%,"Mayor",IF(Y446=60%,"Moderado",IF(Y446=40%,"Menor",IF(Y446=20%,"Leve","")))))</f>
        <v>Leve</v>
      </c>
      <c r="Y446" s="482">
        <f>IF(AND(U446="",W446=""),"",MAX(U446,W446))</f>
        <v>0.2</v>
      </c>
      <c r="Z446" s="482" t="str">
        <f>CONCATENATE(R446,X446)</f>
        <v>BajaLeve</v>
      </c>
      <c r="AA446" s="492" t="str">
        <f>IF(Z446="Muy AltaLeve","Alto",IF(Z446="Muy AltaMenor","Alto",IF(Z446="Muy AltaModerado","Alto",IF(Z446="Muy AltaMayor","Alto",IF(Z446="Muy AltaCatastrófico","Extremo",IF(Z446="AltaLeve","Moderado",IF(Z446="AltaMenor","Moderado",IF(Z446="AltaModerado","Alto",IF(Z446="AltaMayor","Alto",IF(Z446="AltaCatastrófico","Extremo",IF(Z446="MediaLeve","Moderado",IF(Z446="MediaMenor","Moderado",IF(Z446="MediaModerado","Moderado",IF(Z446="MediaMayor","Alto",IF(Z446="MediaCatastrófico","Extremo",IF(Z446="BajaLeve","Bajo",IF(Z446="BajaMenor","Moderado",IF(Z446="BajaModerado","Moderado",IF(Z446="BajaMayor","Alto",IF(Z446="BajaCatastrófico","Extremo",IF(Z446="Muy BajaLeve","Bajo",IF(Z446="Muy BajaMenor","Bajo",IF(Z446="Muy BajaModerado","Moderado",IF(Z446="Muy BajaMayor","Alto",IF(Z446="Muy BajaCatastrófico","Extremo","")))))))))))))))))))))))))</f>
        <v>Bajo</v>
      </c>
      <c r="AB446" s="181">
        <v>1</v>
      </c>
      <c r="AC446" s="162" t="s">
        <v>1522</v>
      </c>
      <c r="AD446" s="159">
        <v>1.2</v>
      </c>
      <c r="AE446" s="159" t="s">
        <v>1523</v>
      </c>
      <c r="AF446" s="160" t="str">
        <f t="shared" si="25"/>
        <v>Impacto</v>
      </c>
      <c r="AG446" s="158" t="s">
        <v>1478</v>
      </c>
      <c r="AH446" s="155">
        <f t="shared" si="24"/>
        <v>0.1</v>
      </c>
      <c r="AI446" s="158" t="s">
        <v>1469</v>
      </c>
      <c r="AJ446" s="155">
        <f t="shared" si="26"/>
        <v>0.15</v>
      </c>
      <c r="AK446" s="156">
        <f t="shared" si="27"/>
        <v>0.25</v>
      </c>
      <c r="AL446" s="161">
        <f>IFERROR(IF(AF446="Probabilidad",(S446-(+S446*AK446)),IF(AF446="Impacto",S446,"")),"")</f>
        <v>0.4</v>
      </c>
      <c r="AM446" s="161">
        <f>IFERROR(IF(AF446="Impacto",(Y446-(+Y446*AK446)),IF(AF446="Probabilidad",Y446,"")),"")</f>
        <v>0.15000000000000002</v>
      </c>
      <c r="AN446" s="158" t="s">
        <v>98</v>
      </c>
      <c r="AO446" s="158" t="s">
        <v>99</v>
      </c>
      <c r="AP446" s="158" t="s">
        <v>100</v>
      </c>
      <c r="AQ446" s="520" t="s">
        <v>2209</v>
      </c>
      <c r="AR446" s="490">
        <f>S446</f>
        <v>0.4</v>
      </c>
      <c r="AS446" s="490">
        <f>IF(AL446="","",MIN(AL446:AL449))</f>
        <v>0.1008</v>
      </c>
      <c r="AT446" s="492" t="str">
        <f>IFERROR(IF(AS446="","",IF(AS446&lt;=0.2,"Muy Baja",IF(AS446&lt;=0.4,"Baja",IF(AS446&lt;=0.6,"Media",IF(AS446&lt;=0.8,"Alta","Muy Alta"))))),"")</f>
        <v>Muy Baja</v>
      </c>
      <c r="AU446" s="490">
        <f>Y446</f>
        <v>0.2</v>
      </c>
      <c r="AV446" s="490">
        <f>IF(AM446="","",MIN(AM446:AM449))</f>
        <v>0.15000000000000002</v>
      </c>
      <c r="AW446" s="492" t="str">
        <f>IFERROR(IF(AV446="","",IF(AV446&lt;=0.2,"Leve",IF(AV446&lt;=0.4,"Menor",IF(AV446&lt;=0.6,"Moderado",IF(AV446&lt;=0.8,"Mayor","Catastrófico"))))),"")</f>
        <v>Leve</v>
      </c>
      <c r="AX446" s="492" t="str">
        <f>AA446</f>
        <v>Bajo</v>
      </c>
      <c r="AY446" s="492" t="str">
        <f>IFERROR(IF(OR(AND(AT446="Muy Baja",AW446="Leve"),AND(AT446="Muy Baja",AW446="Menor"),AND(AT446="Baja",AW446="Leve")),"Bajo",IF(OR(AND(AT446="Muy baja",AW446="Moderado"),AND(AT446="Baja",AW446="Menor"),AND(AT446="Baja",AW446="Moderado"),AND(AT446="Media",AW446="Leve"),AND(AT446="Media",AW446="Menor"),AND(AT446="Media",AW446="Moderado"),AND(AT446="Alta",AW446="Leve"),AND(AT446="Alta",AW446="Menor")),"Moderado",IF(OR(AND(AT446="Muy Baja",AW446="Mayor"),AND(AT446="Baja",AW446="Mayor"),AND(AT446="Media",AW446="Mayor"),AND(AT446="Alta",AW446="Moderado"),AND(AT446="Alta",AW446="Mayor"),AND(AT446="Muy Alta",AW446="Leve"),AND(AT446="Muy Alta",AW446="Menor"),AND(AT446="Muy Alta",AW446="Moderado"),AND(AT446="Muy Alta",AW446="Mayor")),"Alto",IF(OR(AND(AT446="Muy Baja",AW446="Catastrófico"),AND(AT446="Baja",AW446="Catastrófico"),AND(AT446="Media",AW446="Catastrófico"),AND(AT446="Alta",AW446="Catastrófico"),AND(AT446="Muy Alta",AW446="Catastrófico")),"Extremo","")))),"")</f>
        <v>Bajo</v>
      </c>
      <c r="AZ446" s="520" t="s">
        <v>127</v>
      </c>
      <c r="BA446" s="519" t="s">
        <v>188</v>
      </c>
      <c r="BB446" s="519" t="s">
        <v>188</v>
      </c>
      <c r="BC446" s="519" t="s">
        <v>188</v>
      </c>
      <c r="BD446" s="519" t="s">
        <v>188</v>
      </c>
      <c r="BE446" s="519" t="s">
        <v>188</v>
      </c>
      <c r="BF446" s="519"/>
      <c r="BG446" s="519"/>
      <c r="BH446" s="514"/>
      <c r="BI446" s="514"/>
      <c r="BJ446" s="514"/>
      <c r="BK446" s="514"/>
      <c r="BL446" s="514"/>
      <c r="BM446" s="519"/>
      <c r="BN446" s="519"/>
      <c r="BO446" s="740"/>
    </row>
    <row r="447" spans="1:67" ht="94.5">
      <c r="A447" s="841"/>
      <c r="B447" s="808"/>
      <c r="C447" s="808"/>
      <c r="D447" s="728"/>
      <c r="E447" s="728"/>
      <c r="F447" s="515"/>
      <c r="G447" s="519"/>
      <c r="H447" s="520"/>
      <c r="I447" s="520"/>
      <c r="J447" s="491"/>
      <c r="K447" s="520"/>
      <c r="L447" s="519"/>
      <c r="M447" s="492"/>
      <c r="N447" s="519"/>
      <c r="O447" s="519"/>
      <c r="P447" s="519"/>
      <c r="Q447" s="514"/>
      <c r="R447" s="520" t="s">
        <v>124</v>
      </c>
      <c r="S447" s="482"/>
      <c r="T447" s="520"/>
      <c r="U447" s="482"/>
      <c r="V447" s="520" t="s">
        <v>120</v>
      </c>
      <c r="W447" s="482"/>
      <c r="X447" s="492"/>
      <c r="Y447" s="482"/>
      <c r="Z447" s="482"/>
      <c r="AA447" s="492"/>
      <c r="AB447" s="181">
        <v>2</v>
      </c>
      <c r="AC447" s="162" t="s">
        <v>1491</v>
      </c>
      <c r="AD447" s="159">
        <v>2</v>
      </c>
      <c r="AE447" s="159" t="s">
        <v>1356</v>
      </c>
      <c r="AF447" s="160" t="str">
        <f t="shared" si="25"/>
        <v>Probabilidad</v>
      </c>
      <c r="AG447" s="158" t="s">
        <v>1477</v>
      </c>
      <c r="AH447" s="155">
        <f t="shared" si="24"/>
        <v>0.15</v>
      </c>
      <c r="AI447" s="158" t="s">
        <v>1469</v>
      </c>
      <c r="AJ447" s="155">
        <f t="shared" si="26"/>
        <v>0.15</v>
      </c>
      <c r="AK447" s="156">
        <f t="shared" si="27"/>
        <v>0.3</v>
      </c>
      <c r="AL447" s="161">
        <f>IFERROR(IF(AND(AF446="Probabilidad",AF447="Probabilidad"),(AL446-(+AL446*AK447)),IF(AF447="Probabilidad",(S446-(+S446*AK447)),IF(AF447="Impacto",AL446,""))),"")</f>
        <v>0.28000000000000003</v>
      </c>
      <c r="AM447" s="161">
        <f>IFERROR(IF(AND(AF446="Impacto",AF447="Impacto"),(AM446-(+AM446*AK447)),IF(AF447="Impacto",(Y446-(+Y446*AK447)),IF(AF447="Probabilidad",AM446,""))),"")</f>
        <v>0.15000000000000002</v>
      </c>
      <c r="AN447" s="158" t="s">
        <v>98</v>
      </c>
      <c r="AO447" s="158" t="s">
        <v>99</v>
      </c>
      <c r="AP447" s="158" t="s">
        <v>100</v>
      </c>
      <c r="AQ447" s="520"/>
      <c r="AR447" s="491"/>
      <c r="AS447" s="491"/>
      <c r="AT447" s="492"/>
      <c r="AU447" s="491"/>
      <c r="AV447" s="491"/>
      <c r="AW447" s="492"/>
      <c r="AX447" s="492"/>
      <c r="AY447" s="492"/>
      <c r="AZ447" s="520"/>
      <c r="BA447" s="519"/>
      <c r="BB447" s="519"/>
      <c r="BC447" s="519"/>
      <c r="BD447" s="519"/>
      <c r="BE447" s="519"/>
      <c r="BF447" s="519"/>
      <c r="BG447" s="519"/>
      <c r="BH447" s="514"/>
      <c r="BI447" s="514"/>
      <c r="BJ447" s="514"/>
      <c r="BK447" s="514"/>
      <c r="BL447" s="514"/>
      <c r="BM447" s="519"/>
      <c r="BN447" s="519"/>
      <c r="BO447" s="740"/>
    </row>
    <row r="448" spans="1:67" ht="75.75" customHeight="1">
      <c r="A448" s="841"/>
      <c r="B448" s="808"/>
      <c r="C448" s="808"/>
      <c r="D448" s="728"/>
      <c r="E448" s="728"/>
      <c r="F448" s="515"/>
      <c r="G448" s="519"/>
      <c r="H448" s="520"/>
      <c r="I448" s="520"/>
      <c r="J448" s="491"/>
      <c r="K448" s="520"/>
      <c r="L448" s="519"/>
      <c r="M448" s="492"/>
      <c r="N448" s="519"/>
      <c r="O448" s="519"/>
      <c r="P448" s="519"/>
      <c r="Q448" s="514"/>
      <c r="R448" s="520" t="s">
        <v>124</v>
      </c>
      <c r="S448" s="482"/>
      <c r="T448" s="520"/>
      <c r="U448" s="482"/>
      <c r="V448" s="520" t="s">
        <v>120</v>
      </c>
      <c r="W448" s="482"/>
      <c r="X448" s="492"/>
      <c r="Y448" s="482"/>
      <c r="Z448" s="482"/>
      <c r="AA448" s="492"/>
      <c r="AB448" s="181">
        <v>3</v>
      </c>
      <c r="AC448" s="159" t="s">
        <v>2226</v>
      </c>
      <c r="AD448" s="159">
        <v>1</v>
      </c>
      <c r="AE448" s="159" t="s">
        <v>2227</v>
      </c>
      <c r="AF448" s="160" t="str">
        <f t="shared" si="25"/>
        <v>Probabilidad</v>
      </c>
      <c r="AG448" s="158" t="s">
        <v>96</v>
      </c>
      <c r="AH448" s="155">
        <f t="shared" si="24"/>
        <v>0.25</v>
      </c>
      <c r="AI448" s="158" t="s">
        <v>1469</v>
      </c>
      <c r="AJ448" s="155">
        <f t="shared" si="26"/>
        <v>0.15</v>
      </c>
      <c r="AK448" s="156">
        <f t="shared" si="27"/>
        <v>0.4</v>
      </c>
      <c r="AL448" s="161">
        <f>IFERROR(IF(AND(AF447="Probabilidad",AF448="Probabilidad"),(AL447-(+AL447*AK448)),IF(AND(AF447="Impacto",AF448="Probabilidad"),(AL446-(+AL446*AK448)),IF(AF448="Impacto",AL447,""))),"")</f>
        <v>0.16800000000000001</v>
      </c>
      <c r="AM448" s="161">
        <f>IFERROR(IF(AND(AF447="Impacto",AF448="Impacto"),(AM447-(+AM447*AK448)),IF(AND(AF447="Probabilidad",AF448="Impacto"),(AM446-(+AM446*AK448)),IF(AF448="Probabilidad",AM447,""))),"")</f>
        <v>0.15000000000000002</v>
      </c>
      <c r="AN448" s="158" t="s">
        <v>98</v>
      </c>
      <c r="AO448" s="158" t="s">
        <v>99</v>
      </c>
      <c r="AP448" s="158" t="s">
        <v>100</v>
      </c>
      <c r="AQ448" s="520"/>
      <c r="AR448" s="491"/>
      <c r="AS448" s="491"/>
      <c r="AT448" s="492"/>
      <c r="AU448" s="491"/>
      <c r="AV448" s="491"/>
      <c r="AW448" s="492"/>
      <c r="AX448" s="492"/>
      <c r="AY448" s="492"/>
      <c r="AZ448" s="520"/>
      <c r="BA448" s="519"/>
      <c r="BB448" s="519"/>
      <c r="BC448" s="519"/>
      <c r="BD448" s="519"/>
      <c r="BE448" s="519"/>
      <c r="BF448" s="519"/>
      <c r="BG448" s="519"/>
      <c r="BH448" s="514"/>
      <c r="BI448" s="514"/>
      <c r="BJ448" s="514"/>
      <c r="BK448" s="514"/>
      <c r="BL448" s="514"/>
      <c r="BM448" s="519"/>
      <c r="BN448" s="519"/>
      <c r="BO448" s="740"/>
    </row>
    <row r="449" spans="1:67" ht="135" customHeight="1">
      <c r="A449" s="841"/>
      <c r="B449" s="808"/>
      <c r="C449" s="808"/>
      <c r="D449" s="728"/>
      <c r="E449" s="728"/>
      <c r="F449" s="515"/>
      <c r="G449" s="519"/>
      <c r="H449" s="520"/>
      <c r="I449" s="520"/>
      <c r="J449" s="491"/>
      <c r="K449" s="520"/>
      <c r="L449" s="519"/>
      <c r="M449" s="492"/>
      <c r="N449" s="519"/>
      <c r="O449" s="519"/>
      <c r="P449" s="519"/>
      <c r="Q449" s="514"/>
      <c r="R449" s="520" t="s">
        <v>124</v>
      </c>
      <c r="S449" s="482"/>
      <c r="T449" s="520"/>
      <c r="U449" s="482"/>
      <c r="V449" s="520" t="s">
        <v>120</v>
      </c>
      <c r="W449" s="482"/>
      <c r="X449" s="492"/>
      <c r="Y449" s="482"/>
      <c r="Z449" s="482"/>
      <c r="AA449" s="492"/>
      <c r="AB449" s="181">
        <v>4</v>
      </c>
      <c r="AC449" s="159" t="s">
        <v>2228</v>
      </c>
      <c r="AD449" s="159">
        <v>1.2</v>
      </c>
      <c r="AE449" s="159" t="s">
        <v>2227</v>
      </c>
      <c r="AF449" s="160" t="str">
        <f t="shared" si="25"/>
        <v>Probabilidad</v>
      </c>
      <c r="AG449" s="158" t="s">
        <v>96</v>
      </c>
      <c r="AH449" s="155">
        <f t="shared" si="24"/>
        <v>0.25</v>
      </c>
      <c r="AI449" s="158" t="s">
        <v>97</v>
      </c>
      <c r="AJ449" s="155">
        <f t="shared" si="26"/>
        <v>0.15</v>
      </c>
      <c r="AK449" s="156">
        <f t="shared" si="27"/>
        <v>0.4</v>
      </c>
      <c r="AL449" s="161">
        <f>IFERROR(IF(AND(AF448="Probabilidad",AF449="Probabilidad"),(AL448-(+AL448*AK449)),IF(AND(AF448="Impacto",AF449="Probabilidad"),(AL447-(+AL447*AK449)),IF(AF449="Impacto",AL448,""))),"")</f>
        <v>0.1008</v>
      </c>
      <c r="AM449" s="161">
        <f>IFERROR(IF(AND(AF448="Impacto",AF449="Impacto"),(AM448-(+AM448*AK449)),IF(AND(AF448="Probabilidad",AF449="Impacto"),(AM447-(+AM447*AK449)),IF(AF449="Probabilidad",AM448,""))),"")</f>
        <v>0.15000000000000002</v>
      </c>
      <c r="AN449" s="158" t="s">
        <v>98</v>
      </c>
      <c r="AO449" s="158" t="s">
        <v>99</v>
      </c>
      <c r="AP449" s="158" t="s">
        <v>100</v>
      </c>
      <c r="AQ449" s="520"/>
      <c r="AR449" s="491"/>
      <c r="AS449" s="491"/>
      <c r="AT449" s="492"/>
      <c r="AU449" s="491"/>
      <c r="AV449" s="491"/>
      <c r="AW449" s="492"/>
      <c r="AX449" s="492"/>
      <c r="AY449" s="492"/>
      <c r="AZ449" s="520"/>
      <c r="BA449" s="519"/>
      <c r="BB449" s="519"/>
      <c r="BC449" s="519"/>
      <c r="BD449" s="519"/>
      <c r="BE449" s="519"/>
      <c r="BF449" s="519"/>
      <c r="BG449" s="519"/>
      <c r="BH449" s="514"/>
      <c r="BI449" s="514"/>
      <c r="BJ449" s="514"/>
      <c r="BK449" s="514"/>
      <c r="BL449" s="514"/>
      <c r="BM449" s="519"/>
      <c r="BN449" s="519"/>
      <c r="BO449" s="740"/>
    </row>
    <row r="450" spans="1:67" ht="69">
      <c r="A450" s="841"/>
      <c r="B450" s="808"/>
      <c r="C450" s="808"/>
      <c r="D450" s="728" t="s">
        <v>1299</v>
      </c>
      <c r="E450" s="728" t="s">
        <v>326</v>
      </c>
      <c r="F450" s="515">
        <v>4</v>
      </c>
      <c r="G450" s="519" t="s">
        <v>2222</v>
      </c>
      <c r="H450" s="520" t="s">
        <v>1301</v>
      </c>
      <c r="I450" s="520" t="s">
        <v>1316</v>
      </c>
      <c r="J450" s="491" t="s">
        <v>2229</v>
      </c>
      <c r="K450" s="520" t="s">
        <v>180</v>
      </c>
      <c r="L450" s="519" t="s">
        <v>312</v>
      </c>
      <c r="M450" s="492" t="s">
        <v>1304</v>
      </c>
      <c r="N450" s="519" t="s">
        <v>2230</v>
      </c>
      <c r="O450" s="519" t="s">
        <v>2216</v>
      </c>
      <c r="P450" s="519" t="s">
        <v>188</v>
      </c>
      <c r="Q450" s="518" t="s">
        <v>188</v>
      </c>
      <c r="R450" s="520" t="s">
        <v>124</v>
      </c>
      <c r="S450" s="482">
        <f>IF(R450="Muy Alta",100%,IF(R450="Alta",80%,IF(R450="Media",60%,IF(R450="Baja",40%,IF(R450="Muy Baja",20%,"")))))</f>
        <v>0.4</v>
      </c>
      <c r="T450" s="520"/>
      <c r="U450" s="482" t="str">
        <f>IF(T450="Catastrófico",100%,IF(T450="Mayor",80%,IF(T450="Moderado",60%,IF(T450="Menor",40%,IF(T450="Leve",20%,"")))))</f>
        <v/>
      </c>
      <c r="V450" s="520" t="s">
        <v>183</v>
      </c>
      <c r="W450" s="482">
        <f>IF(V450="Catastrófico",100%,IF(V450="Mayor",80%,IF(V450="Moderado",60%,IF(V450="Menor",40%,IF(V450="Leve",20%,"")))))</f>
        <v>0.4</v>
      </c>
      <c r="X450" s="492" t="str">
        <f>IF(Y450=100%,"Catastrófico",IF(Y450=80%,"Mayor",IF(Y450=60%,"Moderado",IF(Y450=40%,"Menor",IF(Y450=20%,"Leve","")))))</f>
        <v>Menor</v>
      </c>
      <c r="Y450" s="482">
        <f>IF(AND(U450="",W450=""),"",MAX(U450,W450))</f>
        <v>0.4</v>
      </c>
      <c r="Z450" s="482" t="str">
        <f>CONCATENATE(R450,X450)</f>
        <v>BajaMenor</v>
      </c>
      <c r="AA450" s="492" t="str">
        <f>IF(Z450="Muy AltaLeve","Alto",IF(Z450="Muy AltaMenor","Alto",IF(Z450="Muy AltaModerado","Alto",IF(Z450="Muy AltaMayor","Alto",IF(Z450="Muy AltaCatastrófico","Extremo",IF(Z450="AltaLeve","Moderado",IF(Z450="AltaMenor","Moderado",IF(Z450="AltaModerado","Alto",IF(Z450="AltaMayor","Alto",IF(Z450="AltaCatastrófico","Extremo",IF(Z450="MediaLeve","Moderado",IF(Z450="MediaMenor","Moderado",IF(Z450="MediaModerado","Moderado",IF(Z450="MediaMayor","Alto",IF(Z450="MediaCatastrófico","Extremo",IF(Z450="BajaLeve","Bajo",IF(Z450="BajaMenor","Moderado",IF(Z450="BajaModerado","Moderado",IF(Z450="BajaMayor","Alto",IF(Z450="BajaCatastrófico","Extremo",IF(Z450="Muy BajaLeve","Bajo",IF(Z450="Muy BajaMenor","Bajo",IF(Z450="Muy BajaModerado","Moderado",IF(Z450="Muy BajaMayor","Alto",IF(Z450="Muy BajaCatastrófico","Extremo","")))))))))))))))))))))))))</f>
        <v>Moderado</v>
      </c>
      <c r="AB450" s="181">
        <v>1</v>
      </c>
      <c r="AC450" s="289" t="s">
        <v>1484</v>
      </c>
      <c r="AD450" s="159">
        <v>1</v>
      </c>
      <c r="AE450" s="182" t="s">
        <v>1486</v>
      </c>
      <c r="AF450" s="160" t="str">
        <f t="shared" si="25"/>
        <v>Probabilidad</v>
      </c>
      <c r="AG450" s="158" t="s">
        <v>1477</v>
      </c>
      <c r="AH450" s="155">
        <f t="shared" si="24"/>
        <v>0.15</v>
      </c>
      <c r="AI450" s="158" t="s">
        <v>1469</v>
      </c>
      <c r="AJ450" s="155">
        <f t="shared" si="26"/>
        <v>0.15</v>
      </c>
      <c r="AK450" s="156">
        <f t="shared" si="27"/>
        <v>0.3</v>
      </c>
      <c r="AL450" s="161">
        <f>IFERROR(IF(AF450="Probabilidad",(S450-(+S450*AK450)),IF(AF450="Impacto",S450,"")),"")</f>
        <v>0.28000000000000003</v>
      </c>
      <c r="AM450" s="161">
        <f>IFERROR(IF(AF450="Impacto",(Y450-(+Y450*AK450)),IF(AF450="Probabilidad",Y450,"")),"")</f>
        <v>0.4</v>
      </c>
      <c r="AN450" s="158" t="s">
        <v>98</v>
      </c>
      <c r="AO450" s="158" t="s">
        <v>99</v>
      </c>
      <c r="AP450" s="158" t="s">
        <v>100</v>
      </c>
      <c r="AQ450" s="520" t="s">
        <v>2217</v>
      </c>
      <c r="AR450" s="490">
        <f>S450</f>
        <v>0.4</v>
      </c>
      <c r="AS450" s="490">
        <f>IF(AL450="","",MIN(AL450:AL454))</f>
        <v>7.0559999999999998E-2</v>
      </c>
      <c r="AT450" s="492" t="str">
        <f>IFERROR(IF(AS450="","",IF(AS450&lt;=0.2,"Muy Baja",IF(AS450&lt;=0.4,"Baja",IF(AS450&lt;=0.6,"Media",IF(AS450&lt;=0.8,"Alta","Muy Alta"))))),"")</f>
        <v>Muy Baja</v>
      </c>
      <c r="AU450" s="490">
        <f>Y450</f>
        <v>0.4</v>
      </c>
      <c r="AV450" s="490">
        <f>IF(AM450="","",MIN(AM450:AM454))</f>
        <v>0.30000000000000004</v>
      </c>
      <c r="AW450" s="492" t="str">
        <f>IFERROR(IF(AV450="","",IF(AV450&lt;=0.2,"Leve",IF(AV450&lt;=0.4,"Menor",IF(AV450&lt;=0.6,"Moderado",IF(AV450&lt;=0.8,"Mayor","Catastrófico"))))),"")</f>
        <v>Menor</v>
      </c>
      <c r="AX450" s="492" t="str">
        <f>AA450</f>
        <v>Moderado</v>
      </c>
      <c r="AY450" s="492" t="str">
        <f>IFERROR(IF(OR(AND(AT450="Muy Baja",AW450="Leve"),AND(AT450="Muy Baja",AW450="Menor"),AND(AT450="Baja",AW450="Leve")),"Bajo",IF(OR(AND(AT450="Muy baja",AW450="Moderado"),AND(AT450="Baja",AW450="Menor"),AND(AT450="Baja",AW450="Moderado"),AND(AT450="Media",AW450="Leve"),AND(AT450="Media",AW450="Menor"),AND(AT450="Media",AW450="Moderado"),AND(AT450="Alta",AW450="Leve"),AND(AT450="Alta",AW450="Menor")),"Moderado",IF(OR(AND(AT450="Muy Baja",AW450="Mayor"),AND(AT450="Baja",AW450="Mayor"),AND(AT450="Media",AW450="Mayor"),AND(AT450="Alta",AW450="Moderado"),AND(AT450="Alta",AW450="Mayor"),AND(AT450="Muy Alta",AW450="Leve"),AND(AT450="Muy Alta",AW450="Menor"),AND(AT450="Muy Alta",AW450="Moderado"),AND(AT450="Muy Alta",AW450="Mayor")),"Alto",IF(OR(AND(AT450="Muy Baja",AW450="Catastrófico"),AND(AT450="Baja",AW450="Catastrófico"),AND(AT450="Media",AW450="Catastrófico"),AND(AT450="Alta",AW450="Catastrófico"),AND(AT450="Muy Alta",AW450="Catastrófico")),"Extremo","")))),"")</f>
        <v>Bajo</v>
      </c>
      <c r="AZ450" s="520" t="s">
        <v>127</v>
      </c>
      <c r="BA450" s="519" t="s">
        <v>188</v>
      </c>
      <c r="BB450" s="519" t="s">
        <v>188</v>
      </c>
      <c r="BC450" s="519" t="s">
        <v>188</v>
      </c>
      <c r="BD450" s="519" t="s">
        <v>188</v>
      </c>
      <c r="BE450" s="519" t="s">
        <v>188</v>
      </c>
      <c r="BF450" s="519"/>
      <c r="BG450" s="519"/>
      <c r="BH450" s="514"/>
      <c r="BI450" s="514"/>
      <c r="BJ450" s="514"/>
      <c r="BK450" s="514"/>
      <c r="BL450" s="514"/>
      <c r="BM450" s="519"/>
      <c r="BN450" s="519"/>
      <c r="BO450" s="740"/>
    </row>
    <row r="451" spans="1:67" ht="75.75" customHeight="1">
      <c r="A451" s="841"/>
      <c r="B451" s="808"/>
      <c r="C451" s="808"/>
      <c r="D451" s="728"/>
      <c r="E451" s="728"/>
      <c r="F451" s="515"/>
      <c r="G451" s="519"/>
      <c r="H451" s="520"/>
      <c r="I451" s="520"/>
      <c r="J451" s="491"/>
      <c r="K451" s="520"/>
      <c r="L451" s="519"/>
      <c r="M451" s="492"/>
      <c r="N451" s="519"/>
      <c r="O451" s="519"/>
      <c r="P451" s="519"/>
      <c r="Q451" s="518"/>
      <c r="R451" s="520" t="s">
        <v>124</v>
      </c>
      <c r="S451" s="482"/>
      <c r="T451" s="520"/>
      <c r="U451" s="482"/>
      <c r="V451" s="520"/>
      <c r="W451" s="482"/>
      <c r="X451" s="492"/>
      <c r="Y451" s="482"/>
      <c r="Z451" s="482"/>
      <c r="AA451" s="492"/>
      <c r="AB451" s="181">
        <v>2</v>
      </c>
      <c r="AC451" s="289" t="s">
        <v>1484</v>
      </c>
      <c r="AD451" s="159">
        <v>1</v>
      </c>
      <c r="AE451" s="182" t="s">
        <v>1486</v>
      </c>
      <c r="AF451" s="160" t="str">
        <f t="shared" si="25"/>
        <v>Impacto</v>
      </c>
      <c r="AG451" s="158" t="s">
        <v>1478</v>
      </c>
      <c r="AH451" s="155">
        <f t="shared" ref="AH451:AH514" si="28">IF(AG451="","",IF(AG451="Preventivo",25%,IF(AG451="Detectivo",15%,IF(AG451="Correctivo",10%))))</f>
        <v>0.1</v>
      </c>
      <c r="AI451" s="158" t="s">
        <v>1469</v>
      </c>
      <c r="AJ451" s="155">
        <f t="shared" si="26"/>
        <v>0.15</v>
      </c>
      <c r="AK451" s="156">
        <f t="shared" si="27"/>
        <v>0.25</v>
      </c>
      <c r="AL451" s="161">
        <f>IFERROR(IF(AND(AF450="Probabilidad",AF451="Probabilidad"),(AL450-(+AL450*AK451)),IF(AF451="Probabilidad",(S450-(+S450*AK451)),IF(AF451="Impacto",AL450,""))),"")</f>
        <v>0.28000000000000003</v>
      </c>
      <c r="AM451" s="161">
        <f>IFERROR(IF(AND(AF450="Impacto",AF451="Impacto"),(AM450-(+AM450*AK451)),IF(AF451="Impacto",(Y450-(+Y450*AK451)),IF(AF451="Probabilidad",AM450,""))),"")</f>
        <v>0.30000000000000004</v>
      </c>
      <c r="AN451" s="158" t="s">
        <v>98</v>
      </c>
      <c r="AO451" s="158" t="s">
        <v>99</v>
      </c>
      <c r="AP451" s="158" t="s">
        <v>100</v>
      </c>
      <c r="AQ451" s="520"/>
      <c r="AR451" s="491"/>
      <c r="AS451" s="491"/>
      <c r="AT451" s="492"/>
      <c r="AU451" s="491"/>
      <c r="AV451" s="491"/>
      <c r="AW451" s="492"/>
      <c r="AX451" s="492"/>
      <c r="AY451" s="492"/>
      <c r="AZ451" s="520"/>
      <c r="BA451" s="519"/>
      <c r="BB451" s="519"/>
      <c r="BC451" s="519"/>
      <c r="BD451" s="519"/>
      <c r="BE451" s="519"/>
      <c r="BF451" s="519"/>
      <c r="BG451" s="519"/>
      <c r="BH451" s="514"/>
      <c r="BI451" s="514"/>
      <c r="BJ451" s="514"/>
      <c r="BK451" s="514"/>
      <c r="BL451" s="514"/>
      <c r="BM451" s="519"/>
      <c r="BN451" s="519"/>
      <c r="BO451" s="740"/>
    </row>
    <row r="452" spans="1:67" ht="94.5">
      <c r="A452" s="841"/>
      <c r="B452" s="808"/>
      <c r="C452" s="808"/>
      <c r="D452" s="728"/>
      <c r="E452" s="728"/>
      <c r="F452" s="515"/>
      <c r="G452" s="519"/>
      <c r="H452" s="520"/>
      <c r="I452" s="520"/>
      <c r="J452" s="491"/>
      <c r="K452" s="520"/>
      <c r="L452" s="519"/>
      <c r="M452" s="492"/>
      <c r="N452" s="519"/>
      <c r="O452" s="519"/>
      <c r="P452" s="519"/>
      <c r="Q452" s="518"/>
      <c r="R452" s="520" t="s">
        <v>124</v>
      </c>
      <c r="S452" s="482"/>
      <c r="T452" s="520"/>
      <c r="U452" s="482"/>
      <c r="V452" s="520"/>
      <c r="W452" s="482"/>
      <c r="X452" s="492"/>
      <c r="Y452" s="482"/>
      <c r="Z452" s="482"/>
      <c r="AA452" s="492"/>
      <c r="AB452" s="181">
        <v>3</v>
      </c>
      <c r="AC452" s="162" t="s">
        <v>1491</v>
      </c>
      <c r="AD452" s="159">
        <v>2</v>
      </c>
      <c r="AE452" s="159" t="s">
        <v>1356</v>
      </c>
      <c r="AF452" s="160" t="str">
        <f t="shared" ref="AF452:AF515" si="29">IF(OR(AG452="Preventivo",AG452="Detectivo"),"Probabilidad",IF(AG452="Correctivo","Impacto",""))</f>
        <v>Probabilidad</v>
      </c>
      <c r="AG452" s="158" t="s">
        <v>1477</v>
      </c>
      <c r="AH452" s="155">
        <f t="shared" si="28"/>
        <v>0.15</v>
      </c>
      <c r="AI452" s="158" t="s">
        <v>1469</v>
      </c>
      <c r="AJ452" s="155">
        <f t="shared" si="26"/>
        <v>0.15</v>
      </c>
      <c r="AK452" s="156">
        <f t="shared" si="27"/>
        <v>0.3</v>
      </c>
      <c r="AL452" s="161">
        <f>IFERROR(IF(AND(AF451="Probabilidad",AF452="Probabilidad"),(AL451-(+AL451*AK452)),IF(AND(AF451="Impacto",AF452="Probabilidad"),(AL450-(+AL450*AK452)),IF(AF452="Impacto",AL451,""))),"")</f>
        <v>0.19600000000000001</v>
      </c>
      <c r="AM452" s="161">
        <f>IFERROR(IF(AND(AF451="Impacto",AF452="Impacto"),(AM451-(+AM451*AK452)),IF(AND(AF451="Probabilidad",AF452="Impacto"),(AM450-(+AM450*AK452)),IF(AF452="Probabilidad",AM451,""))),"")</f>
        <v>0.30000000000000004</v>
      </c>
      <c r="AN452" s="158" t="s">
        <v>98</v>
      </c>
      <c r="AO452" s="158" t="s">
        <v>99</v>
      </c>
      <c r="AP452" s="158" t="s">
        <v>100</v>
      </c>
      <c r="AQ452" s="520"/>
      <c r="AR452" s="491"/>
      <c r="AS452" s="491"/>
      <c r="AT452" s="492"/>
      <c r="AU452" s="491"/>
      <c r="AV452" s="491"/>
      <c r="AW452" s="492"/>
      <c r="AX452" s="492"/>
      <c r="AY452" s="492"/>
      <c r="AZ452" s="520"/>
      <c r="BA452" s="519"/>
      <c r="BB452" s="519"/>
      <c r="BC452" s="519"/>
      <c r="BD452" s="519"/>
      <c r="BE452" s="519"/>
      <c r="BF452" s="519"/>
      <c r="BG452" s="519"/>
      <c r="BH452" s="514"/>
      <c r="BI452" s="514"/>
      <c r="BJ452" s="514"/>
      <c r="BK452" s="514"/>
      <c r="BL452" s="514"/>
      <c r="BM452" s="519"/>
      <c r="BN452" s="519"/>
      <c r="BO452" s="740"/>
    </row>
    <row r="453" spans="1:67" ht="75.75" customHeight="1">
      <c r="A453" s="841"/>
      <c r="B453" s="808"/>
      <c r="C453" s="808"/>
      <c r="D453" s="728"/>
      <c r="E453" s="728"/>
      <c r="F453" s="515"/>
      <c r="G453" s="519"/>
      <c r="H453" s="520"/>
      <c r="I453" s="520"/>
      <c r="J453" s="491"/>
      <c r="K453" s="520"/>
      <c r="L453" s="519"/>
      <c r="M453" s="492"/>
      <c r="N453" s="519"/>
      <c r="O453" s="519"/>
      <c r="P453" s="519"/>
      <c r="Q453" s="518"/>
      <c r="R453" s="520" t="s">
        <v>124</v>
      </c>
      <c r="S453" s="482"/>
      <c r="T453" s="520"/>
      <c r="U453" s="482"/>
      <c r="V453" s="520"/>
      <c r="W453" s="482"/>
      <c r="X453" s="492"/>
      <c r="Y453" s="482"/>
      <c r="Z453" s="482"/>
      <c r="AA453" s="492"/>
      <c r="AB453" s="181">
        <v>4</v>
      </c>
      <c r="AC453" s="159" t="s">
        <v>2226</v>
      </c>
      <c r="AD453" s="159">
        <v>1</v>
      </c>
      <c r="AE453" s="159" t="s">
        <v>2227</v>
      </c>
      <c r="AF453" s="160" t="str">
        <f t="shared" si="29"/>
        <v>Probabilidad</v>
      </c>
      <c r="AG453" s="158" t="s">
        <v>96</v>
      </c>
      <c r="AH453" s="155">
        <f t="shared" si="28"/>
        <v>0.25</v>
      </c>
      <c r="AI453" s="158" t="s">
        <v>97</v>
      </c>
      <c r="AJ453" s="155">
        <f t="shared" si="26"/>
        <v>0.15</v>
      </c>
      <c r="AK453" s="156">
        <f t="shared" si="27"/>
        <v>0.4</v>
      </c>
      <c r="AL453" s="161">
        <f>IFERROR(IF(AND(AF452="Probabilidad",AF453="Probabilidad"),(AL452-(+AL452*AK453)),IF(AND(AF452="Impacto",AF453="Probabilidad"),(AL451-(+AL451*AK453)),IF(AF453="Impacto",AL452,""))),"")</f>
        <v>0.1176</v>
      </c>
      <c r="AM453" s="161">
        <f>IFERROR(IF(AND(AF452="Impacto",AF453="Impacto"),(AM452-(+AM452*AK453)),IF(AND(AF452="Probabilidad",AF453="Impacto"),(AM451-(+AM451*AK453)),IF(AF453="Probabilidad",AM452,""))),"")</f>
        <v>0.30000000000000004</v>
      </c>
      <c r="AN453" s="158" t="s">
        <v>98</v>
      </c>
      <c r="AO453" s="158" t="s">
        <v>99</v>
      </c>
      <c r="AP453" s="158" t="s">
        <v>100</v>
      </c>
      <c r="AQ453" s="520"/>
      <c r="AR453" s="491"/>
      <c r="AS453" s="491"/>
      <c r="AT453" s="492"/>
      <c r="AU453" s="491"/>
      <c r="AV453" s="491"/>
      <c r="AW453" s="492"/>
      <c r="AX453" s="492"/>
      <c r="AY453" s="492"/>
      <c r="AZ453" s="520"/>
      <c r="BA453" s="519"/>
      <c r="BB453" s="519"/>
      <c r="BC453" s="519"/>
      <c r="BD453" s="519"/>
      <c r="BE453" s="519"/>
      <c r="BF453" s="519"/>
      <c r="BG453" s="519"/>
      <c r="BH453" s="514"/>
      <c r="BI453" s="514"/>
      <c r="BJ453" s="514"/>
      <c r="BK453" s="514"/>
      <c r="BL453" s="514"/>
      <c r="BM453" s="519"/>
      <c r="BN453" s="519"/>
      <c r="BO453" s="740"/>
    </row>
    <row r="454" spans="1:67" ht="135" customHeight="1">
      <c r="A454" s="841"/>
      <c r="B454" s="808"/>
      <c r="C454" s="808"/>
      <c r="D454" s="728"/>
      <c r="E454" s="728"/>
      <c r="F454" s="515"/>
      <c r="G454" s="519"/>
      <c r="H454" s="520"/>
      <c r="I454" s="520"/>
      <c r="J454" s="491"/>
      <c r="K454" s="520"/>
      <c r="L454" s="519"/>
      <c r="M454" s="492"/>
      <c r="N454" s="519"/>
      <c r="O454" s="519"/>
      <c r="P454" s="519"/>
      <c r="Q454" s="518"/>
      <c r="R454" s="520" t="s">
        <v>124</v>
      </c>
      <c r="S454" s="482"/>
      <c r="T454" s="520"/>
      <c r="U454" s="482"/>
      <c r="V454" s="520"/>
      <c r="W454" s="482"/>
      <c r="X454" s="492"/>
      <c r="Y454" s="482"/>
      <c r="Z454" s="482"/>
      <c r="AA454" s="492"/>
      <c r="AB454" s="181">
        <v>5</v>
      </c>
      <c r="AC454" s="159" t="s">
        <v>2228</v>
      </c>
      <c r="AD454" s="159">
        <v>1</v>
      </c>
      <c r="AE454" s="159" t="s">
        <v>2227</v>
      </c>
      <c r="AF454" s="160" t="str">
        <f t="shared" si="29"/>
        <v>Probabilidad</v>
      </c>
      <c r="AG454" s="158" t="s">
        <v>96</v>
      </c>
      <c r="AH454" s="155">
        <f t="shared" si="28"/>
        <v>0.25</v>
      </c>
      <c r="AI454" s="158" t="s">
        <v>97</v>
      </c>
      <c r="AJ454" s="155">
        <f t="shared" si="26"/>
        <v>0.15</v>
      </c>
      <c r="AK454" s="156">
        <f t="shared" si="27"/>
        <v>0.4</v>
      </c>
      <c r="AL454" s="161">
        <f>IFERROR(IF(AND(AF453="Probabilidad",AF454="Probabilidad"),(AL453-(+AL453*AK454)),IF(AND(AF453="Impacto",AF454="Probabilidad"),(AL452-(+AL452*AK454)),IF(AF454="Impacto",AL453,""))),"")</f>
        <v>7.0559999999999998E-2</v>
      </c>
      <c r="AM454" s="161">
        <f>IFERROR(IF(AND(AF453="Impacto",AF454="Impacto"),(AM453-(+AM453*AK454)),IF(AND(AF453="Probabilidad",AF454="Impacto"),(AM452-(+AM452*AK454)),IF(AF454="Probabilidad",AM453,""))),"")</f>
        <v>0.30000000000000004</v>
      </c>
      <c r="AN454" s="158" t="s">
        <v>98</v>
      </c>
      <c r="AO454" s="158" t="s">
        <v>99</v>
      </c>
      <c r="AP454" s="158" t="s">
        <v>100</v>
      </c>
      <c r="AQ454" s="520"/>
      <c r="AR454" s="491"/>
      <c r="AS454" s="491"/>
      <c r="AT454" s="492"/>
      <c r="AU454" s="491"/>
      <c r="AV454" s="491"/>
      <c r="AW454" s="492"/>
      <c r="AX454" s="492"/>
      <c r="AY454" s="492"/>
      <c r="AZ454" s="520"/>
      <c r="BA454" s="519"/>
      <c r="BB454" s="519"/>
      <c r="BC454" s="519"/>
      <c r="BD454" s="519"/>
      <c r="BE454" s="519"/>
      <c r="BF454" s="519"/>
      <c r="BG454" s="519"/>
      <c r="BH454" s="514"/>
      <c r="BI454" s="514"/>
      <c r="BJ454" s="514"/>
      <c r="BK454" s="514"/>
      <c r="BL454" s="514"/>
      <c r="BM454" s="519"/>
      <c r="BN454" s="519"/>
      <c r="BO454" s="740"/>
    </row>
    <row r="455" spans="1:67" ht="94.5">
      <c r="A455" s="841"/>
      <c r="B455" s="808"/>
      <c r="C455" s="808"/>
      <c r="D455" s="728" t="s">
        <v>1299</v>
      </c>
      <c r="E455" s="728" t="s">
        <v>326</v>
      </c>
      <c r="F455" s="515">
        <v>5</v>
      </c>
      <c r="G455" s="519" t="s">
        <v>2231</v>
      </c>
      <c r="H455" s="520" t="s">
        <v>1386</v>
      </c>
      <c r="I455" s="520" t="s">
        <v>1387</v>
      </c>
      <c r="J455" s="491" t="s">
        <v>2232</v>
      </c>
      <c r="K455" s="520" t="s">
        <v>180</v>
      </c>
      <c r="L455" s="519" t="s">
        <v>365</v>
      </c>
      <c r="M455" s="492" t="s">
        <v>1304</v>
      </c>
      <c r="N455" s="519" t="s">
        <v>2045</v>
      </c>
      <c r="O455" s="519" t="s">
        <v>2233</v>
      </c>
      <c r="P455" s="517" t="s">
        <v>188</v>
      </c>
      <c r="Q455" s="518" t="s">
        <v>188</v>
      </c>
      <c r="R455" s="520" t="s">
        <v>90</v>
      </c>
      <c r="S455" s="482">
        <f>IF(R455="Muy Alta",100%,IF(R455="Alta",80%,IF(R455="Media",60%,IF(R455="Baja",40%,IF(R455="Muy Baja",20%,"")))))</f>
        <v>0.6</v>
      </c>
      <c r="T455" s="520" t="s">
        <v>120</v>
      </c>
      <c r="U455" s="482">
        <f>IF(T455="Catastrófico",100%,IF(T455="Mayor",80%,IF(T455="Moderado",60%,IF(T455="Menor",40%,IF(T455="Leve",20%,"")))))</f>
        <v>0.2</v>
      </c>
      <c r="V455" s="520" t="s">
        <v>125</v>
      </c>
      <c r="W455" s="482">
        <f>IF(V455="Catastrófico",100%,IF(V455="Mayor",80%,IF(V455="Moderado",60%,IF(V455="Menor",40%,IF(V455="Leve",20%,"")))))</f>
        <v>0.6</v>
      </c>
      <c r="X455" s="492" t="str">
        <f>IF(Y455=100%,"Catastrófico",IF(Y455=80%,"Mayor",IF(Y455=60%,"Moderado",IF(Y455=40%,"Menor",IF(Y455=20%,"Leve","")))))</f>
        <v>Moderado</v>
      </c>
      <c r="Y455" s="482">
        <f>IF(AND(U455="",W455=""),"",MAX(U455,W455))</f>
        <v>0.6</v>
      </c>
      <c r="Z455" s="482" t="str">
        <f>CONCATENATE(R455,X455)</f>
        <v>MediaModerado</v>
      </c>
      <c r="AA455" s="492" t="str">
        <f>IF(Z455="Muy AltaLeve","Alto",IF(Z455="Muy AltaMenor","Alto",IF(Z455="Muy AltaModerado","Alto",IF(Z455="Muy AltaMayor","Alto",IF(Z455="Muy AltaCatastrófico","Extremo",IF(Z455="AltaLeve","Moderado",IF(Z455="AltaMenor","Moderado",IF(Z455="AltaModerado","Alto",IF(Z455="AltaMayor","Alto",IF(Z455="AltaCatastrófico","Extremo",IF(Z455="MediaLeve","Moderado",IF(Z455="MediaMenor","Moderado",IF(Z455="MediaModerado","Moderado",IF(Z455="MediaMayor","Alto",IF(Z455="MediaCatastrófico","Extremo",IF(Z455="BajaLeve","Bajo",IF(Z455="BajaMenor","Moderado",IF(Z455="BajaModerado","Moderado",IF(Z455="BajaMayor","Alto",IF(Z455="BajaCatastrófico","Extremo",IF(Z455="Muy BajaLeve","Bajo",IF(Z455="Muy BajaMenor","Bajo",IF(Z455="Muy BajaModerado","Moderado",IF(Z455="Muy BajaMayor","Alto",IF(Z455="Muy BajaCatastrófico","Extremo","")))))))))))))))))))))))))</f>
        <v>Moderado</v>
      </c>
      <c r="AB455" s="181">
        <v>1</v>
      </c>
      <c r="AC455" s="162" t="s">
        <v>1491</v>
      </c>
      <c r="AD455" s="159">
        <v>1</v>
      </c>
      <c r="AE455" s="159" t="s">
        <v>1356</v>
      </c>
      <c r="AF455" s="160" t="str">
        <f t="shared" si="29"/>
        <v>Probabilidad</v>
      </c>
      <c r="AG455" s="158" t="s">
        <v>1477</v>
      </c>
      <c r="AH455" s="155">
        <f t="shared" si="28"/>
        <v>0.15</v>
      </c>
      <c r="AI455" s="158" t="s">
        <v>1469</v>
      </c>
      <c r="AJ455" s="155">
        <f t="shared" si="26"/>
        <v>0.15</v>
      </c>
      <c r="AK455" s="156">
        <f t="shared" si="27"/>
        <v>0.3</v>
      </c>
      <c r="AL455" s="161">
        <f>IFERROR(IF(AF455="Probabilidad",(S455-(+S455*AK455)),IF(AF455="Impacto",S455,"")),"")</f>
        <v>0.42</v>
      </c>
      <c r="AM455" s="161">
        <f>IFERROR(IF(AF455="Impacto",(Y455-(+Y455*AK455)),IF(AF455="Probabilidad",Y455,"")),"")</f>
        <v>0.6</v>
      </c>
      <c r="AN455" s="158" t="s">
        <v>98</v>
      </c>
      <c r="AO455" s="158" t="s">
        <v>99</v>
      </c>
      <c r="AP455" s="158" t="s">
        <v>100</v>
      </c>
      <c r="AQ455" s="520" t="s">
        <v>2234</v>
      </c>
      <c r="AR455" s="490">
        <f>S455</f>
        <v>0.6</v>
      </c>
      <c r="AS455" s="490">
        <f>IF(AL455="","",MIN(AL455:AL456))</f>
        <v>0.252</v>
      </c>
      <c r="AT455" s="492" t="str">
        <f>IFERROR(IF(AS455="","",IF(AS455&lt;=0.2,"Muy Baja",IF(AS455&lt;=0.4,"Baja",IF(AS455&lt;=0.6,"Media",IF(AS455&lt;=0.8,"Alta","Muy Alta"))))),"")</f>
        <v>Baja</v>
      </c>
      <c r="AU455" s="490">
        <f>Y455</f>
        <v>0.6</v>
      </c>
      <c r="AV455" s="490">
        <f>IF(AM455="","",MIN(AM455:AM456))</f>
        <v>0.6</v>
      </c>
      <c r="AW455" s="492" t="str">
        <f>IFERROR(IF(AV455="","",IF(AV455&lt;=0.2,"Leve",IF(AV455&lt;=0.4,"Menor",IF(AV455&lt;=0.6,"Moderado",IF(AV455&lt;=0.8,"Mayor","Catastrófico"))))),"")</f>
        <v>Moderado</v>
      </c>
      <c r="AX455" s="492" t="str">
        <f>AA455</f>
        <v>Moderado</v>
      </c>
      <c r="AY455" s="492" t="str">
        <f>IFERROR(IF(OR(AND(AT455="Muy Baja",AW455="Leve"),AND(AT455="Muy Baja",AW455="Menor"),AND(AT455="Baja",AW455="Leve")),"Bajo",IF(OR(AND(AT455="Muy baja",AW455="Moderado"),AND(AT455="Baja",AW455="Menor"),AND(AT455="Baja",AW455="Moderado"),AND(AT455="Media",AW455="Leve"),AND(AT455="Media",AW455="Menor"),AND(AT455="Media",AW455="Moderado"),AND(AT455="Alta",AW455="Leve"),AND(AT455="Alta",AW455="Menor")),"Moderado",IF(OR(AND(AT455="Muy Baja",AW455="Mayor"),AND(AT455="Baja",AW455="Mayor"),AND(AT455="Media",AW455="Mayor"),AND(AT455="Alta",AW455="Moderado"),AND(AT455="Alta",AW455="Mayor"),AND(AT455="Muy Alta",AW455="Leve"),AND(AT455="Muy Alta",AW455="Menor"),AND(AT455="Muy Alta",AW455="Moderado"),AND(AT455="Muy Alta",AW455="Mayor")),"Alto",IF(OR(AND(AT455="Muy Baja",AW455="Catastrófico"),AND(AT455="Baja",AW455="Catastrófico"),AND(AT455="Media",AW455="Catastrófico"),AND(AT455="Alta",AW455="Catastrófico"),AND(AT455="Muy Alta",AW455="Catastrófico")),"Extremo","")))),"")</f>
        <v>Moderado</v>
      </c>
      <c r="AZ455" s="520" t="s">
        <v>104</v>
      </c>
      <c r="BA455" s="519" t="s">
        <v>2235</v>
      </c>
      <c r="BB455" s="519" t="s">
        <v>2219</v>
      </c>
      <c r="BC455" s="519" t="s">
        <v>1135</v>
      </c>
      <c r="BD455" s="519" t="s">
        <v>2220</v>
      </c>
      <c r="BE455" s="783">
        <v>45657</v>
      </c>
      <c r="BF455" s="519"/>
      <c r="BG455" s="519"/>
      <c r="BH455" s="514"/>
      <c r="BI455" s="514"/>
      <c r="BJ455" s="514"/>
      <c r="BK455" s="514"/>
      <c r="BL455" s="514"/>
      <c r="BM455" s="519"/>
      <c r="BN455" s="519"/>
      <c r="BO455" s="740"/>
    </row>
    <row r="456" spans="1:67" ht="94.5">
      <c r="A456" s="841"/>
      <c r="B456" s="808"/>
      <c r="C456" s="808"/>
      <c r="D456" s="728"/>
      <c r="E456" s="728"/>
      <c r="F456" s="515"/>
      <c r="G456" s="519"/>
      <c r="H456" s="520"/>
      <c r="I456" s="520"/>
      <c r="J456" s="491"/>
      <c r="K456" s="520"/>
      <c r="L456" s="519"/>
      <c r="M456" s="492"/>
      <c r="N456" s="519"/>
      <c r="O456" s="519"/>
      <c r="P456" s="517"/>
      <c r="Q456" s="518"/>
      <c r="R456" s="520" t="s">
        <v>90</v>
      </c>
      <c r="S456" s="482"/>
      <c r="T456" s="520"/>
      <c r="U456" s="482"/>
      <c r="V456" s="520"/>
      <c r="W456" s="482"/>
      <c r="X456" s="492"/>
      <c r="Y456" s="482"/>
      <c r="Z456" s="482"/>
      <c r="AA456" s="492"/>
      <c r="AB456" s="181">
        <v>2</v>
      </c>
      <c r="AC456" s="162" t="s">
        <v>2236</v>
      </c>
      <c r="AD456" s="159">
        <v>1</v>
      </c>
      <c r="AE456" s="159" t="s">
        <v>1541</v>
      </c>
      <c r="AF456" s="160" t="str">
        <f t="shared" si="29"/>
        <v>Probabilidad</v>
      </c>
      <c r="AG456" s="158" t="s">
        <v>1468</v>
      </c>
      <c r="AH456" s="155">
        <f t="shared" si="28"/>
        <v>0.25</v>
      </c>
      <c r="AI456" s="158" t="s">
        <v>1469</v>
      </c>
      <c r="AJ456" s="155">
        <f t="shared" si="26"/>
        <v>0.15</v>
      </c>
      <c r="AK456" s="156">
        <f t="shared" si="27"/>
        <v>0.4</v>
      </c>
      <c r="AL456" s="161">
        <f>IFERROR(IF(AND(AF455="Probabilidad",AF456="Probabilidad"),(AL455-(+AL455*AK456)),IF(AF456="Probabilidad",(S455-(+S455*AK456)),IF(AF456="Impacto",AL455,""))),"")</f>
        <v>0.252</v>
      </c>
      <c r="AM456" s="161">
        <f>IFERROR(IF(AND(AF455="Impacto",AF456="Impacto"),(AM455-(+AM455*AK456)),IF(AF456="Impacto",(Y455-(+Y455*AK456)),IF(AF456="Probabilidad",AM455,""))),"")</f>
        <v>0.6</v>
      </c>
      <c r="AN456" s="158" t="s">
        <v>98</v>
      </c>
      <c r="AO456" s="158" t="s">
        <v>99</v>
      </c>
      <c r="AP456" s="158" t="s">
        <v>100</v>
      </c>
      <c r="AQ456" s="520"/>
      <c r="AR456" s="491"/>
      <c r="AS456" s="491"/>
      <c r="AT456" s="492"/>
      <c r="AU456" s="491"/>
      <c r="AV456" s="491"/>
      <c r="AW456" s="492"/>
      <c r="AX456" s="492"/>
      <c r="AY456" s="492"/>
      <c r="AZ456" s="520"/>
      <c r="BA456" s="519"/>
      <c r="BB456" s="519"/>
      <c r="BC456" s="519"/>
      <c r="BD456" s="519"/>
      <c r="BE456" s="783"/>
      <c r="BF456" s="519"/>
      <c r="BG456" s="519"/>
      <c r="BH456" s="514"/>
      <c r="BI456" s="514"/>
      <c r="BJ456" s="514"/>
      <c r="BK456" s="514"/>
      <c r="BL456" s="514"/>
      <c r="BM456" s="519"/>
      <c r="BN456" s="519"/>
      <c r="BO456" s="740"/>
    </row>
    <row r="457" spans="1:67" ht="94.5">
      <c r="A457" s="841"/>
      <c r="B457" s="808"/>
      <c r="C457" s="808"/>
      <c r="D457" s="728" t="s">
        <v>1299</v>
      </c>
      <c r="E457" s="728" t="s">
        <v>326</v>
      </c>
      <c r="F457" s="515">
        <v>6</v>
      </c>
      <c r="G457" s="519" t="s">
        <v>2231</v>
      </c>
      <c r="H457" s="520" t="s">
        <v>1386</v>
      </c>
      <c r="I457" s="520" t="s">
        <v>1316</v>
      </c>
      <c r="J457" s="491" t="s">
        <v>2237</v>
      </c>
      <c r="K457" s="520" t="s">
        <v>180</v>
      </c>
      <c r="L457" s="519" t="s">
        <v>365</v>
      </c>
      <c r="M457" s="492" t="s">
        <v>1304</v>
      </c>
      <c r="N457" s="519" t="s">
        <v>2238</v>
      </c>
      <c r="O457" s="519" t="s">
        <v>2239</v>
      </c>
      <c r="P457" s="519" t="s">
        <v>188</v>
      </c>
      <c r="Q457" s="514" t="s">
        <v>188</v>
      </c>
      <c r="R457" s="520" t="s">
        <v>124</v>
      </c>
      <c r="S457" s="482">
        <f>IF(R457="Muy Alta",100%,IF(R457="Alta",80%,IF(R457="Media",60%,IF(R457="Baja",40%,IF(R457="Muy Baja",20%,"")))))</f>
        <v>0.4</v>
      </c>
      <c r="T457" s="520"/>
      <c r="U457" s="482" t="str">
        <f>IF(T457="Catastrófico",100%,IF(T457="Mayor",80%,IF(T457="Moderado",60%,IF(T457="Menor",40%,IF(T457="Leve",20%,"")))))</f>
        <v/>
      </c>
      <c r="V457" s="520" t="s">
        <v>183</v>
      </c>
      <c r="W457" s="482">
        <f>IF(V457="Catastrófico",100%,IF(V457="Mayor",80%,IF(V457="Moderado",60%,IF(V457="Menor",40%,IF(V457="Leve",20%,"")))))</f>
        <v>0.4</v>
      </c>
      <c r="X457" s="492" t="str">
        <f>IF(Y457=100%,"Catastrófico",IF(Y457=80%,"Mayor",IF(Y457=60%,"Moderado",IF(Y457=40%,"Menor",IF(Y457=20%,"Leve","")))))</f>
        <v>Menor</v>
      </c>
      <c r="Y457" s="482">
        <f>IF(AND(U457="",W457=""),"",MAX(U457,W457))</f>
        <v>0.4</v>
      </c>
      <c r="Z457" s="482" t="str">
        <f>CONCATENATE(R457,X457)</f>
        <v>BajaMenor</v>
      </c>
      <c r="AA457" s="492" t="str">
        <f>IF(Z457="Muy AltaLeve","Alto",IF(Z457="Muy AltaMenor","Alto",IF(Z457="Muy AltaModerado","Alto",IF(Z457="Muy AltaMayor","Alto",IF(Z457="Muy AltaCatastrófico","Extremo",IF(Z457="AltaLeve","Moderado",IF(Z457="AltaMenor","Moderado",IF(Z457="AltaModerado","Alto",IF(Z457="AltaMayor","Alto",IF(Z457="AltaCatastrófico","Extremo",IF(Z457="MediaLeve","Moderado",IF(Z457="MediaMenor","Moderado",IF(Z457="MediaModerado","Moderado",IF(Z457="MediaMayor","Alto",IF(Z457="MediaCatastrófico","Extremo",IF(Z457="BajaLeve","Bajo",IF(Z457="BajaMenor","Moderado",IF(Z457="BajaModerado","Moderado",IF(Z457="BajaMayor","Alto",IF(Z457="BajaCatastrófico","Extremo",IF(Z457="Muy BajaLeve","Bajo",IF(Z457="Muy BajaMenor","Bajo",IF(Z457="Muy BajaModerado","Moderado",IF(Z457="Muy BajaMayor","Alto",IF(Z457="Muy BajaCatastrófico","Extremo","")))))))))))))))))))))))))</f>
        <v>Moderado</v>
      </c>
      <c r="AB457" s="181">
        <v>1</v>
      </c>
      <c r="AC457" s="162" t="s">
        <v>1491</v>
      </c>
      <c r="AD457" s="159">
        <v>1</v>
      </c>
      <c r="AE457" s="159" t="s">
        <v>1356</v>
      </c>
      <c r="AF457" s="160" t="str">
        <f t="shared" si="29"/>
        <v>Probabilidad</v>
      </c>
      <c r="AG457" s="158" t="s">
        <v>1477</v>
      </c>
      <c r="AH457" s="155">
        <f t="shared" si="28"/>
        <v>0.15</v>
      </c>
      <c r="AI457" s="158" t="s">
        <v>1469</v>
      </c>
      <c r="AJ457" s="155">
        <f t="shared" ref="AJ457:AJ520" si="30">IF(AI457="Automático",25%,IF(AI457="Manual",15%,""))</f>
        <v>0.15</v>
      </c>
      <c r="AK457" s="156">
        <f t="shared" ref="AK457:AK520" si="31">IF(OR(AH457="",AJ457=""),"",AH457+AJ457)</f>
        <v>0.3</v>
      </c>
      <c r="AL457" s="161">
        <f>IFERROR(IF(AF457="Probabilidad",(S457-(+S457*AK457)),IF(AF457="Impacto",S457,"")),"")</f>
        <v>0.28000000000000003</v>
      </c>
      <c r="AM457" s="161">
        <f>IFERROR(IF(AF457="Impacto",(Y457-(+Y457*AK457)),IF(AF457="Probabilidad",Y457,"")),"")</f>
        <v>0.4</v>
      </c>
      <c r="AN457" s="158" t="s">
        <v>98</v>
      </c>
      <c r="AO457" s="158" t="s">
        <v>99</v>
      </c>
      <c r="AP457" s="158" t="s">
        <v>100</v>
      </c>
      <c r="AQ457" s="520" t="s">
        <v>2240</v>
      </c>
      <c r="AR457" s="490">
        <f>S457</f>
        <v>0.4</v>
      </c>
      <c r="AS457" s="490">
        <f>IF(AL457="","",MIN(AL457:AL458))</f>
        <v>0.16800000000000001</v>
      </c>
      <c r="AT457" s="492" t="str">
        <f>IFERROR(IF(AS457="","",IF(AS457&lt;=0.2,"Muy Baja",IF(AS457&lt;=0.4,"Baja",IF(AS457&lt;=0.6,"Media",IF(AS457&lt;=0.8,"Alta","Muy Alta"))))),"")</f>
        <v>Muy Baja</v>
      </c>
      <c r="AU457" s="490">
        <f>Y457</f>
        <v>0.4</v>
      </c>
      <c r="AV457" s="490">
        <f>IF(AM457="","",MIN(AM457:AM458))</f>
        <v>0.4</v>
      </c>
      <c r="AW457" s="492" t="str">
        <f>IFERROR(IF(AV457="","",IF(AV457&lt;=0.2,"Leve",IF(AV457&lt;=0.4,"Menor",IF(AV457&lt;=0.6,"Moderado",IF(AV457&lt;=0.8,"Mayor","Catastrófico"))))),"")</f>
        <v>Menor</v>
      </c>
      <c r="AX457" s="492" t="str">
        <f>AA457</f>
        <v>Moderado</v>
      </c>
      <c r="AY457" s="492" t="str">
        <f>IFERROR(IF(OR(AND(AT457="Muy Baja",AW457="Leve"),AND(AT457="Muy Baja",AW457="Menor"),AND(AT457="Baja",AW457="Leve")),"Bajo",IF(OR(AND(AT457="Muy baja",AW457="Moderado"),AND(AT457="Baja",AW457="Menor"),AND(AT457="Baja",AW457="Moderado"),AND(AT457="Media",AW457="Leve"),AND(AT457="Media",AW457="Menor"),AND(AT457="Media",AW457="Moderado"),AND(AT457="Alta",AW457="Leve"),AND(AT457="Alta",AW457="Menor")),"Moderado",IF(OR(AND(AT457="Muy Baja",AW457="Mayor"),AND(AT457="Baja",AW457="Mayor"),AND(AT457="Media",AW457="Mayor"),AND(AT457="Alta",AW457="Moderado"),AND(AT457="Alta",AW457="Mayor"),AND(AT457="Muy Alta",AW457="Leve"),AND(AT457="Muy Alta",AW457="Menor"),AND(AT457="Muy Alta",AW457="Moderado"),AND(AT457="Muy Alta",AW457="Mayor")),"Alto",IF(OR(AND(AT457="Muy Baja",AW457="Catastrófico"),AND(AT457="Baja",AW457="Catastrófico"),AND(AT457="Media",AW457="Catastrófico"),AND(AT457="Alta",AW457="Catastrófico"),AND(AT457="Muy Alta",AW457="Catastrófico")),"Extremo","")))),"")</f>
        <v>Bajo</v>
      </c>
      <c r="AZ457" s="520" t="s">
        <v>127</v>
      </c>
      <c r="BA457" s="519" t="s">
        <v>188</v>
      </c>
      <c r="BB457" s="519" t="s">
        <v>188</v>
      </c>
      <c r="BC457" s="519" t="s">
        <v>188</v>
      </c>
      <c r="BD457" s="519" t="s">
        <v>188</v>
      </c>
      <c r="BE457" s="519" t="s">
        <v>188</v>
      </c>
      <c r="BF457" s="519"/>
      <c r="BG457" s="519"/>
      <c r="BH457" s="514"/>
      <c r="BI457" s="514"/>
      <c r="BJ457" s="514"/>
      <c r="BK457" s="514"/>
      <c r="BL457" s="514"/>
      <c r="BM457" s="519"/>
      <c r="BN457" s="519"/>
      <c r="BO457" s="740"/>
    </row>
    <row r="458" spans="1:67" ht="135">
      <c r="A458" s="841"/>
      <c r="B458" s="808"/>
      <c r="C458" s="808"/>
      <c r="D458" s="728"/>
      <c r="E458" s="728"/>
      <c r="F458" s="515"/>
      <c r="G458" s="519"/>
      <c r="H458" s="520"/>
      <c r="I458" s="520"/>
      <c r="J458" s="491"/>
      <c r="K458" s="520"/>
      <c r="L458" s="519"/>
      <c r="M458" s="492"/>
      <c r="N458" s="519"/>
      <c r="O458" s="519"/>
      <c r="P458" s="519"/>
      <c r="Q458" s="514"/>
      <c r="R458" s="520" t="s">
        <v>124</v>
      </c>
      <c r="S458" s="482"/>
      <c r="T458" s="520"/>
      <c r="U458" s="482"/>
      <c r="V458" s="520"/>
      <c r="W458" s="482"/>
      <c r="X458" s="492"/>
      <c r="Y458" s="482"/>
      <c r="Z458" s="482"/>
      <c r="AA458" s="492"/>
      <c r="AB458" s="181">
        <v>2</v>
      </c>
      <c r="AC458" s="162" t="s">
        <v>2241</v>
      </c>
      <c r="AD458" s="159">
        <v>1</v>
      </c>
      <c r="AE458" s="159" t="s">
        <v>2242</v>
      </c>
      <c r="AF458" s="160" t="str">
        <f t="shared" si="29"/>
        <v>Probabilidad</v>
      </c>
      <c r="AG458" s="158" t="s">
        <v>1468</v>
      </c>
      <c r="AH458" s="155">
        <f t="shared" si="28"/>
        <v>0.25</v>
      </c>
      <c r="AI458" s="158" t="s">
        <v>1469</v>
      </c>
      <c r="AJ458" s="155">
        <f t="shared" si="30"/>
        <v>0.15</v>
      </c>
      <c r="AK458" s="156">
        <f t="shared" si="31"/>
        <v>0.4</v>
      </c>
      <c r="AL458" s="161">
        <f>IFERROR(IF(AND(AF457="Probabilidad",AF458="Probabilidad"),(AL457-(+AL457*AK458)),IF(AF458="Probabilidad",(S457-(+S457*AK458)),IF(AF458="Impacto",AL457,""))),"")</f>
        <v>0.16800000000000001</v>
      </c>
      <c r="AM458" s="161">
        <f>IFERROR(IF(AND(AF457="Impacto",AF458="Impacto"),(AM457-(+AM457*AK458)),IF(AF458="Impacto",(Y457-(+Y457*AK458)),IF(AF458="Probabilidad",AM457,""))),"")</f>
        <v>0.4</v>
      </c>
      <c r="AN458" s="158" t="s">
        <v>98</v>
      </c>
      <c r="AO458" s="158" t="s">
        <v>99</v>
      </c>
      <c r="AP458" s="158" t="s">
        <v>100</v>
      </c>
      <c r="AQ458" s="520"/>
      <c r="AR458" s="491"/>
      <c r="AS458" s="491"/>
      <c r="AT458" s="492"/>
      <c r="AU458" s="491"/>
      <c r="AV458" s="491"/>
      <c r="AW458" s="492"/>
      <c r="AX458" s="492"/>
      <c r="AY458" s="492"/>
      <c r="AZ458" s="520"/>
      <c r="BA458" s="519"/>
      <c r="BB458" s="519"/>
      <c r="BC458" s="519"/>
      <c r="BD458" s="519"/>
      <c r="BE458" s="519"/>
      <c r="BF458" s="519"/>
      <c r="BG458" s="519"/>
      <c r="BH458" s="514"/>
      <c r="BI458" s="514"/>
      <c r="BJ458" s="514"/>
      <c r="BK458" s="514"/>
      <c r="BL458" s="514"/>
      <c r="BM458" s="519"/>
      <c r="BN458" s="519"/>
      <c r="BO458" s="740"/>
    </row>
    <row r="459" spans="1:67" ht="94.5">
      <c r="A459" s="841"/>
      <c r="B459" s="808"/>
      <c r="C459" s="808"/>
      <c r="D459" s="728" t="s">
        <v>1299</v>
      </c>
      <c r="E459" s="728" t="s">
        <v>326</v>
      </c>
      <c r="F459" s="515">
        <v>7</v>
      </c>
      <c r="G459" s="519" t="s">
        <v>2243</v>
      </c>
      <c r="H459" s="520" t="s">
        <v>1548</v>
      </c>
      <c r="I459" s="520" t="s">
        <v>1302</v>
      </c>
      <c r="J459" s="491" t="s">
        <v>2244</v>
      </c>
      <c r="K459" s="520" t="s">
        <v>180</v>
      </c>
      <c r="L459" s="519" t="s">
        <v>365</v>
      </c>
      <c r="M459" s="492" t="s">
        <v>1304</v>
      </c>
      <c r="N459" s="519" t="s">
        <v>2245</v>
      </c>
      <c r="O459" s="519" t="s">
        <v>2246</v>
      </c>
      <c r="P459" s="519" t="s">
        <v>188</v>
      </c>
      <c r="Q459" s="514" t="s">
        <v>188</v>
      </c>
      <c r="R459" s="520" t="s">
        <v>218</v>
      </c>
      <c r="S459" s="482">
        <f>IF(R459="Muy Alta",100%,IF(R459="Alta",80%,IF(R459="Media",60%,IF(R459="Baja",40%,IF(R459="Muy Baja",20%,"")))))</f>
        <v>0.8</v>
      </c>
      <c r="T459" s="520"/>
      <c r="U459" s="482" t="str">
        <f>IF(T459="Catastrófico",100%,IF(T459="Mayor",80%,IF(T459="Moderado",60%,IF(T459="Menor",40%,IF(T459="Leve",20%,"")))))</f>
        <v/>
      </c>
      <c r="V459" s="520" t="s">
        <v>120</v>
      </c>
      <c r="W459" s="482">
        <f>IF(V459="Catastrófico",100%,IF(V459="Mayor",80%,IF(V459="Moderado",60%,IF(V459="Menor",40%,IF(V459="Leve",20%,"")))))</f>
        <v>0.2</v>
      </c>
      <c r="X459" s="492" t="str">
        <f>IF(Y459=100%,"Catastrófico",IF(Y459=80%,"Mayor",IF(Y459=60%,"Moderado",IF(Y459=40%,"Menor",IF(Y459=20%,"Leve","")))))</f>
        <v>Leve</v>
      </c>
      <c r="Y459" s="482">
        <f>IF(AND(U459="",W459=""),"",MAX(U459,W459))</f>
        <v>0.2</v>
      </c>
      <c r="Z459" s="482" t="str">
        <f>CONCATENATE(R459,X459)</f>
        <v>AltaLeve</v>
      </c>
      <c r="AA459" s="492" t="str">
        <f>IF(Z459="Muy AltaLeve","Alto",IF(Z459="Muy AltaMenor","Alto",IF(Z459="Muy AltaModerado","Alto",IF(Z459="Muy AltaMayor","Alto",IF(Z459="Muy AltaCatastrófico","Extremo",IF(Z459="AltaLeve","Moderado",IF(Z459="AltaMenor","Moderado",IF(Z459="AltaModerado","Alto",IF(Z459="AltaMayor","Alto",IF(Z459="AltaCatastrófico","Extremo",IF(Z459="MediaLeve","Moderado",IF(Z459="MediaMenor","Moderado",IF(Z459="MediaModerado","Moderado",IF(Z459="MediaMayor","Alto",IF(Z459="MediaCatastrófico","Extremo",IF(Z459="BajaLeve","Bajo",IF(Z459="BajaMenor","Moderado",IF(Z459="BajaModerado","Moderado",IF(Z459="BajaMayor","Alto",IF(Z459="BajaCatastrófico","Extremo",IF(Z459="Muy BajaLeve","Bajo",IF(Z459="Muy BajaMenor","Bajo",IF(Z459="Muy BajaModerado","Moderado",IF(Z459="Muy BajaMayor","Alto",IF(Z459="Muy BajaCatastrófico","Extremo","")))))))))))))))))))))))))</f>
        <v>Moderado</v>
      </c>
      <c r="AB459" s="181">
        <v>1</v>
      </c>
      <c r="AC459" s="162" t="s">
        <v>1491</v>
      </c>
      <c r="AD459" s="159">
        <v>2</v>
      </c>
      <c r="AE459" s="159" t="s">
        <v>1356</v>
      </c>
      <c r="AF459" s="160" t="str">
        <f t="shared" si="29"/>
        <v>Probabilidad</v>
      </c>
      <c r="AG459" s="158" t="s">
        <v>1477</v>
      </c>
      <c r="AH459" s="155">
        <f t="shared" si="28"/>
        <v>0.15</v>
      </c>
      <c r="AI459" s="158" t="s">
        <v>1469</v>
      </c>
      <c r="AJ459" s="155">
        <f t="shared" si="30"/>
        <v>0.15</v>
      </c>
      <c r="AK459" s="156">
        <f t="shared" si="31"/>
        <v>0.3</v>
      </c>
      <c r="AL459" s="161">
        <f>IFERROR(IF(AF459="Probabilidad",(S459-(+S459*AK459)),IF(AF459="Impacto",S459,"")),"")</f>
        <v>0.56000000000000005</v>
      </c>
      <c r="AM459" s="161">
        <f>IFERROR(IF(AF459="Impacto",(Y459-(+Y459*AK459)),IF(AF459="Probabilidad",Y459,"")),"")</f>
        <v>0.2</v>
      </c>
      <c r="AN459" s="158" t="s">
        <v>98</v>
      </c>
      <c r="AO459" s="158" t="s">
        <v>99</v>
      </c>
      <c r="AP459" s="158" t="s">
        <v>100</v>
      </c>
      <c r="AQ459" s="520" t="s">
        <v>2247</v>
      </c>
      <c r="AR459" s="490">
        <f>S459</f>
        <v>0.8</v>
      </c>
      <c r="AS459" s="490">
        <f>IF(AL459="","",MIN(AL459:AL462))</f>
        <v>0.1008</v>
      </c>
      <c r="AT459" s="492" t="str">
        <f>IFERROR(IF(AS459="","",IF(AS459&lt;=0.2,"Muy Baja",IF(AS459&lt;=0.4,"Baja",IF(AS459&lt;=0.6,"Media",IF(AS459&lt;=0.8,"Alta","Muy Alta"))))),"")</f>
        <v>Muy Baja</v>
      </c>
      <c r="AU459" s="490">
        <f>Y459</f>
        <v>0.2</v>
      </c>
      <c r="AV459" s="490">
        <f>IF(AM459="","",MIN(AM459:AM462))</f>
        <v>0.2</v>
      </c>
      <c r="AW459" s="492" t="str">
        <f>IFERROR(IF(AV459="","",IF(AV459&lt;=0.2,"Leve",IF(AV459&lt;=0.4,"Menor",IF(AV459&lt;=0.6,"Moderado",IF(AV459&lt;=0.8,"Mayor","Catastrófico"))))),"")</f>
        <v>Leve</v>
      </c>
      <c r="AX459" s="492" t="str">
        <f>AA459</f>
        <v>Moderado</v>
      </c>
      <c r="AY459" s="492" t="str">
        <f>IFERROR(IF(OR(AND(AT459="Muy Baja",AW459="Leve"),AND(AT459="Muy Baja",AW459="Menor"),AND(AT459="Baja",AW459="Leve")),"Bajo",IF(OR(AND(AT459="Muy baja",AW459="Moderado"),AND(AT459="Baja",AW459="Menor"),AND(AT459="Baja",AW459="Moderado"),AND(AT459="Media",AW459="Leve"),AND(AT459="Media",AW459="Menor"),AND(AT459="Media",AW459="Moderado"),AND(AT459="Alta",AW459="Leve"),AND(AT459="Alta",AW459="Menor")),"Moderado",IF(OR(AND(AT459="Muy Baja",AW459="Mayor"),AND(AT459="Baja",AW459="Mayor"),AND(AT459="Media",AW459="Mayor"),AND(AT459="Alta",AW459="Moderado"),AND(AT459="Alta",AW459="Mayor"),AND(AT459="Muy Alta",AW459="Leve"),AND(AT459="Muy Alta",AW459="Menor"),AND(AT459="Muy Alta",AW459="Moderado"),AND(AT459="Muy Alta",AW459="Mayor")),"Alto",IF(OR(AND(AT459="Muy Baja",AW459="Catastrófico"),AND(AT459="Baja",AW459="Catastrófico"),AND(AT459="Media",AW459="Catastrófico"),AND(AT459="Alta",AW459="Catastrófico"),AND(AT459="Muy Alta",AW459="Catastrófico")),"Extremo","")))),"")</f>
        <v>Bajo</v>
      </c>
      <c r="AZ459" s="520" t="s">
        <v>127</v>
      </c>
      <c r="BA459" s="519" t="s">
        <v>188</v>
      </c>
      <c r="BB459" s="519" t="s">
        <v>188</v>
      </c>
      <c r="BC459" s="519" t="s">
        <v>188</v>
      </c>
      <c r="BD459" s="519" t="s">
        <v>188</v>
      </c>
      <c r="BE459" s="519" t="s">
        <v>188</v>
      </c>
      <c r="BF459" s="519"/>
      <c r="BG459" s="519"/>
      <c r="BH459" s="514"/>
      <c r="BI459" s="514"/>
      <c r="BJ459" s="514"/>
      <c r="BK459" s="514"/>
      <c r="BL459" s="514"/>
      <c r="BM459" s="519"/>
      <c r="BN459" s="519"/>
      <c r="BO459" s="740"/>
    </row>
    <row r="460" spans="1:67" ht="75.75" customHeight="1">
      <c r="A460" s="841"/>
      <c r="B460" s="808"/>
      <c r="C460" s="808"/>
      <c r="D460" s="728"/>
      <c r="E460" s="728"/>
      <c r="F460" s="515"/>
      <c r="G460" s="519"/>
      <c r="H460" s="520"/>
      <c r="I460" s="520"/>
      <c r="J460" s="491"/>
      <c r="K460" s="520"/>
      <c r="L460" s="519"/>
      <c r="M460" s="492"/>
      <c r="N460" s="519"/>
      <c r="O460" s="519"/>
      <c r="P460" s="519"/>
      <c r="Q460" s="514"/>
      <c r="R460" s="520"/>
      <c r="S460" s="482"/>
      <c r="T460" s="520"/>
      <c r="U460" s="482"/>
      <c r="V460" s="520"/>
      <c r="W460" s="482"/>
      <c r="X460" s="492"/>
      <c r="Y460" s="482"/>
      <c r="Z460" s="482"/>
      <c r="AA460" s="492"/>
      <c r="AB460" s="181">
        <v>2</v>
      </c>
      <c r="AC460" s="259" t="s">
        <v>1553</v>
      </c>
      <c r="AD460" s="159">
        <v>1</v>
      </c>
      <c r="AE460" s="210" t="s">
        <v>1555</v>
      </c>
      <c r="AF460" s="160" t="str">
        <f t="shared" si="29"/>
        <v>Probabilidad</v>
      </c>
      <c r="AG460" s="158" t="s">
        <v>1468</v>
      </c>
      <c r="AH460" s="155">
        <f t="shared" si="28"/>
        <v>0.25</v>
      </c>
      <c r="AI460" s="158" t="s">
        <v>635</v>
      </c>
      <c r="AJ460" s="155">
        <f t="shared" si="30"/>
        <v>0.25</v>
      </c>
      <c r="AK460" s="156">
        <f t="shared" si="31"/>
        <v>0.5</v>
      </c>
      <c r="AL460" s="161">
        <f>IFERROR(IF(AND(AF459="Probabilidad",AF460="Probabilidad"),(AL459-(+AL459*AK460)),IF(AF460="Probabilidad",(S459-(+S459*AK460)),IF(AF460="Impacto",AL459,""))),"")</f>
        <v>0.28000000000000003</v>
      </c>
      <c r="AM460" s="161">
        <f>IFERROR(IF(AND(AF459="Impacto",AF460="Impacto"),(AM459-(+AM459*AK460)),IF(AF460="Impacto",(Y459-(Y459*AK460)),IF(AF460="Probabilidad",AM459,""))),"")</f>
        <v>0.2</v>
      </c>
      <c r="AN460" s="158" t="s">
        <v>98</v>
      </c>
      <c r="AO460" s="158" t="s">
        <v>99</v>
      </c>
      <c r="AP460" s="158" t="s">
        <v>100</v>
      </c>
      <c r="AQ460" s="520"/>
      <c r="AR460" s="491"/>
      <c r="AS460" s="491"/>
      <c r="AT460" s="492"/>
      <c r="AU460" s="491"/>
      <c r="AV460" s="491"/>
      <c r="AW460" s="492"/>
      <c r="AX460" s="492"/>
      <c r="AY460" s="492"/>
      <c r="AZ460" s="520"/>
      <c r="BA460" s="519"/>
      <c r="BB460" s="519"/>
      <c r="BC460" s="519"/>
      <c r="BD460" s="519"/>
      <c r="BE460" s="519"/>
      <c r="BF460" s="519"/>
      <c r="BG460" s="519"/>
      <c r="BH460" s="514"/>
      <c r="BI460" s="514"/>
      <c r="BJ460" s="514"/>
      <c r="BK460" s="514"/>
      <c r="BL460" s="514"/>
      <c r="BM460" s="519"/>
      <c r="BN460" s="519"/>
      <c r="BO460" s="740"/>
    </row>
    <row r="461" spans="1:67" ht="75.75" customHeight="1">
      <c r="A461" s="841"/>
      <c r="B461" s="808"/>
      <c r="C461" s="808"/>
      <c r="D461" s="728"/>
      <c r="E461" s="728"/>
      <c r="F461" s="515"/>
      <c r="G461" s="519"/>
      <c r="H461" s="520"/>
      <c r="I461" s="520"/>
      <c r="J461" s="491"/>
      <c r="K461" s="520"/>
      <c r="L461" s="519"/>
      <c r="M461" s="492"/>
      <c r="N461" s="519"/>
      <c r="O461" s="519"/>
      <c r="P461" s="519"/>
      <c r="Q461" s="514"/>
      <c r="R461" s="520"/>
      <c r="S461" s="482"/>
      <c r="T461" s="520"/>
      <c r="U461" s="482"/>
      <c r="V461" s="520"/>
      <c r="W461" s="482"/>
      <c r="X461" s="492"/>
      <c r="Y461" s="482"/>
      <c r="Z461" s="482"/>
      <c r="AA461" s="492"/>
      <c r="AB461" s="181">
        <v>3</v>
      </c>
      <c r="AC461" s="259" t="s">
        <v>1556</v>
      </c>
      <c r="AD461" s="159">
        <v>1</v>
      </c>
      <c r="AE461" s="210" t="s">
        <v>1555</v>
      </c>
      <c r="AF461" s="160" t="str">
        <f t="shared" si="29"/>
        <v>Probabilidad</v>
      </c>
      <c r="AG461" s="158" t="s">
        <v>1477</v>
      </c>
      <c r="AH461" s="155">
        <f t="shared" si="28"/>
        <v>0.15</v>
      </c>
      <c r="AI461" s="158" t="s">
        <v>635</v>
      </c>
      <c r="AJ461" s="155">
        <f t="shared" si="30"/>
        <v>0.25</v>
      </c>
      <c r="AK461" s="156">
        <f t="shared" si="31"/>
        <v>0.4</v>
      </c>
      <c r="AL461" s="161">
        <f>IFERROR(IF(AND(AF460="Probabilidad",AF461="Probabilidad"),(AL460-(+AL460*AK461)),IF(AND(AF460="Impacto",AF461="Probabilidad"),(AL459-(+AL459*AK461)),IF(AF461="Impacto",AL460,""))),"")</f>
        <v>0.16800000000000001</v>
      </c>
      <c r="AM461" s="161">
        <f>IFERROR(IF(AND(AF460="Impacto",AF461="Impacto"),(AM460-(+AM460*AK461)),IF(AND(AF460="Probabilidad",AF461="Impacto"),(AM459-(+AM459*AK461)),IF(AF461="Probabilidad",AM460,""))),"")</f>
        <v>0.2</v>
      </c>
      <c r="AN461" s="158" t="s">
        <v>98</v>
      </c>
      <c r="AO461" s="158" t="s">
        <v>99</v>
      </c>
      <c r="AP461" s="158" t="s">
        <v>100</v>
      </c>
      <c r="AQ461" s="520"/>
      <c r="AR461" s="491"/>
      <c r="AS461" s="491"/>
      <c r="AT461" s="492"/>
      <c r="AU461" s="491"/>
      <c r="AV461" s="491"/>
      <c r="AW461" s="492"/>
      <c r="AX461" s="492"/>
      <c r="AY461" s="492"/>
      <c r="AZ461" s="520"/>
      <c r="BA461" s="519"/>
      <c r="BB461" s="519"/>
      <c r="BC461" s="519"/>
      <c r="BD461" s="519"/>
      <c r="BE461" s="519"/>
      <c r="BF461" s="519"/>
      <c r="BG461" s="519"/>
      <c r="BH461" s="514"/>
      <c r="BI461" s="514"/>
      <c r="BJ461" s="514"/>
      <c r="BK461" s="514"/>
      <c r="BL461" s="514"/>
      <c r="BM461" s="519"/>
      <c r="BN461" s="519"/>
      <c r="BO461" s="740"/>
    </row>
    <row r="462" spans="1:67" ht="75.75" customHeight="1">
      <c r="A462" s="841"/>
      <c r="B462" s="808"/>
      <c r="C462" s="808"/>
      <c r="D462" s="728"/>
      <c r="E462" s="728"/>
      <c r="F462" s="515"/>
      <c r="G462" s="519"/>
      <c r="H462" s="520"/>
      <c r="I462" s="520"/>
      <c r="J462" s="491"/>
      <c r="K462" s="520"/>
      <c r="L462" s="519"/>
      <c r="M462" s="492"/>
      <c r="N462" s="519"/>
      <c r="O462" s="519"/>
      <c r="P462" s="519"/>
      <c r="Q462" s="514"/>
      <c r="R462" s="520"/>
      <c r="S462" s="482"/>
      <c r="T462" s="520"/>
      <c r="U462" s="482"/>
      <c r="V462" s="520"/>
      <c r="W462" s="482"/>
      <c r="X462" s="492"/>
      <c r="Y462" s="482"/>
      <c r="Z462" s="482"/>
      <c r="AA462" s="492"/>
      <c r="AB462" s="181">
        <v>4</v>
      </c>
      <c r="AC462" s="259" t="s">
        <v>1558</v>
      </c>
      <c r="AD462" s="159">
        <v>1</v>
      </c>
      <c r="AE462" s="210" t="s">
        <v>1555</v>
      </c>
      <c r="AF462" s="160" t="str">
        <f t="shared" si="29"/>
        <v>Probabilidad</v>
      </c>
      <c r="AG462" s="158" t="s">
        <v>1477</v>
      </c>
      <c r="AH462" s="155">
        <f t="shared" si="28"/>
        <v>0.15</v>
      </c>
      <c r="AI462" s="158" t="s">
        <v>635</v>
      </c>
      <c r="AJ462" s="155">
        <f t="shared" si="30"/>
        <v>0.25</v>
      </c>
      <c r="AK462" s="156">
        <f t="shared" si="31"/>
        <v>0.4</v>
      </c>
      <c r="AL462" s="161">
        <f>IFERROR(IF(AND(AF461="Probabilidad",AF462="Probabilidad"),(AL461-(+AL461*AK462)),IF(AND(AF461="Impacto",AF462="Probabilidad"),(AL460-(+AL460*AK462)),IF(AF462="Impacto",AL461,""))),"")</f>
        <v>0.1008</v>
      </c>
      <c r="AM462" s="161">
        <f>IFERROR(IF(AND(AF461="Impacto",AF462="Impacto"),(AM461-(+AM461*AK462)),IF(AND(AF461="Probabilidad",AF462="Impacto"),(AM460-(+AM460*AK462)),IF(AF462="Probabilidad",AM461,""))),"")</f>
        <v>0.2</v>
      </c>
      <c r="AN462" s="158" t="s">
        <v>98</v>
      </c>
      <c r="AO462" s="158" t="s">
        <v>99</v>
      </c>
      <c r="AP462" s="158" t="s">
        <v>100</v>
      </c>
      <c r="AQ462" s="520"/>
      <c r="AR462" s="491"/>
      <c r="AS462" s="491"/>
      <c r="AT462" s="492"/>
      <c r="AU462" s="491"/>
      <c r="AV462" s="491"/>
      <c r="AW462" s="492"/>
      <c r="AX462" s="492"/>
      <c r="AY462" s="492"/>
      <c r="AZ462" s="520"/>
      <c r="BA462" s="519"/>
      <c r="BB462" s="519"/>
      <c r="BC462" s="519"/>
      <c r="BD462" s="519"/>
      <c r="BE462" s="519"/>
      <c r="BF462" s="519"/>
      <c r="BG462" s="519"/>
      <c r="BH462" s="514"/>
      <c r="BI462" s="514"/>
      <c r="BJ462" s="514"/>
      <c r="BK462" s="514"/>
      <c r="BL462" s="514"/>
      <c r="BM462" s="519"/>
      <c r="BN462" s="519"/>
      <c r="BO462" s="740"/>
    </row>
    <row r="463" spans="1:67" ht="94.5">
      <c r="A463" s="841"/>
      <c r="B463" s="808"/>
      <c r="C463" s="808"/>
      <c r="D463" s="728" t="s">
        <v>1299</v>
      </c>
      <c r="E463" s="728" t="s">
        <v>326</v>
      </c>
      <c r="F463" s="515">
        <v>8</v>
      </c>
      <c r="G463" s="519" t="s">
        <v>2243</v>
      </c>
      <c r="H463" s="520" t="s">
        <v>1548</v>
      </c>
      <c r="I463" s="520" t="s">
        <v>1316</v>
      </c>
      <c r="J463" s="491" t="s">
        <v>2248</v>
      </c>
      <c r="K463" s="520" t="s">
        <v>180</v>
      </c>
      <c r="L463" s="519" t="s">
        <v>365</v>
      </c>
      <c r="M463" s="492" t="s">
        <v>1304</v>
      </c>
      <c r="N463" s="519" t="s">
        <v>2249</v>
      </c>
      <c r="O463" s="519" t="s">
        <v>2250</v>
      </c>
      <c r="P463" s="519" t="s">
        <v>188</v>
      </c>
      <c r="Q463" s="514" t="s">
        <v>188</v>
      </c>
      <c r="R463" s="520" t="s">
        <v>218</v>
      </c>
      <c r="S463" s="482">
        <f>IF(R463="Muy Alta",100%,IF(R463="Alta",80%,IF(R463="Media",60%,IF(R463="Baja",40%,IF(R463="Muy Baja",20%,"")))))</f>
        <v>0.8</v>
      </c>
      <c r="T463" s="520"/>
      <c r="U463" s="482" t="str">
        <f>IF(T463="Catastrófico",100%,IF(T463="Mayor",80%,IF(T463="Moderado",60%,IF(T463="Menor",40%,IF(T463="Leve",20%,"")))))</f>
        <v/>
      </c>
      <c r="V463" s="520" t="s">
        <v>120</v>
      </c>
      <c r="W463" s="482">
        <f>IF(V463="Catastrófico",100%,IF(V463="Mayor",80%,IF(V463="Moderado",60%,IF(V463="Menor",40%,IF(V463="Leve",20%,"")))))</f>
        <v>0.2</v>
      </c>
      <c r="X463" s="492" t="str">
        <f>IF(Y463=100%,"Catastrófico",IF(Y463=80%,"Mayor",IF(Y463=60%,"Moderado",IF(Y463=40%,"Menor",IF(Y463=20%,"Leve","")))))</f>
        <v>Leve</v>
      </c>
      <c r="Y463" s="482">
        <f>IF(AND(U463="",W463=""),"",MAX(U463,W463))</f>
        <v>0.2</v>
      </c>
      <c r="Z463" s="482" t="str">
        <f>CONCATENATE(R463,X463)</f>
        <v>AltaLeve</v>
      </c>
      <c r="AA463" s="492" t="str">
        <f>IF(Z463="Muy AltaLeve","Alto",IF(Z463="Muy AltaMenor","Alto",IF(Z463="Muy AltaModerado","Alto",IF(Z463="Muy AltaMayor","Alto",IF(Z463="Muy AltaCatastrófico","Extremo",IF(Z463="AltaLeve","Moderado",IF(Z463="AltaMenor","Moderado",IF(Z463="AltaModerado","Alto",IF(Z463="AltaMayor","Alto",IF(Z463="AltaCatastrófico","Extremo",IF(Z463="MediaLeve","Moderado",IF(Z463="MediaMenor","Moderado",IF(Z463="MediaModerado","Moderado",IF(Z463="MediaMayor","Alto",IF(Z463="MediaCatastrófico","Extremo",IF(Z463="BajaLeve","Bajo",IF(Z463="BajaMenor","Moderado",IF(Z463="BajaModerado","Moderado",IF(Z463="BajaMayor","Alto",IF(Z463="BajaCatastrófico","Extremo",IF(Z463="Muy BajaLeve","Bajo",IF(Z463="Muy BajaMenor","Bajo",IF(Z463="Muy BajaModerado","Moderado",IF(Z463="Muy BajaMayor","Alto",IF(Z463="Muy BajaCatastrófico","Extremo","")))))))))))))))))))))))))</f>
        <v>Moderado</v>
      </c>
      <c r="AB463" s="181">
        <v>1</v>
      </c>
      <c r="AC463" s="162" t="s">
        <v>1491</v>
      </c>
      <c r="AD463" s="159">
        <v>1</v>
      </c>
      <c r="AE463" s="159" t="s">
        <v>1356</v>
      </c>
      <c r="AF463" s="160" t="str">
        <f t="shared" si="29"/>
        <v>Probabilidad</v>
      </c>
      <c r="AG463" s="158" t="s">
        <v>1477</v>
      </c>
      <c r="AH463" s="155">
        <f t="shared" si="28"/>
        <v>0.15</v>
      </c>
      <c r="AI463" s="158" t="s">
        <v>1469</v>
      </c>
      <c r="AJ463" s="155">
        <f t="shared" si="30"/>
        <v>0.15</v>
      </c>
      <c r="AK463" s="156">
        <f t="shared" si="31"/>
        <v>0.3</v>
      </c>
      <c r="AL463" s="161">
        <f>IFERROR(IF(AF463="Probabilidad",(S463-(+S463*AK463)),IF(AF463="Impacto",S463,"")),"")</f>
        <v>0.56000000000000005</v>
      </c>
      <c r="AM463" s="161">
        <f>IFERROR(IF(AF463="Impacto",(Y463-(+Y463*AK463)),IF(AF463="Probabilidad",Y463,"")),"")</f>
        <v>0.2</v>
      </c>
      <c r="AN463" s="158" t="s">
        <v>98</v>
      </c>
      <c r="AO463" s="158" t="s">
        <v>99</v>
      </c>
      <c r="AP463" s="158" t="s">
        <v>100</v>
      </c>
      <c r="AQ463" s="520" t="s">
        <v>2247</v>
      </c>
      <c r="AR463" s="490">
        <f>S463</f>
        <v>0.8</v>
      </c>
      <c r="AS463" s="490">
        <f>IF(AL463="","",MIN(AL463:AL466))</f>
        <v>0.16800000000000001</v>
      </c>
      <c r="AT463" s="492" t="str">
        <f>IFERROR(IF(AS463="","",IF(AS463&lt;=0.2,"Muy Baja",IF(AS463&lt;=0.4,"Baja",IF(AS463&lt;=0.6,"Media",IF(AS463&lt;=0.8,"Alta","Muy Alta"))))),"")</f>
        <v>Muy Baja</v>
      </c>
      <c r="AU463" s="490">
        <f>Y463</f>
        <v>0.2</v>
      </c>
      <c r="AV463" s="490">
        <f>IF(AM463="","",MIN(AM463:AM466))</f>
        <v>0.13</v>
      </c>
      <c r="AW463" s="492" t="str">
        <f>IFERROR(IF(AV463="","",IF(AV463&lt;=0.2,"Leve",IF(AV463&lt;=0.4,"Menor",IF(AV463&lt;=0.6,"Moderado",IF(AV463&lt;=0.8,"Mayor","Catastrófico"))))),"")</f>
        <v>Leve</v>
      </c>
      <c r="AX463" s="492" t="str">
        <f>AA463</f>
        <v>Moderado</v>
      </c>
      <c r="AY463" s="492" t="str">
        <f>IFERROR(IF(OR(AND(AT463="Muy Baja",AW463="Leve"),AND(AT463="Muy Baja",AW463="Menor"),AND(AT463="Baja",AW463="Leve")),"Bajo",IF(OR(AND(AT463="Muy baja",AW463="Moderado"),AND(AT463="Baja",AW463="Menor"),AND(AT463="Baja",AW463="Moderado"),AND(AT463="Media",AW463="Leve"),AND(AT463="Media",AW463="Menor"),AND(AT463="Media",AW463="Moderado"),AND(AT463="Alta",AW463="Leve"),AND(AT463="Alta",AW463="Menor")),"Moderado",IF(OR(AND(AT463="Muy Baja",AW463="Mayor"),AND(AT463="Baja",AW463="Mayor"),AND(AT463="Media",AW463="Mayor"),AND(AT463="Alta",AW463="Moderado"),AND(AT463="Alta",AW463="Mayor"),AND(AT463="Muy Alta",AW463="Leve"),AND(AT463="Muy Alta",AW463="Menor"),AND(AT463="Muy Alta",AW463="Moderado"),AND(AT463="Muy Alta",AW463="Mayor")),"Alto",IF(OR(AND(AT463="Muy Baja",AW463="Catastrófico"),AND(AT463="Baja",AW463="Catastrófico"),AND(AT463="Media",AW463="Catastrófico"),AND(AT463="Alta",AW463="Catastrófico"),AND(AT463="Muy Alta",AW463="Catastrófico")),"Extremo","")))),"")</f>
        <v>Bajo</v>
      </c>
      <c r="AZ463" s="520" t="s">
        <v>127</v>
      </c>
      <c r="BA463" s="519" t="s">
        <v>188</v>
      </c>
      <c r="BB463" s="519" t="s">
        <v>188</v>
      </c>
      <c r="BC463" s="519" t="s">
        <v>188</v>
      </c>
      <c r="BD463" s="519" t="s">
        <v>188</v>
      </c>
      <c r="BE463" s="519" t="s">
        <v>188</v>
      </c>
      <c r="BF463" s="519"/>
      <c r="BG463" s="519"/>
      <c r="BH463" s="514"/>
      <c r="BI463" s="514"/>
      <c r="BJ463" s="514"/>
      <c r="BK463" s="514"/>
      <c r="BL463" s="514"/>
      <c r="BM463" s="519"/>
      <c r="BN463" s="519"/>
      <c r="BO463" s="740"/>
    </row>
    <row r="464" spans="1:67" ht="75.75" customHeight="1">
      <c r="A464" s="841"/>
      <c r="B464" s="808"/>
      <c r="C464" s="808"/>
      <c r="D464" s="728"/>
      <c r="E464" s="728"/>
      <c r="F464" s="515"/>
      <c r="G464" s="519"/>
      <c r="H464" s="520"/>
      <c r="I464" s="520"/>
      <c r="J464" s="491"/>
      <c r="K464" s="520"/>
      <c r="L464" s="519"/>
      <c r="M464" s="492"/>
      <c r="N464" s="519"/>
      <c r="O464" s="519"/>
      <c r="P464" s="519"/>
      <c r="Q464" s="514"/>
      <c r="R464" s="520"/>
      <c r="S464" s="482"/>
      <c r="T464" s="520"/>
      <c r="U464" s="482"/>
      <c r="V464" s="520"/>
      <c r="W464" s="482"/>
      <c r="X464" s="492"/>
      <c r="Y464" s="482"/>
      <c r="Z464" s="482"/>
      <c r="AA464" s="492"/>
      <c r="AB464" s="181">
        <v>2</v>
      </c>
      <c r="AC464" s="259" t="s">
        <v>1563</v>
      </c>
      <c r="AD464" s="159">
        <v>2</v>
      </c>
      <c r="AE464" s="210" t="s">
        <v>1564</v>
      </c>
      <c r="AF464" s="160" t="str">
        <f t="shared" si="29"/>
        <v>Probabilidad</v>
      </c>
      <c r="AG464" s="158" t="s">
        <v>1468</v>
      </c>
      <c r="AH464" s="155">
        <f t="shared" si="28"/>
        <v>0.25</v>
      </c>
      <c r="AI464" s="158" t="s">
        <v>635</v>
      </c>
      <c r="AJ464" s="155">
        <f t="shared" si="30"/>
        <v>0.25</v>
      </c>
      <c r="AK464" s="156">
        <f t="shared" si="31"/>
        <v>0.5</v>
      </c>
      <c r="AL464" s="161">
        <f>IFERROR(IF(AND(AF463="Probabilidad",AF464="Probabilidad"),(AL463-(+AL463*AK464)),IF(AF464="Probabilidad",(S463-(+S463*AK464)),IF(AF464="Impacto",AL463,""))),"")</f>
        <v>0.28000000000000003</v>
      </c>
      <c r="AM464" s="161">
        <f>IFERROR(IF(AND(AF463="Impacto",AF464="Impacto"),(AM463-(+AM463*AK464)),IF(AF464="Impacto",(Y463-(Y463*AK464)),IF(AF464="Probabilidad",AM463,""))),"")</f>
        <v>0.2</v>
      </c>
      <c r="AN464" s="158" t="s">
        <v>98</v>
      </c>
      <c r="AO464" s="158" t="s">
        <v>99</v>
      </c>
      <c r="AP464" s="158" t="s">
        <v>100</v>
      </c>
      <c r="AQ464" s="520"/>
      <c r="AR464" s="491"/>
      <c r="AS464" s="491"/>
      <c r="AT464" s="492"/>
      <c r="AU464" s="491"/>
      <c r="AV464" s="491"/>
      <c r="AW464" s="492"/>
      <c r="AX464" s="492"/>
      <c r="AY464" s="492"/>
      <c r="AZ464" s="520"/>
      <c r="BA464" s="519"/>
      <c r="BB464" s="519"/>
      <c r="BC464" s="519"/>
      <c r="BD464" s="519"/>
      <c r="BE464" s="519"/>
      <c r="BF464" s="519"/>
      <c r="BG464" s="519"/>
      <c r="BH464" s="514"/>
      <c r="BI464" s="514"/>
      <c r="BJ464" s="514"/>
      <c r="BK464" s="514"/>
      <c r="BL464" s="514"/>
      <c r="BM464" s="519"/>
      <c r="BN464" s="519"/>
      <c r="BO464" s="740"/>
    </row>
    <row r="465" spans="1:67" ht="75.75" customHeight="1">
      <c r="A465" s="841"/>
      <c r="B465" s="808"/>
      <c r="C465" s="808"/>
      <c r="D465" s="728"/>
      <c r="E465" s="728"/>
      <c r="F465" s="515"/>
      <c r="G465" s="519"/>
      <c r="H465" s="520"/>
      <c r="I465" s="520"/>
      <c r="J465" s="491"/>
      <c r="K465" s="520"/>
      <c r="L465" s="519"/>
      <c r="M465" s="492"/>
      <c r="N465" s="519"/>
      <c r="O465" s="519"/>
      <c r="P465" s="519"/>
      <c r="Q465" s="514"/>
      <c r="R465" s="520"/>
      <c r="S465" s="482"/>
      <c r="T465" s="520"/>
      <c r="U465" s="482"/>
      <c r="V465" s="520"/>
      <c r="W465" s="482"/>
      <c r="X465" s="492"/>
      <c r="Y465" s="482"/>
      <c r="Z465" s="482"/>
      <c r="AA465" s="492"/>
      <c r="AB465" s="181">
        <v>3</v>
      </c>
      <c r="AC465" s="259" t="s">
        <v>1563</v>
      </c>
      <c r="AD465" s="159">
        <v>2</v>
      </c>
      <c r="AE465" s="210" t="s">
        <v>1564</v>
      </c>
      <c r="AF465" s="160" t="str">
        <f t="shared" si="29"/>
        <v>Probabilidad</v>
      </c>
      <c r="AG465" s="158" t="s">
        <v>1477</v>
      </c>
      <c r="AH465" s="155">
        <f t="shared" si="28"/>
        <v>0.15</v>
      </c>
      <c r="AI465" s="158" t="s">
        <v>635</v>
      </c>
      <c r="AJ465" s="155">
        <f t="shared" si="30"/>
        <v>0.25</v>
      </c>
      <c r="AK465" s="156">
        <f t="shared" si="31"/>
        <v>0.4</v>
      </c>
      <c r="AL465" s="161">
        <f>IFERROR(IF(AND(AF464="Probabilidad",AF465="Probabilidad"),(AL464-(+AL464*AK465)),IF(AND(AF464="Impacto",AF465="Probabilidad"),(AL463-(+AL463*AK465)),IF(AF465="Impacto",AL464,""))),"")</f>
        <v>0.16800000000000001</v>
      </c>
      <c r="AM465" s="161">
        <f>IFERROR(IF(AND(AF464="Impacto",AF465="Impacto"),(AM464-(+AM464*AK465)),IF(AND(AF464="Probabilidad",AF465="Impacto"),(AM463-(+AM463*AK465)),IF(AF465="Probabilidad",AM464,""))),"")</f>
        <v>0.2</v>
      </c>
      <c r="AN465" s="158" t="s">
        <v>98</v>
      </c>
      <c r="AO465" s="158" t="s">
        <v>99</v>
      </c>
      <c r="AP465" s="158" t="s">
        <v>100</v>
      </c>
      <c r="AQ465" s="520"/>
      <c r="AR465" s="491"/>
      <c r="AS465" s="491"/>
      <c r="AT465" s="492"/>
      <c r="AU465" s="491"/>
      <c r="AV465" s="491"/>
      <c r="AW465" s="492"/>
      <c r="AX465" s="492"/>
      <c r="AY465" s="492"/>
      <c r="AZ465" s="520"/>
      <c r="BA465" s="519"/>
      <c r="BB465" s="519"/>
      <c r="BC465" s="519"/>
      <c r="BD465" s="519"/>
      <c r="BE465" s="519"/>
      <c r="BF465" s="519"/>
      <c r="BG465" s="519"/>
      <c r="BH465" s="514"/>
      <c r="BI465" s="514"/>
      <c r="BJ465" s="514"/>
      <c r="BK465" s="514"/>
      <c r="BL465" s="514"/>
      <c r="BM465" s="519"/>
      <c r="BN465" s="519"/>
      <c r="BO465" s="740"/>
    </row>
    <row r="466" spans="1:67" ht="75.75" customHeight="1">
      <c r="A466" s="841"/>
      <c r="B466" s="808"/>
      <c r="C466" s="808"/>
      <c r="D466" s="728"/>
      <c r="E466" s="728"/>
      <c r="F466" s="515"/>
      <c r="G466" s="519"/>
      <c r="H466" s="520"/>
      <c r="I466" s="520"/>
      <c r="J466" s="491"/>
      <c r="K466" s="520"/>
      <c r="L466" s="519"/>
      <c r="M466" s="492"/>
      <c r="N466" s="519"/>
      <c r="O466" s="519"/>
      <c r="P466" s="519"/>
      <c r="Q466" s="514"/>
      <c r="R466" s="520"/>
      <c r="S466" s="482"/>
      <c r="T466" s="520"/>
      <c r="U466" s="482"/>
      <c r="V466" s="520"/>
      <c r="W466" s="482"/>
      <c r="X466" s="492"/>
      <c r="Y466" s="482"/>
      <c r="Z466" s="482"/>
      <c r="AA466" s="492"/>
      <c r="AB466" s="181">
        <v>4</v>
      </c>
      <c r="AC466" s="259" t="s">
        <v>1563</v>
      </c>
      <c r="AD466" s="159">
        <v>2</v>
      </c>
      <c r="AE466" s="210" t="s">
        <v>1564</v>
      </c>
      <c r="AF466" s="160" t="str">
        <f t="shared" si="29"/>
        <v>Impacto</v>
      </c>
      <c r="AG466" s="158" t="s">
        <v>1478</v>
      </c>
      <c r="AH466" s="155">
        <f t="shared" si="28"/>
        <v>0.1</v>
      </c>
      <c r="AI466" s="158" t="s">
        <v>635</v>
      </c>
      <c r="AJ466" s="155">
        <f t="shared" si="30"/>
        <v>0.25</v>
      </c>
      <c r="AK466" s="156">
        <f t="shared" si="31"/>
        <v>0.35</v>
      </c>
      <c r="AL466" s="161">
        <f>IFERROR(IF(AND(AF465="Probabilidad",AF466="Probabilidad"),(AL465-(+AL465*AK466)),IF(AND(AF465="Impacto",AF466="Probabilidad"),(AL464-(+AL464*AK466)),IF(AF466="Impacto",AL465,""))),"")</f>
        <v>0.16800000000000001</v>
      </c>
      <c r="AM466" s="161">
        <f>IFERROR(IF(AND(AF465="Impacto",AF466="Impacto"),(AM465-(+AM465*AK466)),IF(AND(AF465="Probabilidad",AF466="Impacto"),(AM464-(+AM464*AK466)),IF(AF466="Probabilidad",AM465,""))),"")</f>
        <v>0.13</v>
      </c>
      <c r="AN466" s="158" t="s">
        <v>98</v>
      </c>
      <c r="AO466" s="158" t="s">
        <v>99</v>
      </c>
      <c r="AP466" s="158" t="s">
        <v>100</v>
      </c>
      <c r="AQ466" s="520"/>
      <c r="AR466" s="491"/>
      <c r="AS466" s="491"/>
      <c r="AT466" s="492"/>
      <c r="AU466" s="491"/>
      <c r="AV466" s="491"/>
      <c r="AW466" s="492"/>
      <c r="AX466" s="492"/>
      <c r="AY466" s="492"/>
      <c r="AZ466" s="520"/>
      <c r="BA466" s="519"/>
      <c r="BB466" s="519"/>
      <c r="BC466" s="519"/>
      <c r="BD466" s="519"/>
      <c r="BE466" s="519"/>
      <c r="BF466" s="519"/>
      <c r="BG466" s="519"/>
      <c r="BH466" s="514"/>
      <c r="BI466" s="514"/>
      <c r="BJ466" s="514"/>
      <c r="BK466" s="514"/>
      <c r="BL466" s="514"/>
      <c r="BM466" s="519"/>
      <c r="BN466" s="519"/>
      <c r="BO466" s="740"/>
    </row>
    <row r="467" spans="1:67" ht="81">
      <c r="A467" s="841"/>
      <c r="B467" s="808"/>
      <c r="C467" s="808"/>
      <c r="D467" s="728" t="s">
        <v>1299</v>
      </c>
      <c r="E467" s="728" t="s">
        <v>326</v>
      </c>
      <c r="F467" s="515">
        <v>9</v>
      </c>
      <c r="G467" s="519" t="s">
        <v>1700</v>
      </c>
      <c r="H467" s="520" t="s">
        <v>1301</v>
      </c>
      <c r="I467" s="520" t="s">
        <v>1302</v>
      </c>
      <c r="J467" s="491" t="s">
        <v>1701</v>
      </c>
      <c r="K467" s="520" t="s">
        <v>180</v>
      </c>
      <c r="L467" s="519" t="s">
        <v>365</v>
      </c>
      <c r="M467" s="492" t="s">
        <v>1304</v>
      </c>
      <c r="N467" s="639" t="s">
        <v>1305</v>
      </c>
      <c r="O467" s="639" t="s">
        <v>1702</v>
      </c>
      <c r="P467" s="519" t="s">
        <v>188</v>
      </c>
      <c r="Q467" s="514" t="s">
        <v>188</v>
      </c>
      <c r="R467" s="520" t="s">
        <v>90</v>
      </c>
      <c r="S467" s="482">
        <f>IF(R467="Muy Alta",100%,IF(R467="Alta",80%,IF(R467="Media",60%,IF(R467="Baja",40%,IF(R467="Muy Baja",20%,"")))))</f>
        <v>0.6</v>
      </c>
      <c r="T467" s="520" t="s">
        <v>120</v>
      </c>
      <c r="U467" s="482">
        <f>IF(T467="Catastrófico",100%,IF(T467="Mayor",80%,IF(T467="Moderado",60%,IF(T467="Menor",40%,IF(T467="Leve",20%,"")))))</f>
        <v>0.2</v>
      </c>
      <c r="V467" s="520" t="s">
        <v>183</v>
      </c>
      <c r="W467" s="482">
        <f>IF(V467="Catastrófico",100%,IF(V467="Mayor",80%,IF(V467="Moderado",60%,IF(V467="Menor",40%,IF(V467="Leve",20%,"")))))</f>
        <v>0.4</v>
      </c>
      <c r="X467" s="492" t="str">
        <f>IF(Y467=100%,"Catastrófico",IF(Y467=80%,"Mayor",IF(Y467=60%,"Moderado",IF(Y467=40%,"Menor",IF(Y467=20%,"Leve","")))))</f>
        <v>Menor</v>
      </c>
      <c r="Y467" s="482">
        <f>IF(AND(U467="",W467=""),"",MAX(U467,W467))</f>
        <v>0.4</v>
      </c>
      <c r="Z467" s="482" t="str">
        <f>CONCATENATE(R467,X467)</f>
        <v>MediaMenor</v>
      </c>
      <c r="AA467" s="492" t="str">
        <f>IF(Z467="Muy AltaLeve","Alto",IF(Z467="Muy AltaMenor","Alto",IF(Z467="Muy AltaModerado","Alto",IF(Z467="Muy AltaMayor","Alto",IF(Z467="Muy AltaCatastrófico","Extremo",IF(Z467="AltaLeve","Moderado",IF(Z467="AltaMenor","Moderado",IF(Z467="AltaModerado","Alto",IF(Z467="AltaMayor","Alto",IF(Z467="AltaCatastrófico","Extremo",IF(Z467="MediaLeve","Moderado",IF(Z467="MediaMenor","Moderado",IF(Z467="MediaModerado","Moderado",IF(Z467="MediaMayor","Alto",IF(Z467="MediaCatastrófico","Extremo",IF(Z467="BajaLeve","Bajo",IF(Z467="BajaMenor","Moderado",IF(Z467="BajaModerado","Moderado",IF(Z467="BajaMayor","Alto",IF(Z467="BajaCatastrófico","Extremo",IF(Z467="Muy BajaLeve","Bajo",IF(Z467="Muy BajaMenor","Bajo",IF(Z467="Muy BajaModerado","Moderado",IF(Z467="Muy BajaMayor","Alto",IF(Z467="Muy BajaCatastrófico","Extremo","")))))))))))))))))))))))))</f>
        <v>Moderado</v>
      </c>
      <c r="AB467" s="181">
        <v>1</v>
      </c>
      <c r="AC467" s="229" t="s">
        <v>1308</v>
      </c>
      <c r="AD467" s="159">
        <v>1</v>
      </c>
      <c r="AE467" s="210" t="s">
        <v>1310</v>
      </c>
      <c r="AF467" s="160" t="str">
        <f t="shared" si="29"/>
        <v>Probabilidad</v>
      </c>
      <c r="AG467" s="158" t="s">
        <v>96</v>
      </c>
      <c r="AH467" s="155">
        <f t="shared" si="28"/>
        <v>0.25</v>
      </c>
      <c r="AI467" s="158" t="s">
        <v>97</v>
      </c>
      <c r="AJ467" s="155">
        <f t="shared" si="30"/>
        <v>0.15</v>
      </c>
      <c r="AK467" s="156">
        <f t="shared" si="31"/>
        <v>0.4</v>
      </c>
      <c r="AL467" s="161">
        <f>IFERROR(IF(AF467="Probabilidad",(S467-(+S467*AK467)),IF(AF467="Impacto",S467,"")),"")</f>
        <v>0.36</v>
      </c>
      <c r="AM467" s="161">
        <f>IFERROR(IF(AF467="Impacto",(Y467-(+Y467*AK467)),IF(AF467="Probabilidad",Y467,"")),"")</f>
        <v>0.4</v>
      </c>
      <c r="AN467" s="158" t="s">
        <v>98</v>
      </c>
      <c r="AO467" s="158" t="s">
        <v>99</v>
      </c>
      <c r="AP467" s="158" t="s">
        <v>100</v>
      </c>
      <c r="AQ467" s="520" t="s">
        <v>2209</v>
      </c>
      <c r="AR467" s="490">
        <f>S467</f>
        <v>0.6</v>
      </c>
      <c r="AS467" s="490">
        <f>IF(AL467="","",MIN(AL467:AL469))</f>
        <v>0.216</v>
      </c>
      <c r="AT467" s="492" t="str">
        <f>IFERROR(IF(AS467="","",IF(AS467&lt;=0.2,"Muy Baja",IF(AS467&lt;=0.4,"Baja",IF(AS467&lt;=0.6,"Media",IF(AS467&lt;=0.8,"Alta","Muy Alta"))))),"")</f>
        <v>Baja</v>
      </c>
      <c r="AU467" s="490">
        <f>Y467</f>
        <v>0.4</v>
      </c>
      <c r="AV467" s="490">
        <f>IF(AM467="","",MIN(AM467:AM469))</f>
        <v>0.30000000000000004</v>
      </c>
      <c r="AW467" s="492" t="str">
        <f>IFERROR(IF(AV467="","",IF(AV467&lt;=0.2,"Leve",IF(AV467&lt;=0.4,"Menor",IF(AV467&lt;=0.6,"Moderado",IF(AV467&lt;=0.8,"Mayor","Catastrófico"))))),"")</f>
        <v>Menor</v>
      </c>
      <c r="AX467" s="492" t="str">
        <f>AA467</f>
        <v>Moderado</v>
      </c>
      <c r="AY467" s="492" t="str">
        <f>IFERROR(IF(OR(AND(AT467="Muy Baja",AW467="Leve"),AND(AT467="Muy Baja",AW467="Menor"),AND(AT467="Baja",AW467="Leve")),"Bajo",IF(OR(AND(AT467="Muy baja",AW467="Moderado"),AND(AT467="Baja",AW467="Menor"),AND(AT467="Baja",AW467="Moderado"),AND(AT467="Media",AW467="Leve"),AND(AT467="Media",AW467="Menor"),AND(AT467="Media",AW467="Moderado"),AND(AT467="Alta",AW467="Leve"),AND(AT467="Alta",AW467="Menor")),"Moderado",IF(OR(AND(AT467="Muy Baja",AW467="Mayor"),AND(AT467="Baja",AW467="Mayor"),AND(AT467="Media",AW467="Mayor"),AND(AT467="Alta",AW467="Moderado"),AND(AT467="Alta",AW467="Mayor"),AND(AT467="Muy Alta",AW467="Leve"),AND(AT467="Muy Alta",AW467="Menor"),AND(AT467="Muy Alta",AW467="Moderado"),AND(AT467="Muy Alta",AW467="Mayor")),"Alto",IF(OR(AND(AT467="Muy Baja",AW467="Catastrófico"),AND(AT467="Baja",AW467="Catastrófico"),AND(AT467="Media",AW467="Catastrófico"),AND(AT467="Alta",AW467="Catastrófico"),AND(AT467="Muy Alta",AW467="Catastrófico")),"Extremo","")))),"")</f>
        <v>Moderado</v>
      </c>
      <c r="AZ467" s="520" t="s">
        <v>104</v>
      </c>
      <c r="BA467" s="519" t="s">
        <v>2251</v>
      </c>
      <c r="BB467" s="519" t="s">
        <v>2219</v>
      </c>
      <c r="BC467" s="519" t="s">
        <v>1135</v>
      </c>
      <c r="BD467" s="519" t="s">
        <v>2220</v>
      </c>
      <c r="BE467" s="783">
        <v>45657</v>
      </c>
      <c r="BF467" s="519"/>
      <c r="BG467" s="519"/>
      <c r="BH467" s="514"/>
      <c r="BI467" s="514"/>
      <c r="BJ467" s="514"/>
      <c r="BK467" s="514"/>
      <c r="BL467" s="514"/>
      <c r="BM467" s="519"/>
      <c r="BN467" s="519"/>
      <c r="BO467" s="740"/>
    </row>
    <row r="468" spans="1:67" ht="69">
      <c r="A468" s="841"/>
      <c r="B468" s="808"/>
      <c r="C468" s="808"/>
      <c r="D468" s="728"/>
      <c r="E468" s="728"/>
      <c r="F468" s="515"/>
      <c r="G468" s="519"/>
      <c r="H468" s="520"/>
      <c r="I468" s="520"/>
      <c r="J468" s="491"/>
      <c r="K468" s="520"/>
      <c r="L468" s="519"/>
      <c r="M468" s="492"/>
      <c r="N468" s="639"/>
      <c r="O468" s="639"/>
      <c r="P468" s="519"/>
      <c r="Q468" s="514"/>
      <c r="R468" s="520"/>
      <c r="S468" s="482"/>
      <c r="T468" s="520"/>
      <c r="U468" s="482"/>
      <c r="V468" s="520"/>
      <c r="W468" s="482"/>
      <c r="X468" s="492"/>
      <c r="Y468" s="482"/>
      <c r="Z468" s="482"/>
      <c r="AA468" s="492"/>
      <c r="AB468" s="181">
        <v>2</v>
      </c>
      <c r="AC468" s="229" t="s">
        <v>1312</v>
      </c>
      <c r="AD468" s="159">
        <v>1</v>
      </c>
      <c r="AE468" s="210" t="s">
        <v>1313</v>
      </c>
      <c r="AF468" s="160" t="str">
        <f t="shared" si="29"/>
        <v>Impacto</v>
      </c>
      <c r="AG468" s="158" t="s">
        <v>270</v>
      </c>
      <c r="AH468" s="155">
        <f t="shared" si="28"/>
        <v>0.1</v>
      </c>
      <c r="AI468" s="158" t="s">
        <v>97</v>
      </c>
      <c r="AJ468" s="155">
        <f t="shared" si="30"/>
        <v>0.15</v>
      </c>
      <c r="AK468" s="156">
        <f t="shared" si="31"/>
        <v>0.25</v>
      </c>
      <c r="AL468" s="161">
        <f>IFERROR(IF(AND(AF467="Probabilidad",AF468="Probabilidad"),(AL467-(+AL467*AK468)),IF(AF468="Probabilidad",(S467-(+S467*AK468)),IF(AF468="Impacto",AL467,""))),"")</f>
        <v>0.36</v>
      </c>
      <c r="AM468" s="161">
        <f>IFERROR(IF(AND(AF467="Impacto",AF468="Impacto"),(AM467-(+AM467*AK468)),IF(AF468="Impacto",(Y467-(Y467*AK468)),IF(AF468="Probabilidad",AM467,""))),"")</f>
        <v>0.30000000000000004</v>
      </c>
      <c r="AN468" s="158" t="s">
        <v>98</v>
      </c>
      <c r="AO468" s="158" t="s">
        <v>99</v>
      </c>
      <c r="AP468" s="158" t="s">
        <v>100</v>
      </c>
      <c r="AQ468" s="520"/>
      <c r="AR468" s="491"/>
      <c r="AS468" s="491"/>
      <c r="AT468" s="492"/>
      <c r="AU468" s="491"/>
      <c r="AV468" s="491"/>
      <c r="AW468" s="492"/>
      <c r="AX468" s="492"/>
      <c r="AY468" s="492"/>
      <c r="AZ468" s="520" t="s">
        <v>127</v>
      </c>
      <c r="BA468" s="519"/>
      <c r="BB468" s="519"/>
      <c r="BC468" s="519"/>
      <c r="BD468" s="519"/>
      <c r="BE468" s="783"/>
      <c r="BF468" s="519"/>
      <c r="BG468" s="519"/>
      <c r="BH468" s="514"/>
      <c r="BI468" s="514"/>
      <c r="BJ468" s="514"/>
      <c r="BK468" s="514"/>
      <c r="BL468" s="514"/>
      <c r="BM468" s="519"/>
      <c r="BN468" s="519"/>
      <c r="BO468" s="740"/>
    </row>
    <row r="469" spans="1:67" ht="121.5">
      <c r="A469" s="841"/>
      <c r="B469" s="808"/>
      <c r="C469" s="808"/>
      <c r="D469" s="728"/>
      <c r="E469" s="728"/>
      <c r="F469" s="515"/>
      <c r="G469" s="519"/>
      <c r="H469" s="520"/>
      <c r="I469" s="520"/>
      <c r="J469" s="491"/>
      <c r="K469" s="520"/>
      <c r="L469" s="519"/>
      <c r="M469" s="492"/>
      <c r="N469" s="639"/>
      <c r="O469" s="639"/>
      <c r="P469" s="519"/>
      <c r="Q469" s="514"/>
      <c r="R469" s="520"/>
      <c r="S469" s="482"/>
      <c r="T469" s="520"/>
      <c r="U469" s="482"/>
      <c r="V469" s="520"/>
      <c r="W469" s="482"/>
      <c r="X469" s="492"/>
      <c r="Y469" s="482"/>
      <c r="Z469" s="482"/>
      <c r="AA469" s="492"/>
      <c r="AB469" s="181">
        <v>3</v>
      </c>
      <c r="AC469" s="166" t="s">
        <v>1314</v>
      </c>
      <c r="AD469" s="159">
        <v>2</v>
      </c>
      <c r="AE469" s="210" t="s">
        <v>1315</v>
      </c>
      <c r="AF469" s="160" t="str">
        <f t="shared" si="29"/>
        <v>Probabilidad</v>
      </c>
      <c r="AG469" s="158" t="s">
        <v>96</v>
      </c>
      <c r="AH469" s="155">
        <f t="shared" si="28"/>
        <v>0.25</v>
      </c>
      <c r="AI469" s="158" t="s">
        <v>97</v>
      </c>
      <c r="AJ469" s="155">
        <f t="shared" si="30"/>
        <v>0.15</v>
      </c>
      <c r="AK469" s="156">
        <f t="shared" si="31"/>
        <v>0.4</v>
      </c>
      <c r="AL469" s="161">
        <f>IFERROR(IF(AND(AF468="Probabilidad",AF469="Probabilidad"),(AL468-(+AL468*AK469)),IF(AND(AF468="Impacto",AF469="Probabilidad"),(AL467-(+AL467*AK469)),IF(AF469="Impacto",AL468,""))),"")</f>
        <v>0.216</v>
      </c>
      <c r="AM469" s="161">
        <f>IFERROR(IF(AND(AF468="Impacto",AF469="Impacto"),(AM468-(+AM468*AK469)),IF(AND(AF468="Probabilidad",AF469="Impacto"),(AM467-(+AM467*AK469)),IF(AF469="Probabilidad",AM468,""))),"")</f>
        <v>0.30000000000000004</v>
      </c>
      <c r="AN469" s="158" t="s">
        <v>98</v>
      </c>
      <c r="AO469" s="158" t="s">
        <v>99</v>
      </c>
      <c r="AP469" s="158" t="s">
        <v>100</v>
      </c>
      <c r="AQ469" s="520"/>
      <c r="AR469" s="491"/>
      <c r="AS469" s="491"/>
      <c r="AT469" s="492"/>
      <c r="AU469" s="491"/>
      <c r="AV469" s="491"/>
      <c r="AW469" s="492"/>
      <c r="AX469" s="492"/>
      <c r="AY469" s="492"/>
      <c r="AZ469" s="520" t="s">
        <v>127</v>
      </c>
      <c r="BA469" s="519"/>
      <c r="BB469" s="519"/>
      <c r="BC469" s="519"/>
      <c r="BD469" s="519"/>
      <c r="BE469" s="783"/>
      <c r="BF469" s="519"/>
      <c r="BG469" s="519"/>
      <c r="BH469" s="514"/>
      <c r="BI469" s="514"/>
      <c r="BJ469" s="514"/>
      <c r="BK469" s="514"/>
      <c r="BL469" s="514"/>
      <c r="BM469" s="519"/>
      <c r="BN469" s="519"/>
      <c r="BO469" s="740"/>
    </row>
    <row r="470" spans="1:67" ht="81">
      <c r="A470" s="841"/>
      <c r="B470" s="808"/>
      <c r="C470" s="808"/>
      <c r="D470" s="728" t="s">
        <v>1299</v>
      </c>
      <c r="E470" s="728" t="s">
        <v>326</v>
      </c>
      <c r="F470" s="515">
        <v>10</v>
      </c>
      <c r="G470" s="519" t="s">
        <v>1700</v>
      </c>
      <c r="H470" s="520" t="s">
        <v>1301</v>
      </c>
      <c r="I470" s="520" t="s">
        <v>1316</v>
      </c>
      <c r="J470" s="491" t="s">
        <v>1709</v>
      </c>
      <c r="K470" s="520" t="s">
        <v>180</v>
      </c>
      <c r="L470" s="519" t="s">
        <v>365</v>
      </c>
      <c r="M470" s="492" t="s">
        <v>1304</v>
      </c>
      <c r="N470" s="639" t="s">
        <v>1318</v>
      </c>
      <c r="O470" s="639" t="s">
        <v>1319</v>
      </c>
      <c r="P470" s="519" t="s">
        <v>188</v>
      </c>
      <c r="Q470" s="514" t="s">
        <v>188</v>
      </c>
      <c r="R470" s="520" t="s">
        <v>90</v>
      </c>
      <c r="S470" s="482">
        <f>IF(R470="Muy Alta",100%,IF(R470="Alta",80%,IF(R470="Media",60%,IF(R470="Baja",40%,IF(R470="Muy Baja",20%,"")))))</f>
        <v>0.6</v>
      </c>
      <c r="T470" s="520" t="s">
        <v>120</v>
      </c>
      <c r="U470" s="482">
        <f>IF(T470="Catastrófico",100%,IF(T470="Mayor",80%,IF(T470="Moderado",60%,IF(T470="Menor",40%,IF(T470="Leve",20%,"")))))</f>
        <v>0.2</v>
      </c>
      <c r="V470" s="520" t="s">
        <v>183</v>
      </c>
      <c r="W470" s="482">
        <f>IF(V470="Catastrófico",100%,IF(V470="Mayor",80%,IF(V470="Moderado",60%,IF(V470="Menor",40%,IF(V470="Leve",20%,"")))))</f>
        <v>0.4</v>
      </c>
      <c r="X470" s="492" t="str">
        <f>IF(Y470=100%,"Catastrófico",IF(Y470=80%,"Mayor",IF(Y470=60%,"Moderado",IF(Y470=40%,"Menor",IF(Y470=20%,"Leve","")))))</f>
        <v>Menor</v>
      </c>
      <c r="Y470" s="482">
        <f>IF(AND(U470="",W470=""),"",MAX(U470,W470))</f>
        <v>0.4</v>
      </c>
      <c r="Z470" s="482" t="str">
        <f>CONCATENATE(R470,X470)</f>
        <v>MediaMenor</v>
      </c>
      <c r="AA470" s="492" t="str">
        <f>IF(Z470="Muy AltaLeve","Alto",IF(Z470="Muy AltaMenor","Alto",IF(Z470="Muy AltaModerado","Alto",IF(Z470="Muy AltaMayor","Alto",IF(Z470="Muy AltaCatastrófico","Extremo",IF(Z470="AltaLeve","Moderado",IF(Z470="AltaMenor","Moderado",IF(Z470="AltaModerado","Alto",IF(Z470="AltaMayor","Alto",IF(Z470="AltaCatastrófico","Extremo",IF(Z470="MediaLeve","Moderado",IF(Z470="MediaMenor","Moderado",IF(Z470="MediaModerado","Moderado",IF(Z470="MediaMayor","Alto",IF(Z470="MediaCatastrófico","Extremo",IF(Z470="BajaLeve","Bajo",IF(Z470="BajaMenor","Moderado",IF(Z470="BajaModerado","Moderado",IF(Z470="BajaMayor","Alto",IF(Z470="BajaCatastrófico","Extremo",IF(Z470="Muy BajaLeve","Bajo",IF(Z470="Muy BajaMenor","Bajo",IF(Z470="Muy BajaModerado","Moderado",IF(Z470="Muy BajaMayor","Alto",IF(Z470="Muy BajaCatastrófico","Extremo","")))))))))))))))))))))))))</f>
        <v>Moderado</v>
      </c>
      <c r="AB470" s="181">
        <v>1</v>
      </c>
      <c r="AC470" s="259" t="s">
        <v>1320</v>
      </c>
      <c r="AD470" s="159">
        <v>1</v>
      </c>
      <c r="AE470" s="210" t="s">
        <v>1310</v>
      </c>
      <c r="AF470" s="160" t="str">
        <f t="shared" si="29"/>
        <v>Probabilidad</v>
      </c>
      <c r="AG470" s="158" t="s">
        <v>96</v>
      </c>
      <c r="AH470" s="155">
        <f t="shared" si="28"/>
        <v>0.25</v>
      </c>
      <c r="AI470" s="158" t="s">
        <v>97</v>
      </c>
      <c r="AJ470" s="155">
        <f t="shared" si="30"/>
        <v>0.15</v>
      </c>
      <c r="AK470" s="156">
        <f t="shared" si="31"/>
        <v>0.4</v>
      </c>
      <c r="AL470" s="161">
        <f>IFERROR(IF(AF470="Probabilidad",(S470-(+S470*AK470)),IF(AF470="Impacto",S470,"")),"")</f>
        <v>0.36</v>
      </c>
      <c r="AM470" s="161">
        <f>IFERROR(IF(AF470="Impacto",(Y470-(+Y470*AK470)),IF(AF470="Probabilidad",Y470,"")),"")</f>
        <v>0.4</v>
      </c>
      <c r="AN470" s="158" t="s">
        <v>98</v>
      </c>
      <c r="AO470" s="158" t="s">
        <v>99</v>
      </c>
      <c r="AP470" s="158" t="s">
        <v>100</v>
      </c>
      <c r="AQ470" s="520" t="s">
        <v>2252</v>
      </c>
      <c r="AR470" s="490">
        <f>S470</f>
        <v>0.6</v>
      </c>
      <c r="AS470" s="490">
        <f>IF(AL470="","",MIN(AL470:AL474))</f>
        <v>0.12959999999999999</v>
      </c>
      <c r="AT470" s="492" t="str">
        <f>IFERROR(IF(AS470="","",IF(AS470&lt;=0.2,"Muy Baja",IF(AS470&lt;=0.4,"Baja",IF(AS470&lt;=0.6,"Media",IF(AS470&lt;=0.8,"Alta","Muy Alta"))))),"")</f>
        <v>Muy Baja</v>
      </c>
      <c r="AU470" s="490">
        <f>Y470</f>
        <v>0.4</v>
      </c>
      <c r="AV470" s="490">
        <f>IF(AM470="","",MIN(AM470:AM474))</f>
        <v>0.22500000000000003</v>
      </c>
      <c r="AW470" s="492" t="str">
        <f>IFERROR(IF(AV470="","",IF(AV470&lt;=0.2,"Leve",IF(AV470&lt;=0.4,"Menor",IF(AV470&lt;=0.6,"Moderado",IF(AV470&lt;=0.8,"Mayor","Catastrófico"))))),"")</f>
        <v>Menor</v>
      </c>
      <c r="AX470" s="492" t="str">
        <f>AA470</f>
        <v>Moderado</v>
      </c>
      <c r="AY470" s="492" t="str">
        <f>IFERROR(IF(OR(AND(AT470="Muy Baja",AW470="Leve"),AND(AT470="Muy Baja",AW470="Menor"),AND(AT470="Baja",AW470="Leve")),"Bajo",IF(OR(AND(AT470="Muy baja",AW470="Moderado"),AND(AT470="Baja",AW470="Menor"),AND(AT470="Baja",AW470="Moderado"),AND(AT470="Media",AW470="Leve"),AND(AT470="Media",AW470="Menor"),AND(AT470="Media",AW470="Moderado"),AND(AT470="Alta",AW470="Leve"),AND(AT470="Alta",AW470="Menor")),"Moderado",IF(OR(AND(AT470="Muy Baja",AW470="Mayor"),AND(AT470="Baja",AW470="Mayor"),AND(AT470="Media",AW470="Mayor"),AND(AT470="Alta",AW470="Moderado"),AND(AT470="Alta",AW470="Mayor"),AND(AT470="Muy Alta",AW470="Leve"),AND(AT470="Muy Alta",AW470="Menor"),AND(AT470="Muy Alta",AW470="Moderado"),AND(AT470="Muy Alta",AW470="Mayor")),"Alto",IF(OR(AND(AT470="Muy Baja",AW470="Catastrófico"),AND(AT470="Baja",AW470="Catastrófico"),AND(AT470="Media",AW470="Catastrófico"),AND(AT470="Alta",AW470="Catastrófico"),AND(AT470="Muy Alta",AW470="Catastrófico")),"Extremo","")))),"")</f>
        <v>Bajo</v>
      </c>
      <c r="AZ470" s="520" t="s">
        <v>127</v>
      </c>
      <c r="BA470" s="519" t="s">
        <v>188</v>
      </c>
      <c r="BB470" s="519" t="s">
        <v>188</v>
      </c>
      <c r="BC470" s="519" t="s">
        <v>188</v>
      </c>
      <c r="BD470" s="519" t="s">
        <v>188</v>
      </c>
      <c r="BE470" s="519" t="s">
        <v>188</v>
      </c>
      <c r="BF470" s="519"/>
      <c r="BG470" s="519"/>
      <c r="BH470" s="514"/>
      <c r="BI470" s="514"/>
      <c r="BJ470" s="514"/>
      <c r="BK470" s="514"/>
      <c r="BL470" s="514"/>
      <c r="BM470" s="519"/>
      <c r="BN470" s="519"/>
      <c r="BO470" s="740"/>
    </row>
    <row r="471" spans="1:67" ht="75.75" customHeight="1">
      <c r="A471" s="841"/>
      <c r="B471" s="808"/>
      <c r="C471" s="808"/>
      <c r="D471" s="728"/>
      <c r="E471" s="728"/>
      <c r="F471" s="515"/>
      <c r="G471" s="519"/>
      <c r="H471" s="520"/>
      <c r="I471" s="520"/>
      <c r="J471" s="491"/>
      <c r="K471" s="520"/>
      <c r="L471" s="519"/>
      <c r="M471" s="492"/>
      <c r="N471" s="639"/>
      <c r="O471" s="639"/>
      <c r="P471" s="519"/>
      <c r="Q471" s="514"/>
      <c r="R471" s="520"/>
      <c r="S471" s="482"/>
      <c r="T471" s="520"/>
      <c r="U471" s="482"/>
      <c r="V471" s="520"/>
      <c r="W471" s="482"/>
      <c r="X471" s="492"/>
      <c r="Y471" s="482"/>
      <c r="Z471" s="482"/>
      <c r="AA471" s="492"/>
      <c r="AB471" s="181">
        <v>2</v>
      </c>
      <c r="AC471" s="259" t="s">
        <v>1312</v>
      </c>
      <c r="AD471" s="159">
        <v>2</v>
      </c>
      <c r="AE471" s="210" t="s">
        <v>1322</v>
      </c>
      <c r="AF471" s="160" t="str">
        <f t="shared" si="29"/>
        <v>Impacto</v>
      </c>
      <c r="AG471" s="158" t="s">
        <v>270</v>
      </c>
      <c r="AH471" s="155">
        <f t="shared" si="28"/>
        <v>0.1</v>
      </c>
      <c r="AI471" s="158" t="s">
        <v>97</v>
      </c>
      <c r="AJ471" s="155">
        <f t="shared" si="30"/>
        <v>0.15</v>
      </c>
      <c r="AK471" s="156">
        <f t="shared" si="31"/>
        <v>0.25</v>
      </c>
      <c r="AL471" s="161">
        <f>IFERROR(IF(AND(AF470="Probabilidad",AF471="Probabilidad"),(AL470-(+AL470*AK471)),IF(AF471="Probabilidad",(S470-(+S470*AK471)),IF(AF471="Impacto",AL470,""))),"")</f>
        <v>0.36</v>
      </c>
      <c r="AM471" s="161">
        <f>IFERROR(IF(AND(AF470="Impacto",AF471="Impacto"),(AM470-(+AM470*AK471)),IF(AF471="Impacto",(Y470-(Y470*AK471)),IF(AF471="Probabilidad",AM470,""))),"")</f>
        <v>0.30000000000000004</v>
      </c>
      <c r="AN471" s="158" t="s">
        <v>98</v>
      </c>
      <c r="AO471" s="158" t="s">
        <v>99</v>
      </c>
      <c r="AP471" s="158" t="s">
        <v>100</v>
      </c>
      <c r="AQ471" s="520"/>
      <c r="AR471" s="491"/>
      <c r="AS471" s="491"/>
      <c r="AT471" s="492"/>
      <c r="AU471" s="491"/>
      <c r="AV471" s="491"/>
      <c r="AW471" s="492"/>
      <c r="AX471" s="492"/>
      <c r="AY471" s="492"/>
      <c r="AZ471" s="520" t="s">
        <v>127</v>
      </c>
      <c r="BA471" s="519"/>
      <c r="BB471" s="519"/>
      <c r="BC471" s="519"/>
      <c r="BD471" s="519"/>
      <c r="BE471" s="519"/>
      <c r="BF471" s="519"/>
      <c r="BG471" s="519"/>
      <c r="BH471" s="514"/>
      <c r="BI471" s="514"/>
      <c r="BJ471" s="514"/>
      <c r="BK471" s="514"/>
      <c r="BL471" s="514"/>
      <c r="BM471" s="519"/>
      <c r="BN471" s="519"/>
      <c r="BO471" s="740"/>
    </row>
    <row r="472" spans="1:67" ht="75.75" customHeight="1">
      <c r="A472" s="841"/>
      <c r="B472" s="808"/>
      <c r="C472" s="808"/>
      <c r="D472" s="728"/>
      <c r="E472" s="728"/>
      <c r="F472" s="515"/>
      <c r="G472" s="519"/>
      <c r="H472" s="520"/>
      <c r="I472" s="520"/>
      <c r="J472" s="491"/>
      <c r="K472" s="520"/>
      <c r="L472" s="519"/>
      <c r="M472" s="492"/>
      <c r="N472" s="639"/>
      <c r="O472" s="639"/>
      <c r="P472" s="519"/>
      <c r="Q472" s="514"/>
      <c r="R472" s="520"/>
      <c r="S472" s="482"/>
      <c r="T472" s="520"/>
      <c r="U472" s="482"/>
      <c r="V472" s="520"/>
      <c r="W472" s="482"/>
      <c r="X472" s="492"/>
      <c r="Y472" s="482"/>
      <c r="Z472" s="482"/>
      <c r="AA472" s="492"/>
      <c r="AB472" s="181">
        <v>3</v>
      </c>
      <c r="AC472" s="259" t="s">
        <v>1710</v>
      </c>
      <c r="AD472" s="159">
        <v>1</v>
      </c>
      <c r="AE472" s="210" t="s">
        <v>1324</v>
      </c>
      <c r="AF472" s="160" t="str">
        <f t="shared" si="29"/>
        <v>Impacto</v>
      </c>
      <c r="AG472" s="158" t="s">
        <v>270</v>
      </c>
      <c r="AH472" s="155">
        <f t="shared" si="28"/>
        <v>0.1</v>
      </c>
      <c r="AI472" s="158" t="s">
        <v>97</v>
      </c>
      <c r="AJ472" s="155">
        <f t="shared" si="30"/>
        <v>0.15</v>
      </c>
      <c r="AK472" s="156">
        <f t="shared" si="31"/>
        <v>0.25</v>
      </c>
      <c r="AL472" s="161">
        <f>IFERROR(IF(AND(AF471="Probabilidad",AF472="Probabilidad"),(AL471-(+AL471*AK472)),IF(AND(AF471="Impacto",AF472="Probabilidad"),(AL470-(+AL470*AK472)),IF(AF472="Impacto",AL471,""))),"")</f>
        <v>0.36</v>
      </c>
      <c r="AM472" s="161">
        <f>IFERROR(IF(AND(AF471="Impacto",AF472="Impacto"),(AM471-(+AM471*AK472)),IF(AND(AF471="Probabilidad",AF472="Impacto"),(AM470-(+AM470*AK472)),IF(AF472="Probabilidad",AM471,""))),"")</f>
        <v>0.22500000000000003</v>
      </c>
      <c r="AN472" s="158" t="s">
        <v>98</v>
      </c>
      <c r="AO472" s="158" t="s">
        <v>99</v>
      </c>
      <c r="AP472" s="158" t="s">
        <v>100</v>
      </c>
      <c r="AQ472" s="520"/>
      <c r="AR472" s="491"/>
      <c r="AS472" s="491"/>
      <c r="AT472" s="492"/>
      <c r="AU472" s="491"/>
      <c r="AV472" s="491"/>
      <c r="AW472" s="492"/>
      <c r="AX472" s="492"/>
      <c r="AY472" s="492"/>
      <c r="AZ472" s="520" t="s">
        <v>127</v>
      </c>
      <c r="BA472" s="519"/>
      <c r="BB472" s="519"/>
      <c r="BC472" s="519"/>
      <c r="BD472" s="519"/>
      <c r="BE472" s="519"/>
      <c r="BF472" s="519"/>
      <c r="BG472" s="519"/>
      <c r="BH472" s="514"/>
      <c r="BI472" s="514"/>
      <c r="BJ472" s="514"/>
      <c r="BK472" s="514"/>
      <c r="BL472" s="514"/>
      <c r="BM472" s="519"/>
      <c r="BN472" s="519"/>
      <c r="BO472" s="740"/>
    </row>
    <row r="473" spans="1:67" ht="75.75" customHeight="1">
      <c r="A473" s="841"/>
      <c r="B473" s="808"/>
      <c r="C473" s="808"/>
      <c r="D473" s="728"/>
      <c r="E473" s="728"/>
      <c r="F473" s="515"/>
      <c r="G473" s="519"/>
      <c r="H473" s="520"/>
      <c r="I473" s="520"/>
      <c r="J473" s="491"/>
      <c r="K473" s="520"/>
      <c r="L473" s="519"/>
      <c r="M473" s="492"/>
      <c r="N473" s="639"/>
      <c r="O473" s="639"/>
      <c r="P473" s="519"/>
      <c r="Q473" s="514"/>
      <c r="R473" s="520"/>
      <c r="S473" s="482"/>
      <c r="T473" s="520"/>
      <c r="U473" s="482"/>
      <c r="V473" s="520"/>
      <c r="W473" s="482"/>
      <c r="X473" s="492"/>
      <c r="Y473" s="482"/>
      <c r="Z473" s="482"/>
      <c r="AA473" s="492"/>
      <c r="AB473" s="181">
        <v>4</v>
      </c>
      <c r="AC473" s="260" t="s">
        <v>1325</v>
      </c>
      <c r="AD473" s="159">
        <v>2</v>
      </c>
      <c r="AE473" s="334" t="s">
        <v>1326</v>
      </c>
      <c r="AF473" s="160" t="str">
        <f t="shared" si="29"/>
        <v>Probabilidad</v>
      </c>
      <c r="AG473" s="158" t="s">
        <v>96</v>
      </c>
      <c r="AH473" s="155">
        <f t="shared" si="28"/>
        <v>0.25</v>
      </c>
      <c r="AI473" s="158" t="s">
        <v>97</v>
      </c>
      <c r="AJ473" s="155">
        <f t="shared" si="30"/>
        <v>0.15</v>
      </c>
      <c r="AK473" s="156">
        <f t="shared" si="31"/>
        <v>0.4</v>
      </c>
      <c r="AL473" s="161">
        <f>IFERROR(IF(AND(AF472="Probabilidad",AF473="Probabilidad"),(AL472-(+AL472*AK473)),IF(AND(AF472="Impacto",AF473="Probabilidad"),(AL471-(+AL471*AK473)),IF(AF473="Impacto",AL472,""))),"")</f>
        <v>0.216</v>
      </c>
      <c r="AM473" s="161">
        <f>IFERROR(IF(AND(AF472="Impacto",AF473="Impacto"),(AM472-(+AM472*AK473)),IF(AND(AF472="Probabilidad",AF473="Impacto"),(AM471-(+AM471*AK473)),IF(AF473="Probabilidad",AM472,""))),"")</f>
        <v>0.22500000000000003</v>
      </c>
      <c r="AN473" s="158" t="s">
        <v>98</v>
      </c>
      <c r="AO473" s="158" t="s">
        <v>99</v>
      </c>
      <c r="AP473" s="158" t="s">
        <v>100</v>
      </c>
      <c r="AQ473" s="520"/>
      <c r="AR473" s="491"/>
      <c r="AS473" s="491"/>
      <c r="AT473" s="492"/>
      <c r="AU473" s="491"/>
      <c r="AV473" s="491"/>
      <c r="AW473" s="492"/>
      <c r="AX473" s="492"/>
      <c r="AY473" s="492"/>
      <c r="AZ473" s="520" t="s">
        <v>127</v>
      </c>
      <c r="BA473" s="519"/>
      <c r="BB473" s="519"/>
      <c r="BC473" s="519"/>
      <c r="BD473" s="519"/>
      <c r="BE473" s="519"/>
      <c r="BF473" s="519"/>
      <c r="BG473" s="519"/>
      <c r="BH473" s="514"/>
      <c r="BI473" s="514"/>
      <c r="BJ473" s="514"/>
      <c r="BK473" s="514"/>
      <c r="BL473" s="514"/>
      <c r="BM473" s="519"/>
      <c r="BN473" s="519"/>
      <c r="BO473" s="740"/>
    </row>
    <row r="474" spans="1:67" ht="137.25">
      <c r="A474" s="842"/>
      <c r="B474" s="823"/>
      <c r="C474" s="823"/>
      <c r="D474" s="818"/>
      <c r="E474" s="818"/>
      <c r="F474" s="499"/>
      <c r="G474" s="548"/>
      <c r="H474" s="479"/>
      <c r="I474" s="479"/>
      <c r="J474" s="502"/>
      <c r="K474" s="479"/>
      <c r="L474" s="548"/>
      <c r="M474" s="813"/>
      <c r="N474" s="839"/>
      <c r="O474" s="839"/>
      <c r="P474" s="548"/>
      <c r="Q474" s="637"/>
      <c r="R474" s="479"/>
      <c r="S474" s="817"/>
      <c r="T474" s="479"/>
      <c r="U474" s="817"/>
      <c r="V474" s="479"/>
      <c r="W474" s="817"/>
      <c r="X474" s="813"/>
      <c r="Y474" s="817"/>
      <c r="Z474" s="817"/>
      <c r="AA474" s="813"/>
      <c r="AB474" s="335">
        <v>5</v>
      </c>
      <c r="AC474" s="280" t="s">
        <v>1327</v>
      </c>
      <c r="AD474" s="222">
        <v>2</v>
      </c>
      <c r="AE474" s="280" t="s">
        <v>1315</v>
      </c>
      <c r="AF474" s="336" t="str">
        <f t="shared" si="29"/>
        <v>Probabilidad</v>
      </c>
      <c r="AG474" s="268" t="s">
        <v>96</v>
      </c>
      <c r="AH474" s="265">
        <f t="shared" si="28"/>
        <v>0.25</v>
      </c>
      <c r="AI474" s="268" t="s">
        <v>97</v>
      </c>
      <c r="AJ474" s="265">
        <f t="shared" si="30"/>
        <v>0.15</v>
      </c>
      <c r="AK474" s="266">
        <f t="shared" si="31"/>
        <v>0.4</v>
      </c>
      <c r="AL474" s="337">
        <f>IFERROR(IF(AND(AF473="Probabilidad",AF474="Probabilidad"),(AL473-(+AL473*AK474)),IF(AND(AF473="Impacto",AF474="Probabilidad"),(AL472-(+AL472*AK474)),IF(AF474="Impacto",AL473,""))),"")</f>
        <v>0.12959999999999999</v>
      </c>
      <c r="AM474" s="337">
        <f>IFERROR(IF(AND(AF473="Impacto",AF474="Impacto"),(AM473-(+AM473*AK474)),IF(AND(AF473="Probabilidad",AF474="Impacto"),(AM472-(+AM472*AK474)),IF(AF474="Probabilidad",AM473,""))),"")</f>
        <v>0.22500000000000003</v>
      </c>
      <c r="AN474" s="268" t="s">
        <v>98</v>
      </c>
      <c r="AO474" s="268" t="s">
        <v>99</v>
      </c>
      <c r="AP474" s="268" t="s">
        <v>100</v>
      </c>
      <c r="AQ474" s="479"/>
      <c r="AR474" s="502"/>
      <c r="AS474" s="502"/>
      <c r="AT474" s="813"/>
      <c r="AU474" s="502"/>
      <c r="AV474" s="502"/>
      <c r="AW474" s="813"/>
      <c r="AX474" s="813"/>
      <c r="AY474" s="813"/>
      <c r="AZ474" s="479" t="s">
        <v>127</v>
      </c>
      <c r="BA474" s="548"/>
      <c r="BB474" s="548"/>
      <c r="BC474" s="548"/>
      <c r="BD474" s="548"/>
      <c r="BE474" s="548"/>
      <c r="BF474" s="548"/>
      <c r="BG474" s="548"/>
      <c r="BH474" s="637"/>
      <c r="BI474" s="637"/>
      <c r="BJ474" s="637"/>
      <c r="BK474" s="637"/>
      <c r="BL474" s="637"/>
      <c r="BM474" s="548"/>
      <c r="BN474" s="548"/>
      <c r="BO474" s="835"/>
    </row>
    <row r="475" spans="1:67" ht="81">
      <c r="A475" s="804" t="s">
        <v>873</v>
      </c>
      <c r="B475" s="807" t="s">
        <v>343</v>
      </c>
      <c r="C475" s="836" t="s">
        <v>2253</v>
      </c>
      <c r="D475" s="824" t="s">
        <v>1299</v>
      </c>
      <c r="E475" s="824" t="s">
        <v>875</v>
      </c>
      <c r="F475" s="716">
        <v>1</v>
      </c>
      <c r="G475" s="683" t="s">
        <v>2119</v>
      </c>
      <c r="H475" s="691" t="s">
        <v>1301</v>
      </c>
      <c r="I475" s="819" t="s">
        <v>1302</v>
      </c>
      <c r="J475" s="705" t="s">
        <v>2254</v>
      </c>
      <c r="K475" s="819" t="s">
        <v>180</v>
      </c>
      <c r="L475" s="683" t="s">
        <v>365</v>
      </c>
      <c r="M475" s="699" t="s">
        <v>1304</v>
      </c>
      <c r="N475" s="834" t="s">
        <v>2255</v>
      </c>
      <c r="O475" s="834" t="s">
        <v>2256</v>
      </c>
      <c r="P475" s="701" t="s">
        <v>188</v>
      </c>
      <c r="Q475" s="743" t="s">
        <v>188</v>
      </c>
      <c r="R475" s="691" t="s">
        <v>218</v>
      </c>
      <c r="S475" s="697">
        <f>IF(R475="Muy Alta",100%,IF(R475="Alta",80%,IF(R475="Media",60%,IF(R475="Baja",40%,IF(R475="Muy Baja",20%,"")))))</f>
        <v>0.8</v>
      </c>
      <c r="T475" s="691" t="s">
        <v>120</v>
      </c>
      <c r="U475" s="697">
        <f>IF(T475="Catastrófico",100%,IF(T475="Mayor",80%,IF(T475="Moderado",60%,IF(T475="Menor",40%,IF(T475="Leve",20%,"")))))</f>
        <v>0.2</v>
      </c>
      <c r="V475" s="691" t="s">
        <v>183</v>
      </c>
      <c r="W475" s="697">
        <f>IF(V475="Catastrófico",100%,IF(V475="Mayor",80%,IF(V475="Moderado",60%,IF(V475="Menor",40%,IF(V475="Leve",20%,"")))))</f>
        <v>0.4</v>
      </c>
      <c r="X475" s="699" t="str">
        <f>IF(Y475=100%,"Catastrófico",IF(Y475=80%,"Mayor",IF(Y475=60%,"Moderado",IF(Y475=40%,"Menor",IF(Y475=20%,"Leve","")))))</f>
        <v>Menor</v>
      </c>
      <c r="Y475" s="697">
        <f>IF(AND(U475="",W475=""),"",MAX(U475,W475))</f>
        <v>0.4</v>
      </c>
      <c r="Z475" s="697" t="str">
        <f>CONCATENATE(R475,X475)</f>
        <v>AltaMenor</v>
      </c>
      <c r="AA475" s="689" t="str">
        <f>IF(Z475="Muy AltaLeve","Alto",IF(Z475="Muy AltaMenor","Alto",IF(Z475="Muy AltaModerado","Alto",IF(Z475="Muy AltaMayor","Alto",IF(Z475="Muy AltaCatastrófico","Extremo",IF(Z475="AltaLeve","Moderado",IF(Z475="AltaMenor","Moderado",IF(Z475="AltaModerado","Alto",IF(Z475="AltaMayor","Alto",IF(Z475="AltaCatastrófico","Extremo",IF(Z475="MediaLeve","Moderado",IF(Z475="MediaMenor","Moderado",IF(Z475="MediaModerado","Moderado",IF(Z475="MediaMayor","Alto",IF(Z475="MediaCatastrófico","Extremo",IF(Z475="BajaLeve","Bajo",IF(Z475="BajaMenor","Moderado",IF(Z475="BajaModerado","Moderado",IF(Z475="BajaMayor","Alto",IF(Z475="BajaCatastrófico","Extremo",IF(Z475="Muy BajaLeve","Bajo",IF(Z475="Muy BajaMenor","Bajo",IF(Z475="Muy BajaModerado","Moderado",IF(Z475="Muy BajaMayor","Alto",IF(Z475="Muy BajaCatastrófico","Extremo","")))))))))))))))))))))))))</f>
        <v>Moderado</v>
      </c>
      <c r="AB475" s="26">
        <v>1</v>
      </c>
      <c r="AC475" s="38" t="s">
        <v>1308</v>
      </c>
      <c r="AD475" s="74">
        <v>1</v>
      </c>
      <c r="AE475" s="85" t="s">
        <v>1310</v>
      </c>
      <c r="AF475" s="30" t="str">
        <f t="shared" si="29"/>
        <v>Probabilidad</v>
      </c>
      <c r="AG475" s="27" t="s">
        <v>96</v>
      </c>
      <c r="AH475" s="78">
        <f t="shared" si="28"/>
        <v>0.25</v>
      </c>
      <c r="AI475" s="27" t="s">
        <v>97</v>
      </c>
      <c r="AJ475" s="78">
        <f t="shared" si="30"/>
        <v>0.15</v>
      </c>
      <c r="AK475" s="80">
        <f t="shared" si="31"/>
        <v>0.4</v>
      </c>
      <c r="AL475" s="28">
        <f>IFERROR(IF(AF475="Probabilidad",(S475-(+S475*AK475)),IF(AF475="Impacto",S475,"")),"")</f>
        <v>0.48</v>
      </c>
      <c r="AM475" s="28">
        <f>IFERROR(IF(AF475="Impacto",(Y475-(+Y475*AK475)),IF(AF475="Probabilidad",Y475,"")),"")</f>
        <v>0.4</v>
      </c>
      <c r="AN475" s="29" t="s">
        <v>98</v>
      </c>
      <c r="AO475" s="29" t="s">
        <v>99</v>
      </c>
      <c r="AP475" s="29" t="s">
        <v>100</v>
      </c>
      <c r="AQ475" s="691" t="s">
        <v>2257</v>
      </c>
      <c r="AR475" s="687">
        <f>S475</f>
        <v>0.8</v>
      </c>
      <c r="AS475" s="687">
        <f>IF(AL475="","",MIN(AL475:AL477))</f>
        <v>0.28799999999999998</v>
      </c>
      <c r="AT475" s="689" t="str">
        <f>IFERROR(IF(AS475="","",IF(AS475&lt;=0.2,"Muy Baja",IF(AS475&lt;=0.4,"Baja",IF(AS475&lt;=0.6,"Media",IF(AS475&lt;=0.8,"Alta","Muy Alta"))))),"")</f>
        <v>Baja</v>
      </c>
      <c r="AU475" s="687">
        <f>Y475</f>
        <v>0.4</v>
      </c>
      <c r="AV475" s="687">
        <f>IF(AM475="","",MIN(AM475:AM477))</f>
        <v>0.30000000000000004</v>
      </c>
      <c r="AW475" s="689" t="str">
        <f>IFERROR(IF(AV475="","",IF(AV475&lt;=0.2,"Leve",IF(AV475&lt;=0.4,"Menor",IF(AV475&lt;=0.6,"Moderado",IF(AV475&lt;=0.8,"Mayor","Catastrófico"))))),"")</f>
        <v>Menor</v>
      </c>
      <c r="AX475" s="689" t="str">
        <f>AA475</f>
        <v>Moderado</v>
      </c>
      <c r="AY475" s="689" t="str">
        <f>IFERROR(IF(OR(AND(AT475="Muy Baja",AW475="Leve"),AND(AT475="Muy Baja",AW475="Menor"),AND(AT475="Baja",AW475="Leve")),"Bajo",IF(OR(AND(AT475="Muy baja",AW475="Moderado"),AND(AT475="Baja",AW475="Menor"),AND(AT475="Baja",AW475="Moderado"),AND(AT475="Media",AW475="Leve"),AND(AT475="Media",AW475="Menor"),AND(AT475="Media",AW475="Moderado"),AND(AT475="Alta",AW475="Leve"),AND(AT475="Alta",AW475="Menor")),"Moderado",IF(OR(AND(AT475="Muy Baja",AW475="Mayor"),AND(AT475="Baja",AW475="Mayor"),AND(AT475="Media",AW475="Mayor"),AND(AT475="Alta",AW475="Moderado"),AND(AT475="Alta",AW475="Mayor"),AND(AT475="Muy Alta",AW475="Leve"),AND(AT475="Muy Alta",AW475="Menor"),AND(AT475="Muy Alta",AW475="Moderado"),AND(AT475="Muy Alta",AW475="Mayor")),"Alto",IF(OR(AND(AT475="Muy Baja",AW475="Catastrófico"),AND(AT475="Baja",AW475="Catastrófico"),AND(AT475="Media",AW475="Catastrófico"),AND(AT475="Alta",AW475="Catastrófico"),AND(AT475="Muy Alta",AW475="Catastrófico")),"Extremo","")))),"")</f>
        <v>Moderado</v>
      </c>
      <c r="AZ475" s="819" t="s">
        <v>104</v>
      </c>
      <c r="BA475" s="701" t="s">
        <v>2258</v>
      </c>
      <c r="BB475" s="701" t="s">
        <v>2259</v>
      </c>
      <c r="BC475" s="701" t="s">
        <v>2260</v>
      </c>
      <c r="BD475" s="701" t="s">
        <v>2261</v>
      </c>
      <c r="BE475" s="693">
        <v>45657</v>
      </c>
      <c r="BF475" s="683"/>
      <c r="BG475" s="683"/>
      <c r="BH475" s="685"/>
      <c r="BI475" s="685"/>
      <c r="BJ475" s="683"/>
      <c r="BK475" s="683"/>
      <c r="BL475" s="743"/>
      <c r="BM475" s="701"/>
      <c r="BN475" s="701"/>
      <c r="BO475" s="739"/>
    </row>
    <row r="476" spans="1:67" ht="69">
      <c r="A476" s="805"/>
      <c r="B476" s="808"/>
      <c r="C476" s="837"/>
      <c r="D476" s="728"/>
      <c r="E476" s="728"/>
      <c r="F476" s="515"/>
      <c r="G476" s="516"/>
      <c r="H476" s="520"/>
      <c r="I476" s="795"/>
      <c r="J476" s="491"/>
      <c r="K476" s="795"/>
      <c r="L476" s="516"/>
      <c r="M476" s="485"/>
      <c r="N476" s="833"/>
      <c r="O476" s="833"/>
      <c r="P476" s="519"/>
      <c r="Q476" s="514"/>
      <c r="R476" s="520"/>
      <c r="S476" s="482"/>
      <c r="T476" s="520"/>
      <c r="U476" s="482"/>
      <c r="V476" s="520"/>
      <c r="W476" s="482"/>
      <c r="X476" s="485"/>
      <c r="Y476" s="482"/>
      <c r="Z476" s="482"/>
      <c r="AA476" s="492"/>
      <c r="AB476" s="151">
        <v>2</v>
      </c>
      <c r="AC476" s="231" t="s">
        <v>2262</v>
      </c>
      <c r="AD476" s="159">
        <v>2.2999999999999998</v>
      </c>
      <c r="AE476" s="207" t="s">
        <v>1313</v>
      </c>
      <c r="AF476" s="153" t="str">
        <f t="shared" si="29"/>
        <v>Impacto</v>
      </c>
      <c r="AG476" s="154" t="s">
        <v>270</v>
      </c>
      <c r="AH476" s="155">
        <f t="shared" si="28"/>
        <v>0.1</v>
      </c>
      <c r="AI476" s="154" t="s">
        <v>97</v>
      </c>
      <c r="AJ476" s="155">
        <f t="shared" si="30"/>
        <v>0.15</v>
      </c>
      <c r="AK476" s="156">
        <f t="shared" si="31"/>
        <v>0.25</v>
      </c>
      <c r="AL476" s="157">
        <f>IFERROR(IF(AND(AF475="Probabilidad",AF476="Probabilidad"),(AL475-(+AL475*AK476)),IF(AF476="Probabilidad",(S475-(+S475*AK476)),IF(AF476="Impacto",AL475,""))),"")</f>
        <v>0.48</v>
      </c>
      <c r="AM476" s="157">
        <f>IFERROR(IF(AND(AF475="Impacto",AF476="Impacto"),(AM475-(+AM475*AK476)),IF(AF476="Impacto",(Y475-(+Y475*AK476)),IF(AF476="Probabilidad",AM475,""))),"")</f>
        <v>0.30000000000000004</v>
      </c>
      <c r="AN476" s="158" t="s">
        <v>98</v>
      </c>
      <c r="AO476" s="158" t="s">
        <v>99</v>
      </c>
      <c r="AP476" s="158" t="s">
        <v>100</v>
      </c>
      <c r="AQ476" s="520"/>
      <c r="AR476" s="491"/>
      <c r="AS476" s="491"/>
      <c r="AT476" s="492"/>
      <c r="AU476" s="491"/>
      <c r="AV476" s="491"/>
      <c r="AW476" s="492"/>
      <c r="AX476" s="492"/>
      <c r="AY476" s="492"/>
      <c r="AZ476" s="795"/>
      <c r="BA476" s="519"/>
      <c r="BB476" s="519"/>
      <c r="BC476" s="519"/>
      <c r="BD476" s="519"/>
      <c r="BE476" s="516"/>
      <c r="BF476" s="516"/>
      <c r="BG476" s="516"/>
      <c r="BH476" s="516"/>
      <c r="BI476" s="516"/>
      <c r="BJ476" s="516"/>
      <c r="BK476" s="516"/>
      <c r="BL476" s="514"/>
      <c r="BM476" s="519"/>
      <c r="BN476" s="519"/>
      <c r="BO476" s="740"/>
    </row>
    <row r="477" spans="1:67" ht="121.5">
      <c r="A477" s="805"/>
      <c r="B477" s="808"/>
      <c r="C477" s="837"/>
      <c r="D477" s="728"/>
      <c r="E477" s="728"/>
      <c r="F477" s="515"/>
      <c r="G477" s="516"/>
      <c r="H477" s="520"/>
      <c r="I477" s="795"/>
      <c r="J477" s="491"/>
      <c r="K477" s="795"/>
      <c r="L477" s="516"/>
      <c r="M477" s="485"/>
      <c r="N477" s="833"/>
      <c r="O477" s="833"/>
      <c r="P477" s="519"/>
      <c r="Q477" s="514"/>
      <c r="R477" s="520"/>
      <c r="S477" s="482"/>
      <c r="T477" s="520"/>
      <c r="U477" s="482"/>
      <c r="V477" s="520"/>
      <c r="W477" s="482"/>
      <c r="X477" s="485"/>
      <c r="Y477" s="482"/>
      <c r="Z477" s="482"/>
      <c r="AA477" s="492"/>
      <c r="AB477" s="151">
        <v>3</v>
      </c>
      <c r="AC477" s="315" t="s">
        <v>2263</v>
      </c>
      <c r="AD477" s="159">
        <v>2</v>
      </c>
      <c r="AE477" s="207" t="s">
        <v>1315</v>
      </c>
      <c r="AF477" s="153" t="str">
        <f t="shared" si="29"/>
        <v>Probabilidad</v>
      </c>
      <c r="AG477" s="154" t="s">
        <v>96</v>
      </c>
      <c r="AH477" s="155">
        <f t="shared" si="28"/>
        <v>0.25</v>
      </c>
      <c r="AI477" s="154" t="s">
        <v>97</v>
      </c>
      <c r="AJ477" s="155">
        <f t="shared" si="30"/>
        <v>0.15</v>
      </c>
      <c r="AK477" s="156">
        <f t="shared" si="31"/>
        <v>0.4</v>
      </c>
      <c r="AL477" s="157">
        <f>IFERROR(IF(AND(AF476="Probabilidad",AF477="Probabilidad"),(AL476-(+AL476*AK477)),IF(AND(AF476="Impacto",AF477="Probabilidad"),(AL475-(+AL475*AK477)),IF(AF477="Impacto",AL476,""))),"")</f>
        <v>0.28799999999999998</v>
      </c>
      <c r="AM477" s="157">
        <f>IFERROR(IF(AND(AF476="Impacto",AF477="Impacto"),(AM476-(+AM476*AK477)),IF(AND(AF476="Probabilidad",AF477="Impacto"),(AM475-(+AM475*AK477)),IF(AF477="Probabilidad",AM476,""))),"")</f>
        <v>0.30000000000000004</v>
      </c>
      <c r="AN477" s="158" t="s">
        <v>98</v>
      </c>
      <c r="AO477" s="158" t="s">
        <v>99</v>
      </c>
      <c r="AP477" s="158" t="s">
        <v>100</v>
      </c>
      <c r="AQ477" s="520"/>
      <c r="AR477" s="491"/>
      <c r="AS477" s="491"/>
      <c r="AT477" s="492"/>
      <c r="AU477" s="491"/>
      <c r="AV477" s="491"/>
      <c r="AW477" s="492"/>
      <c r="AX477" s="492"/>
      <c r="AY477" s="492"/>
      <c r="AZ477" s="795"/>
      <c r="BA477" s="519"/>
      <c r="BB477" s="519"/>
      <c r="BC477" s="519"/>
      <c r="BD477" s="519"/>
      <c r="BE477" s="516"/>
      <c r="BF477" s="516"/>
      <c r="BG477" s="516"/>
      <c r="BH477" s="516"/>
      <c r="BI477" s="516"/>
      <c r="BJ477" s="516"/>
      <c r="BK477" s="516"/>
      <c r="BL477" s="514"/>
      <c r="BM477" s="519"/>
      <c r="BN477" s="519"/>
      <c r="BO477" s="740"/>
    </row>
    <row r="478" spans="1:67" ht="81">
      <c r="A478" s="805"/>
      <c r="B478" s="808"/>
      <c r="C478" s="837"/>
      <c r="D478" s="728" t="s">
        <v>1299</v>
      </c>
      <c r="E478" s="728" t="s">
        <v>875</v>
      </c>
      <c r="F478" s="515">
        <v>2</v>
      </c>
      <c r="G478" s="516" t="s">
        <v>2119</v>
      </c>
      <c r="H478" s="520" t="s">
        <v>1301</v>
      </c>
      <c r="I478" s="795" t="s">
        <v>1316</v>
      </c>
      <c r="J478" s="491" t="s">
        <v>2264</v>
      </c>
      <c r="K478" s="795" t="s">
        <v>180</v>
      </c>
      <c r="L478" s="516" t="s">
        <v>365</v>
      </c>
      <c r="M478" s="485" t="s">
        <v>1304</v>
      </c>
      <c r="N478" s="833" t="s">
        <v>2265</v>
      </c>
      <c r="O478" s="833" t="s">
        <v>2266</v>
      </c>
      <c r="P478" s="519" t="s">
        <v>188</v>
      </c>
      <c r="Q478" s="514" t="s">
        <v>188</v>
      </c>
      <c r="R478" s="520" t="s">
        <v>218</v>
      </c>
      <c r="S478" s="482">
        <f>IF(R478="Muy Alta",100%,IF(R478="Alta",80%,IF(R478="Media",60%,IF(R478="Baja",40%,IF(R478="Muy Baja",20%,"")))))</f>
        <v>0.8</v>
      </c>
      <c r="T478" s="520" t="s">
        <v>183</v>
      </c>
      <c r="U478" s="482">
        <f>IF(T478="Catastrófico",100%,IF(T478="Mayor",80%,IF(T478="Moderado",60%,IF(T478="Menor",40%,IF(T478="Leve",20%,"")))))</f>
        <v>0.4</v>
      </c>
      <c r="V478" s="520" t="s">
        <v>183</v>
      </c>
      <c r="W478" s="482">
        <f>IF(V478="Catastrófico",100%,IF(V478="Mayor",80%,IF(V478="Moderado",60%,IF(V478="Menor",40%,IF(V478="Leve",20%,"")))))</f>
        <v>0.4</v>
      </c>
      <c r="X478" s="485" t="str">
        <f>IF(Y478=100%,"Catastrófico",IF(Y478=80%,"Mayor",IF(Y478=60%,"Moderado",IF(Y478=40%,"Menor",IF(Y478=20%,"Leve","")))))</f>
        <v>Menor</v>
      </c>
      <c r="Y478" s="482">
        <f>IF(AND(U478="",W478=""),"",MAX(U478,W478))</f>
        <v>0.4</v>
      </c>
      <c r="Z478" s="482" t="str">
        <f>CONCATENATE(R478,X478)</f>
        <v>AltaMenor</v>
      </c>
      <c r="AA478" s="492" t="str">
        <f>IF(Z478="Muy AltaLeve","Alto",IF(Z478="Muy AltaMenor","Alto",IF(Z478="Muy AltaModerado","Alto",IF(Z478="Muy AltaMayor","Alto",IF(Z478="Muy AltaCatastrófico","Extremo",IF(Z478="AltaLeve","Moderado",IF(Z478="AltaMenor","Moderado",IF(Z478="AltaModerado","Alto",IF(Z478="AltaMayor","Alto",IF(Z478="AltaCatastrófico","Extremo",IF(Z478="MediaLeve","Moderado",IF(Z478="MediaMenor","Moderado",IF(Z478="MediaModerado","Moderado",IF(Z478="MediaMayor","Alto",IF(Z478="MediaCatastrófico","Extremo",IF(Z478="BajaLeve","Bajo",IF(Z478="BajaMenor","Moderado",IF(Z478="BajaModerado","Moderado",IF(Z478="BajaMayor","Alto",IF(Z478="BajaCatastrófico","Extremo",IF(Z478="Muy BajaLeve","Bajo",IF(Z478="Muy BajaMenor","Bajo",IF(Z478="Muy BajaModerado","Moderado",IF(Z478="Muy BajaMayor","Alto",IF(Z478="Muy BajaCatastrófico","Extremo","")))))))))))))))))))))))))</f>
        <v>Moderado</v>
      </c>
      <c r="AB478" s="151">
        <v>1</v>
      </c>
      <c r="AC478" s="316" t="s">
        <v>1320</v>
      </c>
      <c r="AD478" s="159">
        <v>2</v>
      </c>
      <c r="AE478" s="207" t="s">
        <v>1310</v>
      </c>
      <c r="AF478" s="153" t="str">
        <f t="shared" si="29"/>
        <v>Probabilidad</v>
      </c>
      <c r="AG478" s="154" t="s">
        <v>96</v>
      </c>
      <c r="AH478" s="155">
        <f t="shared" si="28"/>
        <v>0.25</v>
      </c>
      <c r="AI478" s="154" t="s">
        <v>97</v>
      </c>
      <c r="AJ478" s="155">
        <f t="shared" si="30"/>
        <v>0.15</v>
      </c>
      <c r="AK478" s="156">
        <f t="shared" si="31"/>
        <v>0.4</v>
      </c>
      <c r="AL478" s="157">
        <f>IFERROR(IF(AF478="Probabilidad",(S478-(+S478*AK478)),IF(AF478="Impacto",S478,"")),"")</f>
        <v>0.48</v>
      </c>
      <c r="AM478" s="157">
        <f>IFERROR(IF(AF478="Impacto",(Y478-(+Y478*AK478)),IF(AF478="Probabilidad",Y478,"")),"")</f>
        <v>0.4</v>
      </c>
      <c r="AN478" s="158" t="s">
        <v>98</v>
      </c>
      <c r="AO478" s="158" t="s">
        <v>99</v>
      </c>
      <c r="AP478" s="158" t="s">
        <v>100</v>
      </c>
      <c r="AQ478" s="520" t="s">
        <v>2121</v>
      </c>
      <c r="AR478" s="490">
        <f>S478</f>
        <v>0.8</v>
      </c>
      <c r="AS478" s="490">
        <f>IF(AL478="","",MIN(AL478:AL481))</f>
        <v>0.2016</v>
      </c>
      <c r="AT478" s="492" t="str">
        <f>IFERROR(IF(AS478="","",IF(AS478&lt;=0.2,"Muy Baja",IF(AS478&lt;=0.4,"Baja",IF(AS478&lt;=0.6,"Media",IF(AS478&lt;=0.8,"Alta","Muy Alta"))))),"")</f>
        <v>Baja</v>
      </c>
      <c r="AU478" s="490">
        <f>Y478</f>
        <v>0.4</v>
      </c>
      <c r="AV478" s="490">
        <f>IF(AM478="","",MIN(AM478:AM481))</f>
        <v>0.30000000000000004</v>
      </c>
      <c r="AW478" s="492" t="str">
        <f>IFERROR(IF(AV478="","",IF(AV478&lt;=0.2,"Leve",IF(AV478&lt;=0.4,"Menor",IF(AV478&lt;=0.6,"Moderado",IF(AV478&lt;=0.8,"Mayor","Catastrófico"))))),"")</f>
        <v>Menor</v>
      </c>
      <c r="AX478" s="492" t="str">
        <f>AA478</f>
        <v>Moderado</v>
      </c>
      <c r="AY478" s="492" t="str">
        <f>IFERROR(IF(OR(AND(AT478="Muy Baja",AW478="Leve"),AND(AT478="Muy Baja",AW478="Menor"),AND(AT478="Baja",AW478="Leve")),"Bajo",IF(OR(AND(AT478="Muy baja",AW478="Moderado"),AND(AT478="Baja",AW478="Menor"),AND(AT478="Baja",AW478="Moderado"),AND(AT478="Media",AW478="Leve"),AND(AT478="Media",AW478="Menor"),AND(AT478="Media",AW478="Moderado"),AND(AT478="Alta",AW478="Leve"),AND(AT478="Alta",AW478="Menor")),"Moderado",IF(OR(AND(AT478="Muy Baja",AW478="Mayor"),AND(AT478="Baja",AW478="Mayor"),AND(AT478="Media",AW478="Mayor"),AND(AT478="Alta",AW478="Moderado"),AND(AT478="Alta",AW478="Mayor"),AND(AT478="Muy Alta",AW478="Leve"),AND(AT478="Muy Alta",AW478="Menor"),AND(AT478="Muy Alta",AW478="Moderado"),AND(AT478="Muy Alta",AW478="Mayor")),"Alto",IF(OR(AND(AT478="Muy Baja",AW478="Catastrófico"),AND(AT478="Baja",AW478="Catastrófico"),AND(AT478="Media",AW478="Catastrófico"),AND(AT478="Alta",AW478="Catastrófico"),AND(AT478="Muy Alta",AW478="Catastrófico")),"Extremo","")))),"")</f>
        <v>Moderado</v>
      </c>
      <c r="AZ478" s="795" t="s">
        <v>104</v>
      </c>
      <c r="BA478" s="519" t="s">
        <v>2267</v>
      </c>
      <c r="BB478" s="516" t="s">
        <v>2268</v>
      </c>
      <c r="BC478" s="516" t="s">
        <v>2269</v>
      </c>
      <c r="BD478" s="516" t="s">
        <v>2270</v>
      </c>
      <c r="BE478" s="694">
        <v>45657</v>
      </c>
      <c r="BF478" s="516"/>
      <c r="BG478" s="516"/>
      <c r="BH478" s="581"/>
      <c r="BI478" s="581"/>
      <c r="BJ478" s="581"/>
      <c r="BK478" s="581"/>
      <c r="BL478" s="581"/>
      <c r="BM478" s="516"/>
      <c r="BN478" s="516"/>
      <c r="BO478" s="719"/>
    </row>
    <row r="479" spans="1:67" ht="69">
      <c r="A479" s="805"/>
      <c r="B479" s="808"/>
      <c r="C479" s="837"/>
      <c r="D479" s="728"/>
      <c r="E479" s="728"/>
      <c r="F479" s="515"/>
      <c r="G479" s="516"/>
      <c r="H479" s="520"/>
      <c r="I479" s="795"/>
      <c r="J479" s="491"/>
      <c r="K479" s="795"/>
      <c r="L479" s="516"/>
      <c r="M479" s="485"/>
      <c r="N479" s="833"/>
      <c r="O479" s="833"/>
      <c r="P479" s="519"/>
      <c r="Q479" s="514"/>
      <c r="R479" s="520"/>
      <c r="S479" s="482"/>
      <c r="T479" s="520"/>
      <c r="U479" s="482"/>
      <c r="V479" s="520"/>
      <c r="W479" s="482"/>
      <c r="X479" s="485"/>
      <c r="Y479" s="482"/>
      <c r="Z479" s="482"/>
      <c r="AA479" s="492"/>
      <c r="AB479" s="151">
        <v>2</v>
      </c>
      <c r="AC479" s="316" t="s">
        <v>2262</v>
      </c>
      <c r="AD479" s="159">
        <v>1</v>
      </c>
      <c r="AE479" s="207" t="s">
        <v>1857</v>
      </c>
      <c r="AF479" s="160" t="str">
        <f>IF(OR(AG479="Preventivo",AG479="Detectivo"),"Probabilidad",IF(AG479="Correctivo","Impacto",""))</f>
        <v>Impacto</v>
      </c>
      <c r="AG479" s="154" t="s">
        <v>270</v>
      </c>
      <c r="AH479" s="155">
        <f t="shared" si="28"/>
        <v>0.1</v>
      </c>
      <c r="AI479" s="154" t="s">
        <v>97</v>
      </c>
      <c r="AJ479" s="155">
        <f t="shared" si="30"/>
        <v>0.15</v>
      </c>
      <c r="AK479" s="156">
        <f t="shared" si="31"/>
        <v>0.25</v>
      </c>
      <c r="AL479" s="161">
        <f>IFERROR(IF(AND(AF478="Probabilidad",AF479="Probabilidad"),(AL478-(+AL478*AK479)),IF(AF479="Probabilidad",(S478-(+S478*AK479)),IF(AF479="Impacto",AL478,""))),"")</f>
        <v>0.48</v>
      </c>
      <c r="AM479" s="161">
        <f>IFERROR(IF(AND(AF478="Impacto",AF479="Impacto"),(AM478-(+AM478*AK479)),IF(AF479="Impacto",(Y478-(+Y478*AK479)),IF(AF479="Probabilidad",AM478,""))),"")</f>
        <v>0.30000000000000004</v>
      </c>
      <c r="AN479" s="158" t="s">
        <v>98</v>
      </c>
      <c r="AO479" s="158" t="s">
        <v>99</v>
      </c>
      <c r="AP479" s="158" t="s">
        <v>100</v>
      </c>
      <c r="AQ479" s="520"/>
      <c r="AR479" s="491"/>
      <c r="AS479" s="491"/>
      <c r="AT479" s="492"/>
      <c r="AU479" s="491"/>
      <c r="AV479" s="491"/>
      <c r="AW479" s="492"/>
      <c r="AX479" s="492"/>
      <c r="AY479" s="492"/>
      <c r="AZ479" s="795"/>
      <c r="BA479" s="519"/>
      <c r="BB479" s="516"/>
      <c r="BC479" s="516"/>
      <c r="BD479" s="516"/>
      <c r="BE479" s="516"/>
      <c r="BF479" s="516"/>
      <c r="BG479" s="516"/>
      <c r="BH479" s="581"/>
      <c r="BI479" s="581"/>
      <c r="BJ479" s="581"/>
      <c r="BK479" s="581"/>
      <c r="BL479" s="581"/>
      <c r="BM479" s="516"/>
      <c r="BN479" s="516"/>
      <c r="BO479" s="719"/>
    </row>
    <row r="480" spans="1:67" ht="69">
      <c r="A480" s="805"/>
      <c r="B480" s="808"/>
      <c r="C480" s="837"/>
      <c r="D480" s="728"/>
      <c r="E480" s="728"/>
      <c r="F480" s="515"/>
      <c r="G480" s="516"/>
      <c r="H480" s="520"/>
      <c r="I480" s="795"/>
      <c r="J480" s="491"/>
      <c r="K480" s="795"/>
      <c r="L480" s="516"/>
      <c r="M480" s="485"/>
      <c r="N480" s="833"/>
      <c r="O480" s="833"/>
      <c r="P480" s="519"/>
      <c r="Q480" s="514"/>
      <c r="R480" s="520"/>
      <c r="S480" s="482"/>
      <c r="T480" s="520"/>
      <c r="U480" s="482"/>
      <c r="V480" s="520"/>
      <c r="W480" s="482"/>
      <c r="X480" s="485"/>
      <c r="Y480" s="482"/>
      <c r="Z480" s="482"/>
      <c r="AA480" s="492"/>
      <c r="AB480" s="151">
        <v>3</v>
      </c>
      <c r="AC480" s="323" t="s">
        <v>2271</v>
      </c>
      <c r="AD480" s="159">
        <v>3</v>
      </c>
      <c r="AE480" s="207" t="s">
        <v>1324</v>
      </c>
      <c r="AF480" s="153" t="str">
        <f>IF(OR(AG480="Preventivo",AG480="Detectivo"),"Probabilidad",IF(AG480="Correctivo","Impacto",""))</f>
        <v>Probabilidad</v>
      </c>
      <c r="AG480" s="154" t="s">
        <v>96</v>
      </c>
      <c r="AH480" s="155">
        <f t="shared" si="28"/>
        <v>0.25</v>
      </c>
      <c r="AI480" s="154" t="s">
        <v>97</v>
      </c>
      <c r="AJ480" s="155">
        <f t="shared" si="30"/>
        <v>0.15</v>
      </c>
      <c r="AK480" s="156">
        <f t="shared" si="31"/>
        <v>0.4</v>
      </c>
      <c r="AL480" s="157">
        <f>IFERROR(IF(AND(AF479="Probabilidad",AF480="Probabilidad"),(AL479-(+AL479*AK480)),IF(AND(AF479="Impacto",AF480="Probabilidad"),(AL478-(+AL478*AK480)),IF(AF480="Impacto",AL479,""))),"")</f>
        <v>0.28799999999999998</v>
      </c>
      <c r="AM480" s="157">
        <f>IFERROR(IF(AND(AF479="Impacto",AF480="Impacto"),(AM479-(+AM479*AK480)),IF(AND(AF479="Probabilidad",AF480="Impacto"),(AM478-(+AM478*AK480)),IF(AF480="Probabilidad",AM479,""))),"")</f>
        <v>0.30000000000000004</v>
      </c>
      <c r="AN480" s="158" t="s">
        <v>98</v>
      </c>
      <c r="AO480" s="158" t="s">
        <v>99</v>
      </c>
      <c r="AP480" s="158" t="s">
        <v>100</v>
      </c>
      <c r="AQ480" s="520"/>
      <c r="AR480" s="491"/>
      <c r="AS480" s="491"/>
      <c r="AT480" s="492"/>
      <c r="AU480" s="491"/>
      <c r="AV480" s="491"/>
      <c r="AW480" s="492"/>
      <c r="AX480" s="492"/>
      <c r="AY480" s="492"/>
      <c r="AZ480" s="795"/>
      <c r="BA480" s="519"/>
      <c r="BB480" s="516"/>
      <c r="BC480" s="516"/>
      <c r="BD480" s="516"/>
      <c r="BE480" s="516"/>
      <c r="BF480" s="516"/>
      <c r="BG480" s="516"/>
      <c r="BH480" s="581"/>
      <c r="BI480" s="581"/>
      <c r="BJ480" s="581"/>
      <c r="BK480" s="581"/>
      <c r="BL480" s="581"/>
      <c r="BM480" s="516"/>
      <c r="BN480" s="516"/>
      <c r="BO480" s="719"/>
    </row>
    <row r="481" spans="1:67" ht="94.5">
      <c r="A481" s="805"/>
      <c r="B481" s="808"/>
      <c r="C481" s="837"/>
      <c r="D481" s="728"/>
      <c r="E481" s="728"/>
      <c r="F481" s="515"/>
      <c r="G481" s="516"/>
      <c r="H481" s="520"/>
      <c r="I481" s="795"/>
      <c r="J481" s="491"/>
      <c r="K481" s="795"/>
      <c r="L481" s="516"/>
      <c r="M481" s="485"/>
      <c r="N481" s="833"/>
      <c r="O481" s="833"/>
      <c r="P481" s="519"/>
      <c r="Q481" s="514"/>
      <c r="R481" s="520"/>
      <c r="S481" s="482"/>
      <c r="T481" s="520"/>
      <c r="U481" s="482"/>
      <c r="V481" s="520"/>
      <c r="W481" s="482"/>
      <c r="X481" s="485"/>
      <c r="Y481" s="482"/>
      <c r="Z481" s="482"/>
      <c r="AA481" s="492"/>
      <c r="AB481" s="151">
        <v>4</v>
      </c>
      <c r="AC481" s="318" t="s">
        <v>1836</v>
      </c>
      <c r="AD481" s="159">
        <v>2</v>
      </c>
      <c r="AE481" s="261" t="s">
        <v>1326</v>
      </c>
      <c r="AF481" s="153" t="str">
        <f t="shared" si="29"/>
        <v>Probabilidad</v>
      </c>
      <c r="AG481" s="154" t="s">
        <v>231</v>
      </c>
      <c r="AH481" s="155">
        <f t="shared" si="28"/>
        <v>0.15</v>
      </c>
      <c r="AI481" s="154" t="s">
        <v>97</v>
      </c>
      <c r="AJ481" s="155">
        <f t="shared" si="30"/>
        <v>0.15</v>
      </c>
      <c r="AK481" s="156">
        <f t="shared" si="31"/>
        <v>0.3</v>
      </c>
      <c r="AL481" s="157">
        <f>IFERROR(IF(AND(AF480="Probabilidad",AF481="Probabilidad"),(AL480-(+AL480*AK481)),IF(AND(AF480="Impacto",AF481="Probabilidad"),(AL479-(+AL479*AK481)),IF(AF481="Impacto",AL480,""))),"")</f>
        <v>0.2016</v>
      </c>
      <c r="AM481" s="157">
        <f>IFERROR(IF(AND(AF480="Impacto",AF481="Impacto"),(AM480-(+AM480*AK481)),IF(AND(AF480="Probabilidad",AF481="Impacto"),(AM479-(+AM479*AK481)),IF(AF481="Probabilidad",AM480,""))),"")</f>
        <v>0.30000000000000004</v>
      </c>
      <c r="AN481" s="158" t="s">
        <v>98</v>
      </c>
      <c r="AO481" s="158" t="s">
        <v>99</v>
      </c>
      <c r="AP481" s="158" t="s">
        <v>100</v>
      </c>
      <c r="AQ481" s="520"/>
      <c r="AR481" s="491"/>
      <c r="AS481" s="491"/>
      <c r="AT481" s="492"/>
      <c r="AU481" s="491"/>
      <c r="AV481" s="491"/>
      <c r="AW481" s="492"/>
      <c r="AX481" s="492"/>
      <c r="AY481" s="492"/>
      <c r="AZ481" s="795"/>
      <c r="BA481" s="519"/>
      <c r="BB481" s="516"/>
      <c r="BC481" s="516"/>
      <c r="BD481" s="516"/>
      <c r="BE481" s="516"/>
      <c r="BF481" s="516"/>
      <c r="BG481" s="516"/>
      <c r="BH481" s="581"/>
      <c r="BI481" s="581"/>
      <c r="BJ481" s="581"/>
      <c r="BK481" s="581"/>
      <c r="BL481" s="581"/>
      <c r="BM481" s="516"/>
      <c r="BN481" s="516"/>
      <c r="BO481" s="719"/>
    </row>
    <row r="482" spans="1:67" ht="67.5">
      <c r="A482" s="805"/>
      <c r="B482" s="808"/>
      <c r="C482" s="837"/>
      <c r="D482" s="728" t="s">
        <v>1299</v>
      </c>
      <c r="E482" s="728" t="s">
        <v>875</v>
      </c>
      <c r="F482" s="515">
        <v>3</v>
      </c>
      <c r="G482" s="516" t="s">
        <v>2272</v>
      </c>
      <c r="H482" s="520" t="s">
        <v>1301</v>
      </c>
      <c r="I482" s="795" t="s">
        <v>1302</v>
      </c>
      <c r="J482" s="491" t="s">
        <v>2273</v>
      </c>
      <c r="K482" s="795" t="s">
        <v>180</v>
      </c>
      <c r="L482" s="516" t="s">
        <v>302</v>
      </c>
      <c r="M482" s="485" t="s">
        <v>1304</v>
      </c>
      <c r="N482" s="516" t="s">
        <v>2128</v>
      </c>
      <c r="O482" s="516" t="s">
        <v>2129</v>
      </c>
      <c r="P482" s="519" t="s">
        <v>188</v>
      </c>
      <c r="Q482" s="514" t="s">
        <v>188</v>
      </c>
      <c r="R482" s="520" t="s">
        <v>218</v>
      </c>
      <c r="S482" s="482">
        <f>IF(R482="Muy Alta",100%,IF(R482="Alta",80%,IF(R482="Media",60%,IF(R482="Baja",40%,IF(R482="Muy Baja",20%,"")))))</f>
        <v>0.8</v>
      </c>
      <c r="T482" s="520" t="s">
        <v>183</v>
      </c>
      <c r="U482" s="482">
        <f>IF(T482="Catastrófico",100%,IF(T482="Mayor",80%,IF(T482="Moderado",60%,IF(T482="Menor",40%,IF(T482="Leve",20%,"")))))</f>
        <v>0.4</v>
      </c>
      <c r="V482" s="520" t="s">
        <v>183</v>
      </c>
      <c r="W482" s="482">
        <f>IF(V482="Catastrófico",100%,IF(V482="Mayor",80%,IF(V482="Moderado",60%,IF(V482="Menor",40%,IF(V482="Leve",20%,"")))))</f>
        <v>0.4</v>
      </c>
      <c r="X482" s="485" t="str">
        <f>IF(Y482=100%,"Catastrófico",IF(Y482=80%,"Mayor",IF(Y482=60%,"Moderado",IF(Y482=40%,"Menor",IF(Y482=20%,"Leve","")))))</f>
        <v>Menor</v>
      </c>
      <c r="Y482" s="482">
        <f>IF(AND(U482="",W482=""),"",MAX(U482,W482))</f>
        <v>0.4</v>
      </c>
      <c r="Z482" s="482" t="str">
        <f>CONCATENATE(R482,X482)</f>
        <v>AltaMenor</v>
      </c>
      <c r="AA482" s="492" t="str">
        <f>IF(Z482="Muy AltaLeve","Alto",IF(Z482="Muy AltaMenor","Alto",IF(Z482="Muy AltaModerado","Alto",IF(Z482="Muy AltaMayor","Alto",IF(Z482="Muy AltaCatastrófico","Extremo",IF(Z482="AltaLeve","Moderado",IF(Z482="AltaMenor","Moderado",IF(Z482="AltaModerado","Alto",IF(Z482="AltaMayor","Alto",IF(Z482="AltaCatastrófico","Extremo",IF(Z482="MediaLeve","Moderado",IF(Z482="MediaMenor","Moderado",IF(Z482="MediaModerado","Moderado",IF(Z482="MediaMayor","Alto",IF(Z482="MediaCatastrófico","Extremo",IF(Z482="BajaLeve","Bajo",IF(Z482="BajaMenor","Moderado",IF(Z482="BajaModerado","Moderado",IF(Z482="BajaMayor","Alto",IF(Z482="BajaCatastrófico","Extremo",IF(Z482="Muy BajaLeve","Bajo",IF(Z482="Muy BajaMenor","Bajo",IF(Z482="Muy BajaModerado","Moderado",IF(Z482="Muy BajaMayor","Alto",IF(Z482="Muy BajaCatastrófico","Extremo","")))))))))))))))))))))))))</f>
        <v>Moderado</v>
      </c>
      <c r="AB482" s="151">
        <v>1</v>
      </c>
      <c r="AC482" s="316" t="s">
        <v>2274</v>
      </c>
      <c r="AD482" s="162">
        <v>2</v>
      </c>
      <c r="AE482" s="212" t="s">
        <v>1722</v>
      </c>
      <c r="AF482" s="153" t="str">
        <f t="shared" si="29"/>
        <v>Probabilidad</v>
      </c>
      <c r="AG482" s="154" t="s">
        <v>231</v>
      </c>
      <c r="AH482" s="155">
        <f t="shared" si="28"/>
        <v>0.15</v>
      </c>
      <c r="AI482" s="154" t="s">
        <v>635</v>
      </c>
      <c r="AJ482" s="155">
        <f t="shared" si="30"/>
        <v>0.25</v>
      </c>
      <c r="AK482" s="156">
        <f t="shared" si="31"/>
        <v>0.4</v>
      </c>
      <c r="AL482" s="157">
        <f>IFERROR(IF(AF482="Probabilidad",(S482-(+S482*AK482)),IF(AF482="Impacto",S482,"")),"")</f>
        <v>0.48</v>
      </c>
      <c r="AM482" s="157">
        <f>IFERROR(IF(AF482="Impacto",(Y482-(+Y482*AK482)),IF(AF482="Probabilidad",Y482,"")),"")</f>
        <v>0.4</v>
      </c>
      <c r="AN482" s="158" t="s">
        <v>2131</v>
      </c>
      <c r="AO482" s="158" t="s">
        <v>99</v>
      </c>
      <c r="AP482" s="158" t="s">
        <v>100</v>
      </c>
      <c r="AQ482" s="520" t="s">
        <v>2275</v>
      </c>
      <c r="AR482" s="490">
        <f>S482</f>
        <v>0.8</v>
      </c>
      <c r="AS482" s="490">
        <f>IF(AL482="","",MIN(AL482:AL486))</f>
        <v>0.11759999999999998</v>
      </c>
      <c r="AT482" s="492" t="str">
        <f>IFERROR(IF(AS482="","",IF(AS482&lt;=0.2,"Muy Baja",IF(AS482&lt;=0.4,"Baja",IF(AS482&lt;=0.6,"Media",IF(AS482&lt;=0.8,"Alta","Muy Alta"))))),"")</f>
        <v>Muy Baja</v>
      </c>
      <c r="AU482" s="490">
        <f>Y482</f>
        <v>0.4</v>
      </c>
      <c r="AV482" s="490">
        <f>IF(AM482="","",MIN(AM482:AM486))</f>
        <v>0.30000000000000004</v>
      </c>
      <c r="AW482" s="492" t="str">
        <f>IFERROR(IF(AV482="","",IF(AV482&lt;=0.2,"Leve",IF(AV482&lt;=0.4,"Menor",IF(AV482&lt;=0.6,"Moderado",IF(AV482&lt;=0.8,"Mayor","Catastrófico"))))),"")</f>
        <v>Menor</v>
      </c>
      <c r="AX482" s="492" t="str">
        <f>AA482</f>
        <v>Moderado</v>
      </c>
      <c r="AY482" s="492" t="str">
        <f>IFERROR(IF(OR(AND(AT482="Muy Baja",AW482="Leve"),AND(AT482="Muy Baja",AW482="Menor"),AND(AT482="Baja",AW482="Leve")),"Bajo",IF(OR(AND(AT482="Muy baja",AW482="Moderado"),AND(AT482="Baja",AW482="Menor"),AND(AT482="Baja",AW482="Moderado"),AND(AT482="Media",AW482="Leve"),AND(AT482="Media",AW482="Menor"),AND(AT482="Media",AW482="Moderado"),AND(AT482="Alta",AW482="Leve"),AND(AT482="Alta",AW482="Menor")),"Moderado",IF(OR(AND(AT482="Muy Baja",AW482="Mayor"),AND(AT482="Baja",AW482="Mayor"),AND(AT482="Media",AW482="Mayor"),AND(AT482="Alta",AW482="Moderado"),AND(AT482="Alta",AW482="Mayor"),AND(AT482="Muy Alta",AW482="Leve"),AND(AT482="Muy Alta",AW482="Menor"),AND(AT482="Muy Alta",AW482="Moderado"),AND(AT482="Muy Alta",AW482="Mayor")),"Alto",IF(OR(AND(AT482="Muy Baja",AW482="Catastrófico"),AND(AT482="Baja",AW482="Catastrófico"),AND(AT482="Media",AW482="Catastrófico"),AND(AT482="Alta",AW482="Catastrófico"),AND(AT482="Muy Alta",AW482="Catastrófico")),"Extremo","")))),"")</f>
        <v>Bajo</v>
      </c>
      <c r="AZ482" s="795" t="s">
        <v>127</v>
      </c>
      <c r="BA482" s="519" t="s">
        <v>188</v>
      </c>
      <c r="BB482" s="519" t="s">
        <v>188</v>
      </c>
      <c r="BC482" s="519" t="s">
        <v>188</v>
      </c>
      <c r="BD482" s="519" t="s">
        <v>188</v>
      </c>
      <c r="BE482" s="519" t="s">
        <v>188</v>
      </c>
      <c r="BF482" s="516"/>
      <c r="BG482" s="516"/>
      <c r="BH482" s="581"/>
      <c r="BI482" s="581"/>
      <c r="BJ482" s="581"/>
      <c r="BK482" s="581"/>
      <c r="BL482" s="581"/>
      <c r="BM482" s="516"/>
      <c r="BN482" s="516"/>
      <c r="BO482" s="719"/>
    </row>
    <row r="483" spans="1:67" ht="94.5">
      <c r="A483" s="805"/>
      <c r="B483" s="808"/>
      <c r="C483" s="837"/>
      <c r="D483" s="728"/>
      <c r="E483" s="728"/>
      <c r="F483" s="515"/>
      <c r="G483" s="516"/>
      <c r="H483" s="520"/>
      <c r="I483" s="795"/>
      <c r="J483" s="491"/>
      <c r="K483" s="795"/>
      <c r="L483" s="516"/>
      <c r="M483" s="485"/>
      <c r="N483" s="516"/>
      <c r="O483" s="516"/>
      <c r="P483" s="519"/>
      <c r="Q483" s="514"/>
      <c r="R483" s="520"/>
      <c r="S483" s="482"/>
      <c r="T483" s="520"/>
      <c r="U483" s="482"/>
      <c r="V483" s="520"/>
      <c r="W483" s="482"/>
      <c r="X483" s="485"/>
      <c r="Y483" s="482"/>
      <c r="Z483" s="482"/>
      <c r="AA483" s="492"/>
      <c r="AB483" s="151">
        <v>2</v>
      </c>
      <c r="AC483" s="259" t="s">
        <v>2276</v>
      </c>
      <c r="AD483" s="162">
        <v>1</v>
      </c>
      <c r="AE483" s="207" t="s">
        <v>1315</v>
      </c>
      <c r="AF483" s="153" t="str">
        <f t="shared" si="29"/>
        <v>Probabilidad</v>
      </c>
      <c r="AG483" s="154" t="s">
        <v>231</v>
      </c>
      <c r="AH483" s="155">
        <f t="shared" si="28"/>
        <v>0.15</v>
      </c>
      <c r="AI483" s="154" t="s">
        <v>97</v>
      </c>
      <c r="AJ483" s="155">
        <f t="shared" si="30"/>
        <v>0.15</v>
      </c>
      <c r="AK483" s="156">
        <f t="shared" si="31"/>
        <v>0.3</v>
      </c>
      <c r="AL483" s="157">
        <f>IFERROR(IF(AND(AF482="Probabilidad",AF483="Probabilidad"),(AL482-(+AL482*AK483)),IF(AF483="Probabilidad",(S482-(+S482*AK483)),IF(AF483="Impacto",AL482,""))),"")</f>
        <v>0.33599999999999997</v>
      </c>
      <c r="AM483" s="157">
        <f>IFERROR(IF(AND(AF482="Impacto",AF483="Impacto"),(AM482-(+AM482*AK483)),IF(AF483="Impacto",(Y482-(+Y482*AK483)),IF(AF483="Probabilidad",AM482,""))),"")</f>
        <v>0.4</v>
      </c>
      <c r="AN483" s="158" t="s">
        <v>2131</v>
      </c>
      <c r="AO483" s="158" t="s">
        <v>99</v>
      </c>
      <c r="AP483" s="158" t="s">
        <v>100</v>
      </c>
      <c r="AQ483" s="520"/>
      <c r="AR483" s="491"/>
      <c r="AS483" s="491"/>
      <c r="AT483" s="492"/>
      <c r="AU483" s="491"/>
      <c r="AV483" s="491"/>
      <c r="AW483" s="492"/>
      <c r="AX483" s="492"/>
      <c r="AY483" s="492"/>
      <c r="AZ483" s="795"/>
      <c r="BA483" s="519"/>
      <c r="BB483" s="519"/>
      <c r="BC483" s="519"/>
      <c r="BD483" s="519"/>
      <c r="BE483" s="519"/>
      <c r="BF483" s="516"/>
      <c r="BG483" s="516"/>
      <c r="BH483" s="581"/>
      <c r="BI483" s="581"/>
      <c r="BJ483" s="581"/>
      <c r="BK483" s="581"/>
      <c r="BL483" s="581"/>
      <c r="BM483" s="516"/>
      <c r="BN483" s="516"/>
      <c r="BO483" s="719"/>
    </row>
    <row r="484" spans="1:67" ht="69">
      <c r="A484" s="805"/>
      <c r="B484" s="808"/>
      <c r="C484" s="837"/>
      <c r="D484" s="728"/>
      <c r="E484" s="728"/>
      <c r="F484" s="515"/>
      <c r="G484" s="516"/>
      <c r="H484" s="520"/>
      <c r="I484" s="795"/>
      <c r="J484" s="491"/>
      <c r="K484" s="795"/>
      <c r="L484" s="516"/>
      <c r="M484" s="485"/>
      <c r="N484" s="516"/>
      <c r="O484" s="516"/>
      <c r="P484" s="519"/>
      <c r="Q484" s="514"/>
      <c r="R484" s="520"/>
      <c r="S484" s="482"/>
      <c r="T484" s="520"/>
      <c r="U484" s="482"/>
      <c r="V484" s="520"/>
      <c r="W484" s="482"/>
      <c r="X484" s="485"/>
      <c r="Y484" s="482"/>
      <c r="Z484" s="482"/>
      <c r="AA484" s="492"/>
      <c r="AB484" s="151">
        <v>3</v>
      </c>
      <c r="AC484" s="259" t="s">
        <v>2262</v>
      </c>
      <c r="AD484" s="162">
        <v>3</v>
      </c>
      <c r="AE484" s="207" t="s">
        <v>1857</v>
      </c>
      <c r="AF484" s="153" t="str">
        <f t="shared" si="29"/>
        <v>Impacto</v>
      </c>
      <c r="AG484" s="154" t="s">
        <v>270</v>
      </c>
      <c r="AH484" s="155">
        <f t="shared" si="28"/>
        <v>0.1</v>
      </c>
      <c r="AI484" s="154" t="s">
        <v>97</v>
      </c>
      <c r="AJ484" s="155">
        <f t="shared" si="30"/>
        <v>0.15</v>
      </c>
      <c r="AK484" s="156">
        <f t="shared" si="31"/>
        <v>0.25</v>
      </c>
      <c r="AL484" s="157">
        <f>IFERROR(IF(AND(AF483="Probabilidad",AF484="Probabilidad"),(AL483-(+AL483*AK484)),IF(AND(AF483="Impacto",AF484="Probabilidad"),(AL482-(+AL482*AK484)),IF(AF484="Impacto",AL483,""))),"")</f>
        <v>0.33599999999999997</v>
      </c>
      <c r="AM484" s="157">
        <f>IFERROR(IF(AND(AF483="Impacto",AF484="Impacto"),(AM483-(+AM483*AK484)),IF(AND(AF483="Probabilidad",AF484="Impacto"),(AM482-(+AM482*AK484)),IF(AF484="Probabilidad",AM483,""))),"")</f>
        <v>0.30000000000000004</v>
      </c>
      <c r="AN484" s="158" t="s">
        <v>98</v>
      </c>
      <c r="AO484" s="158" t="s">
        <v>99</v>
      </c>
      <c r="AP484" s="158" t="s">
        <v>100</v>
      </c>
      <c r="AQ484" s="520"/>
      <c r="AR484" s="491"/>
      <c r="AS484" s="491"/>
      <c r="AT484" s="492"/>
      <c r="AU484" s="491"/>
      <c r="AV484" s="491"/>
      <c r="AW484" s="492"/>
      <c r="AX484" s="492"/>
      <c r="AY484" s="492"/>
      <c r="AZ484" s="795"/>
      <c r="BA484" s="519"/>
      <c r="BB484" s="519"/>
      <c r="BC484" s="519"/>
      <c r="BD484" s="519"/>
      <c r="BE484" s="519"/>
      <c r="BF484" s="516"/>
      <c r="BG484" s="516"/>
      <c r="BH484" s="581"/>
      <c r="BI484" s="581"/>
      <c r="BJ484" s="581"/>
      <c r="BK484" s="581"/>
      <c r="BL484" s="581"/>
      <c r="BM484" s="516"/>
      <c r="BN484" s="516"/>
      <c r="BO484" s="719"/>
    </row>
    <row r="485" spans="1:67" ht="69">
      <c r="A485" s="805"/>
      <c r="B485" s="808"/>
      <c r="C485" s="837"/>
      <c r="D485" s="728"/>
      <c r="E485" s="728"/>
      <c r="F485" s="515"/>
      <c r="G485" s="516"/>
      <c r="H485" s="520"/>
      <c r="I485" s="795"/>
      <c r="J485" s="491"/>
      <c r="K485" s="795"/>
      <c r="L485" s="516"/>
      <c r="M485" s="485"/>
      <c r="N485" s="516"/>
      <c r="O485" s="516"/>
      <c r="P485" s="519"/>
      <c r="Q485" s="514"/>
      <c r="R485" s="520"/>
      <c r="S485" s="482"/>
      <c r="T485" s="520"/>
      <c r="U485" s="482"/>
      <c r="V485" s="520"/>
      <c r="W485" s="482"/>
      <c r="X485" s="485"/>
      <c r="Y485" s="482"/>
      <c r="Z485" s="482"/>
      <c r="AA485" s="492"/>
      <c r="AB485" s="151">
        <v>4</v>
      </c>
      <c r="AC485" s="259" t="s">
        <v>2277</v>
      </c>
      <c r="AD485" s="162">
        <v>1</v>
      </c>
      <c r="AE485" s="207" t="s">
        <v>1324</v>
      </c>
      <c r="AF485" s="153" t="str">
        <f t="shared" si="29"/>
        <v>Probabilidad</v>
      </c>
      <c r="AG485" s="154" t="s">
        <v>231</v>
      </c>
      <c r="AH485" s="155">
        <f t="shared" si="28"/>
        <v>0.15</v>
      </c>
      <c r="AI485" s="154" t="s">
        <v>97</v>
      </c>
      <c r="AJ485" s="155">
        <f t="shared" si="30"/>
        <v>0.15</v>
      </c>
      <c r="AK485" s="156">
        <f t="shared" si="31"/>
        <v>0.3</v>
      </c>
      <c r="AL485" s="157">
        <f>IFERROR(IF(AND(AF484="Probabilidad",AF485="Probabilidad"),(AL484-(+AL484*AK485)),IF(AND(AF484="Impacto",AF485="Probabilidad"),(AL483-(+AL483*AK485)),IF(AF485="Impacto",AL484,""))),"")</f>
        <v>0.23519999999999996</v>
      </c>
      <c r="AM485" s="157">
        <f>IFERROR(IF(AND(AF484="Impacto",AF485="Impacto"),(AM484-(+AM484*AK485)),IF(AND(AF484="Probabilidad",AF485="Impacto"),(AM483-(+AM483*AK485)),IF(AF485="Probabilidad",AM484,""))),"")</f>
        <v>0.30000000000000004</v>
      </c>
      <c r="AN485" s="158" t="s">
        <v>98</v>
      </c>
      <c r="AO485" s="158" t="s">
        <v>99</v>
      </c>
      <c r="AP485" s="158" t="s">
        <v>100</v>
      </c>
      <c r="AQ485" s="520"/>
      <c r="AR485" s="491"/>
      <c r="AS485" s="491"/>
      <c r="AT485" s="492"/>
      <c r="AU485" s="491"/>
      <c r="AV485" s="491"/>
      <c r="AW485" s="492"/>
      <c r="AX485" s="492"/>
      <c r="AY485" s="492"/>
      <c r="AZ485" s="795"/>
      <c r="BA485" s="519"/>
      <c r="BB485" s="519"/>
      <c r="BC485" s="519"/>
      <c r="BD485" s="519"/>
      <c r="BE485" s="519"/>
      <c r="BF485" s="516"/>
      <c r="BG485" s="516"/>
      <c r="BH485" s="581"/>
      <c r="BI485" s="581"/>
      <c r="BJ485" s="581"/>
      <c r="BK485" s="581"/>
      <c r="BL485" s="581"/>
      <c r="BM485" s="516"/>
      <c r="BN485" s="516"/>
      <c r="BO485" s="719"/>
    </row>
    <row r="486" spans="1:67" ht="69">
      <c r="A486" s="805"/>
      <c r="B486" s="808"/>
      <c r="C486" s="837"/>
      <c r="D486" s="728"/>
      <c r="E486" s="728"/>
      <c r="F486" s="515"/>
      <c r="G486" s="516"/>
      <c r="H486" s="520"/>
      <c r="I486" s="795"/>
      <c r="J486" s="491"/>
      <c r="K486" s="795"/>
      <c r="L486" s="516"/>
      <c r="M486" s="485"/>
      <c r="N486" s="516"/>
      <c r="O486" s="516"/>
      <c r="P486" s="519"/>
      <c r="Q486" s="514"/>
      <c r="R486" s="520"/>
      <c r="S486" s="482"/>
      <c r="T486" s="520"/>
      <c r="U486" s="482"/>
      <c r="V486" s="520"/>
      <c r="W486" s="482"/>
      <c r="X486" s="485"/>
      <c r="Y486" s="482"/>
      <c r="Z486" s="482"/>
      <c r="AA486" s="492"/>
      <c r="AB486" s="151">
        <v>5</v>
      </c>
      <c r="AC486" s="316" t="s">
        <v>2278</v>
      </c>
      <c r="AD486" s="162">
        <v>1.2</v>
      </c>
      <c r="AE486" s="207" t="s">
        <v>2279</v>
      </c>
      <c r="AF486" s="153" t="str">
        <f t="shared" si="29"/>
        <v>Probabilidad</v>
      </c>
      <c r="AG486" s="154" t="s">
        <v>96</v>
      </c>
      <c r="AH486" s="155">
        <f t="shared" si="28"/>
        <v>0.25</v>
      </c>
      <c r="AI486" s="154" t="s">
        <v>635</v>
      </c>
      <c r="AJ486" s="155">
        <f t="shared" si="30"/>
        <v>0.25</v>
      </c>
      <c r="AK486" s="156">
        <f t="shared" si="31"/>
        <v>0.5</v>
      </c>
      <c r="AL486" s="157">
        <f>IFERROR(IF(AND(AF485="Probabilidad",AF486="Probabilidad"),(AL485-(+AL485*AK486)),IF(AND(AF485="Impacto",AF486="Probabilidad"),(AL484-(+AL484*AK486)),IF(AF486="Impacto",AL485,""))),"")</f>
        <v>0.11759999999999998</v>
      </c>
      <c r="AM486" s="157">
        <f>IFERROR(IF(AND(AF485="Impacto",AF486="Impacto"),(AM485-(+AM485*AK486)),IF(AND(AF485="Probabilidad",AF486="Impacto"),(AM484-(+AM484*AK486)),IF(AF486="Probabilidad",AM485,""))),"")</f>
        <v>0.30000000000000004</v>
      </c>
      <c r="AN486" s="158" t="s">
        <v>98</v>
      </c>
      <c r="AO486" s="158" t="s">
        <v>99</v>
      </c>
      <c r="AP486" s="158" t="s">
        <v>100</v>
      </c>
      <c r="AQ486" s="520"/>
      <c r="AR486" s="491"/>
      <c r="AS486" s="491"/>
      <c r="AT486" s="492"/>
      <c r="AU486" s="491"/>
      <c r="AV486" s="491"/>
      <c r="AW486" s="492"/>
      <c r="AX486" s="492"/>
      <c r="AY486" s="492"/>
      <c r="AZ486" s="795"/>
      <c r="BA486" s="519"/>
      <c r="BB486" s="519"/>
      <c r="BC486" s="519"/>
      <c r="BD486" s="519"/>
      <c r="BE486" s="519"/>
      <c r="BF486" s="516"/>
      <c r="BG486" s="516"/>
      <c r="BH486" s="581"/>
      <c r="BI486" s="581"/>
      <c r="BJ486" s="581"/>
      <c r="BK486" s="581"/>
      <c r="BL486" s="581"/>
      <c r="BM486" s="516"/>
      <c r="BN486" s="516"/>
      <c r="BO486" s="719"/>
    </row>
    <row r="487" spans="1:67" ht="67.5">
      <c r="A487" s="805"/>
      <c r="B487" s="808"/>
      <c r="C487" s="837"/>
      <c r="D487" s="728" t="s">
        <v>1299</v>
      </c>
      <c r="E487" s="728" t="s">
        <v>875</v>
      </c>
      <c r="F487" s="515">
        <v>4</v>
      </c>
      <c r="G487" s="516" t="s">
        <v>2272</v>
      </c>
      <c r="H487" s="520" t="s">
        <v>1301</v>
      </c>
      <c r="I487" s="795" t="s">
        <v>1316</v>
      </c>
      <c r="J487" s="491" t="s">
        <v>2280</v>
      </c>
      <c r="K487" s="795" t="s">
        <v>180</v>
      </c>
      <c r="L487" s="516" t="s">
        <v>302</v>
      </c>
      <c r="M487" s="485" t="s">
        <v>1304</v>
      </c>
      <c r="N487" s="516" t="s">
        <v>2281</v>
      </c>
      <c r="O487" s="516" t="s">
        <v>2282</v>
      </c>
      <c r="P487" s="519" t="s">
        <v>188</v>
      </c>
      <c r="Q487" s="518" t="s">
        <v>188</v>
      </c>
      <c r="R487" s="520" t="s">
        <v>218</v>
      </c>
      <c r="S487" s="482">
        <f>IF(R487="Muy Alta",100%,IF(R487="Alta",80%,IF(R487="Media",60%,IF(R487="Baja",40%,IF(R487="Muy Baja",20%,"")))))</f>
        <v>0.8</v>
      </c>
      <c r="T487" s="520" t="s">
        <v>183</v>
      </c>
      <c r="U487" s="482">
        <f>IF(T487="Catastrófico",100%,IF(T487="Mayor",80%,IF(T487="Moderado",60%,IF(T487="Menor",40%,IF(T487="Leve",20%,"")))))</f>
        <v>0.4</v>
      </c>
      <c r="V487" s="520" t="s">
        <v>183</v>
      </c>
      <c r="W487" s="482">
        <f>IF(V487="Catastrófico",100%,IF(V487="Mayor",80%,IF(V487="Moderado",60%,IF(V487="Menor",40%,IF(V487="Leve",20%,"")))))</f>
        <v>0.4</v>
      </c>
      <c r="X487" s="485" t="str">
        <f>IF(Y487=100%,"Catastrófico",IF(Y487=80%,"Mayor",IF(Y487=60%,"Moderado",IF(Y487=40%,"Menor",IF(Y487=20%,"Leve","")))))</f>
        <v>Menor</v>
      </c>
      <c r="Y487" s="482">
        <f>IF(AND(U487="",W487=""),"",MAX(U487,W487))</f>
        <v>0.4</v>
      </c>
      <c r="Z487" s="482" t="str">
        <f>CONCATENATE(R487,X487)</f>
        <v>AltaMenor</v>
      </c>
      <c r="AA487" s="492" t="str">
        <f>IF(Z487="Muy AltaLeve","Alto",IF(Z487="Muy AltaMenor","Alto",IF(Z487="Muy AltaModerado","Alto",IF(Z487="Muy AltaMayor","Alto",IF(Z487="Muy AltaCatastrófico","Extremo",IF(Z487="AltaLeve","Moderado",IF(Z487="AltaMenor","Moderado",IF(Z487="AltaModerado","Alto",IF(Z487="AltaMayor","Alto",IF(Z487="AltaCatastrófico","Extremo",IF(Z487="MediaLeve","Moderado",IF(Z487="MediaMenor","Moderado",IF(Z487="MediaModerado","Moderado",IF(Z487="MediaMayor","Alto",IF(Z487="MediaCatastrófico","Extremo",IF(Z487="BajaLeve","Bajo",IF(Z487="BajaMenor","Moderado",IF(Z487="BajaModerado","Moderado",IF(Z487="BajaMayor","Alto",IF(Z487="BajaCatastrófico","Extremo",IF(Z487="Muy BajaLeve","Bajo",IF(Z487="Muy BajaMenor","Bajo",IF(Z487="Muy BajaModerado","Moderado",IF(Z487="Muy BajaMayor","Alto",IF(Z487="Muy BajaCatastrófico","Extremo","")))))))))))))))))))))))))</f>
        <v>Moderado</v>
      </c>
      <c r="AB487" s="151">
        <v>1</v>
      </c>
      <c r="AC487" s="323" t="s">
        <v>2283</v>
      </c>
      <c r="AD487" s="159">
        <v>3</v>
      </c>
      <c r="AE487" s="207" t="s">
        <v>1486</v>
      </c>
      <c r="AF487" s="153" t="str">
        <f t="shared" si="29"/>
        <v>Probabilidad</v>
      </c>
      <c r="AG487" s="154" t="s">
        <v>231</v>
      </c>
      <c r="AH487" s="155">
        <f t="shared" si="28"/>
        <v>0.15</v>
      </c>
      <c r="AI487" s="154" t="s">
        <v>97</v>
      </c>
      <c r="AJ487" s="155">
        <f t="shared" si="30"/>
        <v>0.15</v>
      </c>
      <c r="AK487" s="156">
        <f t="shared" si="31"/>
        <v>0.3</v>
      </c>
      <c r="AL487" s="157">
        <f>IFERROR(IF(AF487="Probabilidad",(S487-(+S487*AK487)),IF(AF487="Impacto",S487,"")),"")</f>
        <v>0.56000000000000005</v>
      </c>
      <c r="AM487" s="157">
        <f>IFERROR(IF(AF487="Impacto",(Y487-(+Y487*AK487)),IF(AF487="Probabilidad",Y487,"")),"")</f>
        <v>0.4</v>
      </c>
      <c r="AN487" s="158" t="s">
        <v>2131</v>
      </c>
      <c r="AO487" s="158" t="s">
        <v>99</v>
      </c>
      <c r="AP487" s="158" t="s">
        <v>100</v>
      </c>
      <c r="AQ487" s="520" t="s">
        <v>1845</v>
      </c>
      <c r="AR487" s="490">
        <f>S487</f>
        <v>0.8</v>
      </c>
      <c r="AS487" s="490">
        <f>IF(AL487="","",MIN(AL487:AL492))</f>
        <v>9.8783999999999997E-2</v>
      </c>
      <c r="AT487" s="492" t="str">
        <f>IFERROR(IF(AS487="","",IF(AS487&lt;=0.2,"Muy Baja",IF(AS487&lt;=0.4,"Baja",IF(AS487&lt;=0.6,"Media",IF(AS487&lt;=0.8,"Alta","Muy Alta"))))),"")</f>
        <v>Muy Baja</v>
      </c>
      <c r="AU487" s="490">
        <f>Y487</f>
        <v>0.4</v>
      </c>
      <c r="AV487" s="490">
        <f>IF(AM487="","",MIN(AM487:AM492))</f>
        <v>0.30000000000000004</v>
      </c>
      <c r="AW487" s="492" t="str">
        <f>IFERROR(IF(AV487="","",IF(AV487&lt;=0.2,"Leve",IF(AV487&lt;=0.4,"Menor",IF(AV487&lt;=0.6,"Moderado",IF(AV487&lt;=0.8,"Mayor","Catastrófico"))))),"")</f>
        <v>Menor</v>
      </c>
      <c r="AX487" s="492" t="str">
        <f>AA487</f>
        <v>Moderado</v>
      </c>
      <c r="AY487" s="492" t="str">
        <f>IFERROR(IF(OR(AND(AT487="Muy Baja",AW487="Leve"),AND(AT487="Muy Baja",AW487="Menor"),AND(AT487="Baja",AW487="Leve")),"Bajo",IF(OR(AND(AT487="Muy baja",AW487="Moderado"),AND(AT487="Baja",AW487="Menor"),AND(AT487="Baja",AW487="Moderado"),AND(AT487="Media",AW487="Leve"),AND(AT487="Media",AW487="Menor"),AND(AT487="Media",AW487="Moderado"),AND(AT487="Alta",AW487="Leve"),AND(AT487="Alta",AW487="Menor")),"Moderado",IF(OR(AND(AT487="Muy Baja",AW487="Mayor"),AND(AT487="Baja",AW487="Mayor"),AND(AT487="Media",AW487="Mayor"),AND(AT487="Alta",AW487="Moderado"),AND(AT487="Alta",AW487="Mayor"),AND(AT487="Muy Alta",AW487="Leve"),AND(AT487="Muy Alta",AW487="Menor"),AND(AT487="Muy Alta",AW487="Moderado"),AND(AT487="Muy Alta",AW487="Mayor")),"Alto",IF(OR(AND(AT487="Muy Baja",AW487="Catastrófico"),AND(AT487="Baja",AW487="Catastrófico"),AND(AT487="Media",AW487="Catastrófico"),AND(AT487="Alta",AW487="Catastrófico"),AND(AT487="Muy Alta",AW487="Catastrófico")),"Extremo","")))),"")</f>
        <v>Bajo</v>
      </c>
      <c r="AZ487" s="795" t="s">
        <v>127</v>
      </c>
      <c r="BA487" s="519" t="s">
        <v>188</v>
      </c>
      <c r="BB487" s="519" t="s">
        <v>188</v>
      </c>
      <c r="BC487" s="519" t="s">
        <v>188</v>
      </c>
      <c r="BD487" s="519" t="s">
        <v>188</v>
      </c>
      <c r="BE487" s="519" t="s">
        <v>188</v>
      </c>
      <c r="BF487" s="516"/>
      <c r="BG487" s="516"/>
      <c r="BH487" s="581"/>
      <c r="BI487" s="581"/>
      <c r="BJ487" s="581"/>
      <c r="BK487" s="581"/>
      <c r="BL487" s="581"/>
      <c r="BM487" s="516"/>
      <c r="BN487" s="516"/>
      <c r="BO487" s="719"/>
    </row>
    <row r="488" spans="1:67" ht="67.5">
      <c r="A488" s="805"/>
      <c r="B488" s="808"/>
      <c r="C488" s="837"/>
      <c r="D488" s="728"/>
      <c r="E488" s="728"/>
      <c r="F488" s="515"/>
      <c r="G488" s="516"/>
      <c r="H488" s="520"/>
      <c r="I488" s="795"/>
      <c r="J488" s="491"/>
      <c r="K488" s="795"/>
      <c r="L488" s="516"/>
      <c r="M488" s="485"/>
      <c r="N488" s="516"/>
      <c r="O488" s="516"/>
      <c r="P488" s="519"/>
      <c r="Q488" s="518"/>
      <c r="R488" s="520"/>
      <c r="S488" s="482"/>
      <c r="T488" s="520"/>
      <c r="U488" s="482"/>
      <c r="V488" s="520"/>
      <c r="W488" s="482"/>
      <c r="X488" s="485"/>
      <c r="Y488" s="482"/>
      <c r="Z488" s="482"/>
      <c r="AA488" s="492"/>
      <c r="AB488" s="151">
        <v>2</v>
      </c>
      <c r="AC488" s="323" t="s">
        <v>2284</v>
      </c>
      <c r="AD488" s="159">
        <v>2</v>
      </c>
      <c r="AE488" s="207" t="s">
        <v>1365</v>
      </c>
      <c r="AF488" s="153" t="str">
        <f t="shared" si="29"/>
        <v>Probabilidad</v>
      </c>
      <c r="AG488" s="154" t="s">
        <v>231</v>
      </c>
      <c r="AH488" s="155">
        <f t="shared" si="28"/>
        <v>0.15</v>
      </c>
      <c r="AI488" s="154" t="s">
        <v>97</v>
      </c>
      <c r="AJ488" s="155">
        <f t="shared" si="30"/>
        <v>0.15</v>
      </c>
      <c r="AK488" s="156">
        <f t="shared" si="31"/>
        <v>0.3</v>
      </c>
      <c r="AL488" s="157">
        <f>IFERROR(IF(AND(AF487="Probabilidad",AF488="Probabilidad"),(AL487-(+AL487*AK488)),IF(AF488="Probabilidad",(S487-(+S487*AK488)),IF(AF488="Impacto",AL487,""))),"")</f>
        <v>0.39200000000000002</v>
      </c>
      <c r="AM488" s="157">
        <f>IFERROR(IF(AND(AF487="Impacto",AF488="Impacto"),(AM487-(+AM487*AK488)),IF(AF488="Impacto",(Y487-(+Y487*AK488)),IF(AF488="Probabilidad",AM487,""))),"")</f>
        <v>0.4</v>
      </c>
      <c r="AN488" s="158" t="s">
        <v>2131</v>
      </c>
      <c r="AO488" s="158" t="s">
        <v>99</v>
      </c>
      <c r="AP488" s="158" t="s">
        <v>100</v>
      </c>
      <c r="AQ488" s="520"/>
      <c r="AR488" s="491"/>
      <c r="AS488" s="491"/>
      <c r="AT488" s="492"/>
      <c r="AU488" s="491"/>
      <c r="AV488" s="491"/>
      <c r="AW488" s="492"/>
      <c r="AX488" s="492"/>
      <c r="AY488" s="492"/>
      <c r="AZ488" s="795"/>
      <c r="BA488" s="519"/>
      <c r="BB488" s="519"/>
      <c r="BC488" s="519"/>
      <c r="BD488" s="519"/>
      <c r="BE488" s="519"/>
      <c r="BF488" s="516"/>
      <c r="BG488" s="516"/>
      <c r="BH488" s="581"/>
      <c r="BI488" s="581"/>
      <c r="BJ488" s="581"/>
      <c r="BK488" s="581"/>
      <c r="BL488" s="581"/>
      <c r="BM488" s="516"/>
      <c r="BN488" s="516"/>
      <c r="BO488" s="719"/>
    </row>
    <row r="489" spans="1:67" ht="67.5">
      <c r="A489" s="805"/>
      <c r="B489" s="808"/>
      <c r="C489" s="837"/>
      <c r="D489" s="728"/>
      <c r="E489" s="728"/>
      <c r="F489" s="515"/>
      <c r="G489" s="516"/>
      <c r="H489" s="520"/>
      <c r="I489" s="795"/>
      <c r="J489" s="491"/>
      <c r="K489" s="795"/>
      <c r="L489" s="516"/>
      <c r="M489" s="485"/>
      <c r="N489" s="516"/>
      <c r="O489" s="516"/>
      <c r="P489" s="519"/>
      <c r="Q489" s="518"/>
      <c r="R489" s="520"/>
      <c r="S489" s="482"/>
      <c r="T489" s="520"/>
      <c r="U489" s="482"/>
      <c r="V489" s="520"/>
      <c r="W489" s="482"/>
      <c r="X489" s="485"/>
      <c r="Y489" s="482"/>
      <c r="Z489" s="482"/>
      <c r="AA489" s="492"/>
      <c r="AB489" s="151">
        <v>3</v>
      </c>
      <c r="AC489" s="323" t="s">
        <v>2285</v>
      </c>
      <c r="AD489" s="159">
        <v>2</v>
      </c>
      <c r="AE489" s="207"/>
      <c r="AF489" s="153" t="str">
        <f t="shared" si="29"/>
        <v>Probabilidad</v>
      </c>
      <c r="AG489" s="154" t="s">
        <v>96</v>
      </c>
      <c r="AH489" s="155">
        <f t="shared" si="28"/>
        <v>0.25</v>
      </c>
      <c r="AI489" s="154" t="s">
        <v>97</v>
      </c>
      <c r="AJ489" s="155">
        <f t="shared" si="30"/>
        <v>0.15</v>
      </c>
      <c r="AK489" s="156">
        <f t="shared" si="31"/>
        <v>0.4</v>
      </c>
      <c r="AL489" s="157">
        <f>IFERROR(IF(AND(AF488="Probabilidad",AF489="Probabilidad"),(AL488-(+AL488*AK489)),IF(AND(AF488="Impacto",AF489="Probabilidad"),(AL487-(+AL487*AK489)),IF(AF489="Impacto",AL488,""))),"")</f>
        <v>0.23519999999999999</v>
      </c>
      <c r="AM489" s="157">
        <f>IFERROR(IF(AND(AF488="Impacto",AF489="Impacto"),(AM488-(+AM488*AK489)),IF(AND(AF488="Probabilidad",AF489="Impacto"),(AM487-(+AM487*AK489)),IF(AF489="Probabilidad",AM488,""))),"")</f>
        <v>0.4</v>
      </c>
      <c r="AN489" s="158" t="s">
        <v>2131</v>
      </c>
      <c r="AO489" s="158" t="s">
        <v>99</v>
      </c>
      <c r="AP489" s="158" t="s">
        <v>100</v>
      </c>
      <c r="AQ489" s="520"/>
      <c r="AR489" s="491"/>
      <c r="AS489" s="491"/>
      <c r="AT489" s="492"/>
      <c r="AU489" s="491"/>
      <c r="AV489" s="491"/>
      <c r="AW489" s="492"/>
      <c r="AX489" s="492"/>
      <c r="AY489" s="492"/>
      <c r="AZ489" s="795"/>
      <c r="BA489" s="519"/>
      <c r="BB489" s="519"/>
      <c r="BC489" s="519"/>
      <c r="BD489" s="519"/>
      <c r="BE489" s="519"/>
      <c r="BF489" s="516"/>
      <c r="BG489" s="516"/>
      <c r="BH489" s="581"/>
      <c r="BI489" s="581"/>
      <c r="BJ489" s="581"/>
      <c r="BK489" s="581"/>
      <c r="BL489" s="581"/>
      <c r="BM489" s="516"/>
      <c r="BN489" s="516"/>
      <c r="BO489" s="719"/>
    </row>
    <row r="490" spans="1:67" ht="67.5">
      <c r="A490" s="805"/>
      <c r="B490" s="808"/>
      <c r="C490" s="837"/>
      <c r="D490" s="728"/>
      <c r="E490" s="728"/>
      <c r="F490" s="515"/>
      <c r="G490" s="516"/>
      <c r="H490" s="520"/>
      <c r="I490" s="795"/>
      <c r="J490" s="491"/>
      <c r="K490" s="795"/>
      <c r="L490" s="516"/>
      <c r="M490" s="485"/>
      <c r="N490" s="516"/>
      <c r="O490" s="516"/>
      <c r="P490" s="519"/>
      <c r="Q490" s="518"/>
      <c r="R490" s="520"/>
      <c r="S490" s="482"/>
      <c r="T490" s="520"/>
      <c r="U490" s="482"/>
      <c r="V490" s="520"/>
      <c r="W490" s="482"/>
      <c r="X490" s="485"/>
      <c r="Y490" s="482"/>
      <c r="Z490" s="482"/>
      <c r="AA490" s="492"/>
      <c r="AB490" s="151">
        <v>4</v>
      </c>
      <c r="AC490" s="316" t="s">
        <v>2286</v>
      </c>
      <c r="AD490" s="159">
        <v>3</v>
      </c>
      <c r="AE490" s="207" t="s">
        <v>1857</v>
      </c>
      <c r="AF490" s="153" t="str">
        <f t="shared" si="29"/>
        <v>Probabilidad</v>
      </c>
      <c r="AG490" s="154" t="s">
        <v>231</v>
      </c>
      <c r="AH490" s="155">
        <f t="shared" si="28"/>
        <v>0.15</v>
      </c>
      <c r="AI490" s="154" t="s">
        <v>97</v>
      </c>
      <c r="AJ490" s="155">
        <f t="shared" si="30"/>
        <v>0.15</v>
      </c>
      <c r="AK490" s="156">
        <f t="shared" si="31"/>
        <v>0.3</v>
      </c>
      <c r="AL490" s="157">
        <f>IFERROR(IF(AND(AF489="Probabilidad",AF490="Probabilidad"),(AL489-(+AL489*AK490)),IF(AND(AF489="Impacto",AF490="Probabilidad"),(AL488-(+AL488*AK490)),IF(AF490="Impacto",AL489,""))),"")</f>
        <v>0.16464000000000001</v>
      </c>
      <c r="AM490" s="157">
        <f>IFERROR(IF(AND(AF489="Impacto",AF490="Impacto"),(AM489-(+AM489*AK490)),IF(AND(AF489="Probabilidad",AF490="Impacto"),(AM488-(+AM488*AK490)),IF(AF490="Probabilidad",AM489,""))),"")</f>
        <v>0.4</v>
      </c>
      <c r="AN490" s="158" t="s">
        <v>2131</v>
      </c>
      <c r="AO490" s="158" t="s">
        <v>99</v>
      </c>
      <c r="AP490" s="158" t="s">
        <v>100</v>
      </c>
      <c r="AQ490" s="520"/>
      <c r="AR490" s="491"/>
      <c r="AS490" s="491"/>
      <c r="AT490" s="492"/>
      <c r="AU490" s="491"/>
      <c r="AV490" s="491"/>
      <c r="AW490" s="492"/>
      <c r="AX490" s="492"/>
      <c r="AY490" s="492"/>
      <c r="AZ490" s="795"/>
      <c r="BA490" s="519"/>
      <c r="BB490" s="519"/>
      <c r="BC490" s="519"/>
      <c r="BD490" s="519"/>
      <c r="BE490" s="519"/>
      <c r="BF490" s="516"/>
      <c r="BG490" s="516"/>
      <c r="BH490" s="581"/>
      <c r="BI490" s="581"/>
      <c r="BJ490" s="581"/>
      <c r="BK490" s="581"/>
      <c r="BL490" s="581"/>
      <c r="BM490" s="516"/>
      <c r="BN490" s="516"/>
      <c r="BO490" s="719"/>
    </row>
    <row r="491" spans="1:67" ht="69">
      <c r="A491" s="805"/>
      <c r="B491" s="808"/>
      <c r="C491" s="837"/>
      <c r="D491" s="728"/>
      <c r="E491" s="728"/>
      <c r="F491" s="515"/>
      <c r="G491" s="516"/>
      <c r="H491" s="520"/>
      <c r="I491" s="795"/>
      <c r="J491" s="491"/>
      <c r="K491" s="795"/>
      <c r="L491" s="516"/>
      <c r="M491" s="485"/>
      <c r="N491" s="516"/>
      <c r="O491" s="516"/>
      <c r="P491" s="519"/>
      <c r="Q491" s="518"/>
      <c r="R491" s="520"/>
      <c r="S491" s="482"/>
      <c r="T491" s="520"/>
      <c r="U491" s="482"/>
      <c r="V491" s="520"/>
      <c r="W491" s="482"/>
      <c r="X491" s="485"/>
      <c r="Y491" s="482"/>
      <c r="Z491" s="482"/>
      <c r="AA491" s="492"/>
      <c r="AB491" s="151">
        <v>5</v>
      </c>
      <c r="AC491" s="207" t="s">
        <v>1844</v>
      </c>
      <c r="AD491" s="159">
        <v>3</v>
      </c>
      <c r="AE491" s="152" t="s">
        <v>1324</v>
      </c>
      <c r="AF491" s="153" t="str">
        <f t="shared" si="29"/>
        <v>Probabilidad</v>
      </c>
      <c r="AG491" s="154" t="s">
        <v>96</v>
      </c>
      <c r="AH491" s="155">
        <f t="shared" si="28"/>
        <v>0.25</v>
      </c>
      <c r="AI491" s="154" t="s">
        <v>97</v>
      </c>
      <c r="AJ491" s="155">
        <f t="shared" si="30"/>
        <v>0.15</v>
      </c>
      <c r="AK491" s="156">
        <f t="shared" si="31"/>
        <v>0.4</v>
      </c>
      <c r="AL491" s="157">
        <f>IFERROR(IF(AND(AF490="Probabilidad",AF491="Probabilidad"),(AL490-(+AL490*AK491)),IF(AND(AF490="Impacto",AF491="Probabilidad"),(AL489-(+AL489*AK491)),IF(AF491="Impacto",AL490,""))),"")</f>
        <v>9.8783999999999997E-2</v>
      </c>
      <c r="AM491" s="157">
        <f>IFERROR(IF(AND(AF490="Impacto",AF491="Impacto"),(AM490-(+AM490*AK491)),IF(AND(AF490="Probabilidad",AF491="Impacto"),(AM489-(+AM489*AK491)),IF(AF491="Probabilidad",AM490,""))),"")</f>
        <v>0.4</v>
      </c>
      <c r="AN491" s="158" t="s">
        <v>98</v>
      </c>
      <c r="AO491" s="158" t="s">
        <v>99</v>
      </c>
      <c r="AP491" s="158" t="s">
        <v>100</v>
      </c>
      <c r="AQ491" s="520"/>
      <c r="AR491" s="491"/>
      <c r="AS491" s="491"/>
      <c r="AT491" s="492"/>
      <c r="AU491" s="491"/>
      <c r="AV491" s="491"/>
      <c r="AW491" s="492"/>
      <c r="AX491" s="492"/>
      <c r="AY491" s="492"/>
      <c r="AZ491" s="795"/>
      <c r="BA491" s="519"/>
      <c r="BB491" s="519"/>
      <c r="BC491" s="519"/>
      <c r="BD491" s="519"/>
      <c r="BE491" s="519"/>
      <c r="BF491" s="516"/>
      <c r="BG491" s="516"/>
      <c r="BH491" s="581"/>
      <c r="BI491" s="581"/>
      <c r="BJ491" s="581"/>
      <c r="BK491" s="581"/>
      <c r="BL491" s="581"/>
      <c r="BM491" s="516"/>
      <c r="BN491" s="516"/>
      <c r="BO491" s="719"/>
    </row>
    <row r="492" spans="1:67" ht="69">
      <c r="A492" s="805"/>
      <c r="B492" s="808"/>
      <c r="C492" s="837"/>
      <c r="D492" s="728"/>
      <c r="E492" s="728"/>
      <c r="F492" s="515"/>
      <c r="G492" s="516"/>
      <c r="H492" s="520"/>
      <c r="I492" s="795"/>
      <c r="J492" s="491"/>
      <c r="K492" s="795"/>
      <c r="L492" s="516"/>
      <c r="M492" s="485"/>
      <c r="N492" s="516"/>
      <c r="O492" s="516"/>
      <c r="P492" s="519"/>
      <c r="Q492" s="518"/>
      <c r="R492" s="520"/>
      <c r="S492" s="482"/>
      <c r="T492" s="520"/>
      <c r="U492" s="482"/>
      <c r="V492" s="520"/>
      <c r="W492" s="482"/>
      <c r="X492" s="485"/>
      <c r="Y492" s="482"/>
      <c r="Z492" s="482"/>
      <c r="AA492" s="492"/>
      <c r="AB492" s="151">
        <v>6</v>
      </c>
      <c r="AC492" s="207" t="s">
        <v>1845</v>
      </c>
      <c r="AD492" s="159">
        <v>3</v>
      </c>
      <c r="AE492" s="152" t="s">
        <v>1324</v>
      </c>
      <c r="AF492" s="153" t="str">
        <f t="shared" si="29"/>
        <v>Impacto</v>
      </c>
      <c r="AG492" s="154" t="s">
        <v>270</v>
      </c>
      <c r="AH492" s="155">
        <f t="shared" si="28"/>
        <v>0.1</v>
      </c>
      <c r="AI492" s="154" t="s">
        <v>97</v>
      </c>
      <c r="AJ492" s="155">
        <f t="shared" si="30"/>
        <v>0.15</v>
      </c>
      <c r="AK492" s="156">
        <f t="shared" si="31"/>
        <v>0.25</v>
      </c>
      <c r="AL492" s="157">
        <f>IFERROR(IF(AND(AF491="Probabilidad",AF492="Probabilidad"),(AL491-(+AL491*AK492)),IF(AND(AF491="Impacto",AF492="Probabilidad"),(AL490-(+AL490*AK492)),IF(AF492="Impacto",AL491,""))),"")</f>
        <v>9.8783999999999997E-2</v>
      </c>
      <c r="AM492" s="157">
        <f>IFERROR(IF(AND(AF491="Impacto",AF492="Impacto"),(AM491-(+AM491*AK492)),IF(AND(AF491="Probabilidad",AF492="Impacto"),(AM490-(+AM490*AK492)),IF(AF492="Probabilidad",AM491,""))),"")</f>
        <v>0.30000000000000004</v>
      </c>
      <c r="AN492" s="158" t="s">
        <v>98</v>
      </c>
      <c r="AO492" s="158" t="s">
        <v>99</v>
      </c>
      <c r="AP492" s="158" t="s">
        <v>100</v>
      </c>
      <c r="AQ492" s="520"/>
      <c r="AR492" s="491"/>
      <c r="AS492" s="491"/>
      <c r="AT492" s="492"/>
      <c r="AU492" s="491"/>
      <c r="AV492" s="491"/>
      <c r="AW492" s="492"/>
      <c r="AX492" s="492"/>
      <c r="AY492" s="492"/>
      <c r="AZ492" s="795"/>
      <c r="BA492" s="519"/>
      <c r="BB492" s="519"/>
      <c r="BC492" s="519"/>
      <c r="BD492" s="519"/>
      <c r="BE492" s="519"/>
      <c r="BF492" s="516"/>
      <c r="BG492" s="516"/>
      <c r="BH492" s="581"/>
      <c r="BI492" s="581"/>
      <c r="BJ492" s="581"/>
      <c r="BK492" s="581"/>
      <c r="BL492" s="581"/>
      <c r="BM492" s="516"/>
      <c r="BN492" s="516"/>
      <c r="BO492" s="719"/>
    </row>
    <row r="493" spans="1:67" ht="77.25">
      <c r="A493" s="805"/>
      <c r="B493" s="808"/>
      <c r="C493" s="837"/>
      <c r="D493" s="728" t="s">
        <v>1299</v>
      </c>
      <c r="E493" s="728" t="s">
        <v>875</v>
      </c>
      <c r="F493" s="515">
        <v>5</v>
      </c>
      <c r="G493" s="737" t="s">
        <v>2287</v>
      </c>
      <c r="H493" s="520" t="s">
        <v>1330</v>
      </c>
      <c r="I493" s="795" t="s">
        <v>1302</v>
      </c>
      <c r="J493" s="491" t="s">
        <v>2288</v>
      </c>
      <c r="K493" s="795" t="s">
        <v>180</v>
      </c>
      <c r="L493" s="516" t="s">
        <v>365</v>
      </c>
      <c r="M493" s="492" t="s">
        <v>1304</v>
      </c>
      <c r="N493" s="516" t="s">
        <v>2289</v>
      </c>
      <c r="O493" s="516" t="s">
        <v>2290</v>
      </c>
      <c r="P493" s="517" t="s">
        <v>188</v>
      </c>
      <c r="Q493" s="518" t="s">
        <v>188</v>
      </c>
      <c r="R493" s="520" t="s">
        <v>218</v>
      </c>
      <c r="S493" s="482">
        <f>IF(R493="Muy Alta",100%,IF(R493="Alta",80%,IF(R493="Media",60%,IF(R493="Baja",40%,IF(R493="Muy Baja",20%,"")))))</f>
        <v>0.8</v>
      </c>
      <c r="T493" s="520" t="s">
        <v>183</v>
      </c>
      <c r="U493" s="482">
        <f>IF(T493="Catastrófico",100%,IF(T493="Mayor",80%,IF(T493="Moderado",60%,IF(T493="Menor",40%,IF(T493="Leve",20%,"")))))</f>
        <v>0.4</v>
      </c>
      <c r="V493" s="520" t="s">
        <v>183</v>
      </c>
      <c r="W493" s="482">
        <f>IF(V493="Catastrófico",100%,IF(V493="Mayor",80%,IF(V493="Moderado",60%,IF(V493="Menor",40%,IF(V493="Leve",20%,"")))))</f>
        <v>0.4</v>
      </c>
      <c r="X493" s="485" t="str">
        <f>IF(Y493=100%,"Catastrófico",IF(Y493=80%,"Mayor",IF(Y493=60%,"Moderado",IF(Y493=40%,"Menor",IF(Y493=20%,"Leve","")))))</f>
        <v>Menor</v>
      </c>
      <c r="Y493" s="482">
        <f>IF(AND(U493="",W493=""),"",MAX(U493,W493))</f>
        <v>0.4</v>
      </c>
      <c r="Z493" s="482" t="str">
        <f>CONCATENATE(R493,X493)</f>
        <v>AltaMenor</v>
      </c>
      <c r="AA493" s="492" t="str">
        <f>IF(Z493="Muy AltaLeve","Alto",IF(Z493="Muy AltaMenor","Alto",IF(Z493="Muy AltaModerado","Alto",IF(Z493="Muy AltaMayor","Alto",IF(Z493="Muy AltaCatastrófico","Extremo",IF(Z493="AltaLeve","Moderado",IF(Z493="AltaMenor","Moderado",IF(Z493="AltaModerado","Alto",IF(Z493="AltaMayor","Alto",IF(Z493="AltaCatastrófico","Extremo",IF(Z493="MediaLeve","Moderado",IF(Z493="MediaMenor","Moderado",IF(Z493="MediaModerado","Moderado",IF(Z493="MediaMayor","Alto",IF(Z493="MediaCatastrófico","Extremo",IF(Z493="BajaLeve","Bajo",IF(Z493="BajaMenor","Moderado",IF(Z493="BajaModerado","Moderado",IF(Z493="BajaMayor","Alto",IF(Z493="BajaCatastrófico","Extremo",IF(Z493="Muy BajaLeve","Bajo",IF(Z493="Muy BajaMenor","Bajo",IF(Z493="Muy BajaModerado","Moderado",IF(Z493="Muy BajaMayor","Alto",IF(Z493="Muy BajaCatastrófico","Extremo","")))))))))))))))))))))))))</f>
        <v>Moderado</v>
      </c>
      <c r="AB493" s="151">
        <v>1</v>
      </c>
      <c r="AC493" s="152" t="s">
        <v>2291</v>
      </c>
      <c r="AD493" s="159">
        <v>1.2</v>
      </c>
      <c r="AE493" s="152" t="s">
        <v>180</v>
      </c>
      <c r="AF493" s="153" t="str">
        <f t="shared" si="29"/>
        <v>Probabilidad</v>
      </c>
      <c r="AG493" s="154" t="s">
        <v>96</v>
      </c>
      <c r="AH493" s="155">
        <f t="shared" si="28"/>
        <v>0.25</v>
      </c>
      <c r="AI493" s="154" t="s">
        <v>97</v>
      </c>
      <c r="AJ493" s="155">
        <f t="shared" si="30"/>
        <v>0.15</v>
      </c>
      <c r="AK493" s="156">
        <f t="shared" si="31"/>
        <v>0.4</v>
      </c>
      <c r="AL493" s="157">
        <f>IFERROR(IF(AF493="Probabilidad",(S493-(+S493*AK493)),IF(AF493="Impacto",S493,"")),"")</f>
        <v>0.48</v>
      </c>
      <c r="AM493" s="157">
        <f>IFERROR(IF(AF493="Impacto",(Y493-(+Y493*AK493)),IF(AF493="Probabilidad",Y493,"")),"")</f>
        <v>0.4</v>
      </c>
      <c r="AN493" s="158" t="s">
        <v>1255</v>
      </c>
      <c r="AO493" s="158" t="s">
        <v>99</v>
      </c>
      <c r="AP493" s="158" t="s">
        <v>100</v>
      </c>
      <c r="AQ493" s="520" t="s">
        <v>2292</v>
      </c>
      <c r="AR493" s="490">
        <f>S493</f>
        <v>0.8</v>
      </c>
      <c r="AS493" s="490">
        <f>IF(AL493="","",MIN(AL493:AL497))</f>
        <v>0.10079999999999999</v>
      </c>
      <c r="AT493" s="492" t="str">
        <f>IFERROR(IF(AS493="","",IF(AS493&lt;=0.2,"Muy Baja",IF(AS493&lt;=0.4,"Baja",IF(AS493&lt;=0.6,"Media",IF(AS493&lt;=0.8,"Alta","Muy Alta"))))),"")</f>
        <v>Muy Baja</v>
      </c>
      <c r="AU493" s="490">
        <f>Y493</f>
        <v>0.4</v>
      </c>
      <c r="AV493" s="490">
        <f>IF(AM493="","",MIN(AM493:AM497))</f>
        <v>0.30000000000000004</v>
      </c>
      <c r="AW493" s="492" t="str">
        <f>IFERROR(IF(AV493="","",IF(AV493&lt;=0.2,"Leve",IF(AV493&lt;=0.4,"Menor",IF(AV493&lt;=0.6,"Moderado",IF(AV493&lt;=0.8,"Mayor","Catastrófico"))))),"")</f>
        <v>Menor</v>
      </c>
      <c r="AX493" s="492" t="str">
        <f>AA493</f>
        <v>Moderado</v>
      </c>
      <c r="AY493" s="492" t="str">
        <f>IFERROR(IF(OR(AND(AT493="Muy Baja",AW493="Leve"),AND(AT493="Muy Baja",AW493="Menor"),AND(AT493="Baja",AW493="Leve")),"Bajo",IF(OR(AND(AT493="Muy baja",AW493="Moderado"),AND(AT493="Baja",AW493="Menor"),AND(AT493="Baja",AW493="Moderado"),AND(AT493="Media",AW493="Leve"),AND(AT493="Media",AW493="Menor"),AND(AT493="Media",AW493="Moderado"),AND(AT493="Alta",AW493="Leve"),AND(AT493="Alta",AW493="Menor")),"Moderado",IF(OR(AND(AT493="Muy Baja",AW493="Mayor"),AND(AT493="Baja",AW493="Mayor"),AND(AT493="Media",AW493="Mayor"),AND(AT493="Alta",AW493="Moderado"),AND(AT493="Alta",AW493="Mayor"),AND(AT493="Muy Alta",AW493="Leve"),AND(AT493="Muy Alta",AW493="Menor"),AND(AT493="Muy Alta",AW493="Moderado"),AND(AT493="Muy Alta",AW493="Mayor")),"Alto",IF(OR(AND(AT493="Muy Baja",AW493="Catastrófico"),AND(AT493="Baja",AW493="Catastrófico"),AND(AT493="Media",AW493="Catastrófico"),AND(AT493="Alta",AW493="Catastrófico"),AND(AT493="Muy Alta",AW493="Catastrófico")),"Extremo","")))),"")</f>
        <v>Bajo</v>
      </c>
      <c r="AZ493" s="795" t="s">
        <v>127</v>
      </c>
      <c r="BA493" s="519" t="s">
        <v>188</v>
      </c>
      <c r="BB493" s="519" t="s">
        <v>188</v>
      </c>
      <c r="BC493" s="519" t="s">
        <v>188</v>
      </c>
      <c r="BD493" s="519" t="s">
        <v>188</v>
      </c>
      <c r="BE493" s="519" t="s">
        <v>188</v>
      </c>
      <c r="BF493" s="516"/>
      <c r="BG493" s="516"/>
      <c r="BH493" s="581"/>
      <c r="BI493" s="581"/>
      <c r="BJ493" s="581"/>
      <c r="BK493" s="581"/>
      <c r="BL493" s="581"/>
      <c r="BM493" s="516"/>
      <c r="BN493" s="516"/>
      <c r="BO493" s="719"/>
    </row>
    <row r="494" spans="1:67" ht="121.5">
      <c r="A494" s="805"/>
      <c r="B494" s="808"/>
      <c r="C494" s="837"/>
      <c r="D494" s="728"/>
      <c r="E494" s="728"/>
      <c r="F494" s="515"/>
      <c r="G494" s="737"/>
      <c r="H494" s="520"/>
      <c r="I494" s="795"/>
      <c r="J494" s="491"/>
      <c r="K494" s="795"/>
      <c r="L494" s="516"/>
      <c r="M494" s="492"/>
      <c r="N494" s="516"/>
      <c r="O494" s="516"/>
      <c r="P494" s="517"/>
      <c r="Q494" s="518"/>
      <c r="R494" s="520"/>
      <c r="S494" s="482"/>
      <c r="T494" s="520"/>
      <c r="U494" s="482"/>
      <c r="V494" s="520"/>
      <c r="W494" s="482"/>
      <c r="X494" s="485"/>
      <c r="Y494" s="482"/>
      <c r="Z494" s="482"/>
      <c r="AA494" s="492"/>
      <c r="AB494" s="151">
        <v>2</v>
      </c>
      <c r="AC494" s="152" t="s">
        <v>1836</v>
      </c>
      <c r="AD494" s="159">
        <v>3</v>
      </c>
      <c r="AE494" s="152" t="s">
        <v>1315</v>
      </c>
      <c r="AF494" s="153" t="str">
        <f t="shared" si="29"/>
        <v>Probabilidad</v>
      </c>
      <c r="AG494" s="154" t="s">
        <v>231</v>
      </c>
      <c r="AH494" s="155">
        <f t="shared" si="28"/>
        <v>0.15</v>
      </c>
      <c r="AI494" s="154" t="s">
        <v>97</v>
      </c>
      <c r="AJ494" s="155">
        <f t="shared" si="30"/>
        <v>0.15</v>
      </c>
      <c r="AK494" s="156">
        <f t="shared" si="31"/>
        <v>0.3</v>
      </c>
      <c r="AL494" s="157">
        <f>IFERROR(IF(AND(AF493="Probabilidad",AF494="Probabilidad"),(AL493-(+AL493*AK494)),IF(AF494="Probabilidad",(S493-(+S493*AK494)),IF(AF494="Impacto",AL493,""))),"")</f>
        <v>0.33599999999999997</v>
      </c>
      <c r="AM494" s="157">
        <f>IFERROR(IF(AND(AF493="Impacto",AF494="Impacto"),(AM493-(+AM493*AK494)),IF(AF494="Impacto",(Y493-(+Y493*AK494)),IF(AF494="Probabilidad",AM493,""))),"")</f>
        <v>0.4</v>
      </c>
      <c r="AN494" s="158" t="s">
        <v>98</v>
      </c>
      <c r="AO494" s="158" t="s">
        <v>99</v>
      </c>
      <c r="AP494" s="158" t="s">
        <v>100</v>
      </c>
      <c r="AQ494" s="520"/>
      <c r="AR494" s="491"/>
      <c r="AS494" s="491"/>
      <c r="AT494" s="492"/>
      <c r="AU494" s="491"/>
      <c r="AV494" s="491"/>
      <c r="AW494" s="492"/>
      <c r="AX494" s="492"/>
      <c r="AY494" s="492"/>
      <c r="AZ494" s="795"/>
      <c r="BA494" s="519"/>
      <c r="BB494" s="519"/>
      <c r="BC494" s="519"/>
      <c r="BD494" s="519"/>
      <c r="BE494" s="519"/>
      <c r="BF494" s="516"/>
      <c r="BG494" s="516"/>
      <c r="BH494" s="581"/>
      <c r="BI494" s="581"/>
      <c r="BJ494" s="581"/>
      <c r="BK494" s="581"/>
      <c r="BL494" s="581"/>
      <c r="BM494" s="516"/>
      <c r="BN494" s="516"/>
      <c r="BO494" s="719"/>
    </row>
    <row r="495" spans="1:67" ht="77.25">
      <c r="A495" s="805"/>
      <c r="B495" s="808"/>
      <c r="C495" s="837"/>
      <c r="D495" s="728"/>
      <c r="E495" s="728"/>
      <c r="F495" s="515"/>
      <c r="G495" s="737"/>
      <c r="H495" s="520"/>
      <c r="I495" s="795"/>
      <c r="J495" s="491"/>
      <c r="K495" s="795"/>
      <c r="L495" s="516"/>
      <c r="M495" s="492"/>
      <c r="N495" s="516"/>
      <c r="O495" s="516"/>
      <c r="P495" s="517"/>
      <c r="Q495" s="518"/>
      <c r="R495" s="520"/>
      <c r="S495" s="482"/>
      <c r="T495" s="520"/>
      <c r="U495" s="482"/>
      <c r="V495" s="520"/>
      <c r="W495" s="482"/>
      <c r="X495" s="485"/>
      <c r="Y495" s="482"/>
      <c r="Z495" s="482"/>
      <c r="AA495" s="492"/>
      <c r="AB495" s="151">
        <v>3</v>
      </c>
      <c r="AC495" s="152" t="s">
        <v>2293</v>
      </c>
      <c r="AD495" s="159">
        <v>2</v>
      </c>
      <c r="AE495" s="152" t="s">
        <v>180</v>
      </c>
      <c r="AF495" s="153" t="str">
        <f t="shared" si="29"/>
        <v>Probabilidad</v>
      </c>
      <c r="AG495" s="154" t="s">
        <v>96</v>
      </c>
      <c r="AH495" s="155">
        <f t="shared" si="28"/>
        <v>0.25</v>
      </c>
      <c r="AI495" s="154" t="s">
        <v>97</v>
      </c>
      <c r="AJ495" s="155">
        <f t="shared" si="30"/>
        <v>0.15</v>
      </c>
      <c r="AK495" s="156">
        <f t="shared" si="31"/>
        <v>0.4</v>
      </c>
      <c r="AL495" s="157">
        <f>IFERROR(IF(AND(AF494="Probabilidad",AF495="Probabilidad"),(AL494-(+AL494*AK495)),IF(AND(AF494="Impacto",AF495="Probabilidad"),(AL493-(+AL493*AK495)),IF(AF495="Impacto",AL494,""))),"")</f>
        <v>0.20159999999999997</v>
      </c>
      <c r="AM495" s="157">
        <f>IFERROR(IF(AND(AF494="Impacto",AF495="Impacto"),(AM494-(+AM494*AK495)),IF(AND(AF494="Probabilidad",AF495="Impacto"),(AM493-(+AM493*AK495)),IF(AF495="Probabilidad",AM494,""))),"")</f>
        <v>0.4</v>
      </c>
      <c r="AN495" s="158" t="s">
        <v>1255</v>
      </c>
      <c r="AO495" s="158" t="s">
        <v>99</v>
      </c>
      <c r="AP495" s="158" t="s">
        <v>100</v>
      </c>
      <c r="AQ495" s="520"/>
      <c r="AR495" s="491"/>
      <c r="AS495" s="491"/>
      <c r="AT495" s="492"/>
      <c r="AU495" s="491"/>
      <c r="AV495" s="491"/>
      <c r="AW495" s="492"/>
      <c r="AX495" s="492"/>
      <c r="AY495" s="492"/>
      <c r="AZ495" s="795"/>
      <c r="BA495" s="519"/>
      <c r="BB495" s="519"/>
      <c r="BC495" s="519"/>
      <c r="BD495" s="519"/>
      <c r="BE495" s="519"/>
      <c r="BF495" s="516"/>
      <c r="BG495" s="516"/>
      <c r="BH495" s="581"/>
      <c r="BI495" s="581"/>
      <c r="BJ495" s="581"/>
      <c r="BK495" s="581"/>
      <c r="BL495" s="581"/>
      <c r="BM495" s="516"/>
      <c r="BN495" s="516"/>
      <c r="BO495" s="719"/>
    </row>
    <row r="496" spans="1:67" ht="69">
      <c r="A496" s="805"/>
      <c r="B496" s="808"/>
      <c r="C496" s="837"/>
      <c r="D496" s="728"/>
      <c r="E496" s="728"/>
      <c r="F496" s="515"/>
      <c r="G496" s="737"/>
      <c r="H496" s="520"/>
      <c r="I496" s="795"/>
      <c r="J496" s="491"/>
      <c r="K496" s="795"/>
      <c r="L496" s="516"/>
      <c r="M496" s="492"/>
      <c r="N496" s="516"/>
      <c r="O496" s="516"/>
      <c r="P496" s="517"/>
      <c r="Q496" s="518"/>
      <c r="R496" s="520"/>
      <c r="S496" s="482"/>
      <c r="T496" s="520"/>
      <c r="U496" s="482"/>
      <c r="V496" s="520"/>
      <c r="W496" s="482"/>
      <c r="X496" s="485"/>
      <c r="Y496" s="482"/>
      <c r="Z496" s="482"/>
      <c r="AA496" s="492"/>
      <c r="AB496" s="151">
        <v>4</v>
      </c>
      <c r="AC496" s="152" t="s">
        <v>2262</v>
      </c>
      <c r="AD496" s="159">
        <v>3</v>
      </c>
      <c r="AE496" s="152" t="s">
        <v>1857</v>
      </c>
      <c r="AF496" s="153" t="str">
        <f t="shared" si="29"/>
        <v>Impacto</v>
      </c>
      <c r="AG496" s="154" t="s">
        <v>270</v>
      </c>
      <c r="AH496" s="155">
        <f t="shared" si="28"/>
        <v>0.1</v>
      </c>
      <c r="AI496" s="154" t="s">
        <v>97</v>
      </c>
      <c r="AJ496" s="155">
        <f t="shared" si="30"/>
        <v>0.15</v>
      </c>
      <c r="AK496" s="156">
        <f t="shared" si="31"/>
        <v>0.25</v>
      </c>
      <c r="AL496" s="157">
        <f>IFERROR(IF(AND(AF495="Probabilidad",AF496="Probabilidad"),(AL495-(+AL495*AK496)),IF(AND(AF495="Impacto",AF496="Probabilidad"),(AL494-(+AL494*AK496)),IF(AF496="Impacto",AL495,""))),"")</f>
        <v>0.20159999999999997</v>
      </c>
      <c r="AM496" s="157">
        <f>IFERROR(IF(AND(AF495="Impacto",AF496="Impacto"),(AM495-(+AM495*AK496)),IF(AND(AF495="Probabilidad",AF496="Impacto"),(AM494-(+AM494*AK496)),IF(AF496="Probabilidad",AM495,""))),"")</f>
        <v>0.30000000000000004</v>
      </c>
      <c r="AN496" s="158" t="s">
        <v>98</v>
      </c>
      <c r="AO496" s="158" t="s">
        <v>99</v>
      </c>
      <c r="AP496" s="158" t="s">
        <v>100</v>
      </c>
      <c r="AQ496" s="520"/>
      <c r="AR496" s="491"/>
      <c r="AS496" s="491"/>
      <c r="AT496" s="492"/>
      <c r="AU496" s="491"/>
      <c r="AV496" s="491"/>
      <c r="AW496" s="492"/>
      <c r="AX496" s="492"/>
      <c r="AY496" s="492"/>
      <c r="AZ496" s="795"/>
      <c r="BA496" s="519"/>
      <c r="BB496" s="519"/>
      <c r="BC496" s="519"/>
      <c r="BD496" s="519"/>
      <c r="BE496" s="519"/>
      <c r="BF496" s="516"/>
      <c r="BG496" s="516"/>
      <c r="BH496" s="581"/>
      <c r="BI496" s="581"/>
      <c r="BJ496" s="581"/>
      <c r="BK496" s="581"/>
      <c r="BL496" s="581"/>
      <c r="BM496" s="516"/>
      <c r="BN496" s="516"/>
      <c r="BO496" s="719"/>
    </row>
    <row r="497" spans="1:67" ht="77.25">
      <c r="A497" s="805"/>
      <c r="B497" s="808"/>
      <c r="C497" s="837"/>
      <c r="D497" s="728"/>
      <c r="E497" s="728"/>
      <c r="F497" s="515"/>
      <c r="G497" s="737"/>
      <c r="H497" s="520"/>
      <c r="I497" s="795"/>
      <c r="J497" s="491"/>
      <c r="K497" s="795"/>
      <c r="L497" s="516"/>
      <c r="M497" s="492"/>
      <c r="N497" s="516"/>
      <c r="O497" s="516"/>
      <c r="P497" s="517"/>
      <c r="Q497" s="518"/>
      <c r="R497" s="520"/>
      <c r="S497" s="482"/>
      <c r="T497" s="520"/>
      <c r="U497" s="482"/>
      <c r="V497" s="520"/>
      <c r="W497" s="482"/>
      <c r="X497" s="485"/>
      <c r="Y497" s="482"/>
      <c r="Z497" s="482"/>
      <c r="AA497" s="492"/>
      <c r="AB497" s="151">
        <v>5</v>
      </c>
      <c r="AC497" s="152" t="s">
        <v>2294</v>
      </c>
      <c r="AD497" s="159">
        <v>1.4</v>
      </c>
      <c r="AE497" s="152" t="s">
        <v>180</v>
      </c>
      <c r="AF497" s="153" t="str">
        <f t="shared" si="29"/>
        <v>Probabilidad</v>
      </c>
      <c r="AG497" s="154" t="s">
        <v>96</v>
      </c>
      <c r="AH497" s="155">
        <f t="shared" si="28"/>
        <v>0.25</v>
      </c>
      <c r="AI497" s="154" t="s">
        <v>635</v>
      </c>
      <c r="AJ497" s="155">
        <f t="shared" si="30"/>
        <v>0.25</v>
      </c>
      <c r="AK497" s="156">
        <f t="shared" si="31"/>
        <v>0.5</v>
      </c>
      <c r="AL497" s="157">
        <f>IFERROR(IF(AND(AF496="Probabilidad",AF497="Probabilidad"),(AL496-(+AL496*AK497)),IF(AND(AF496="Impacto",AF497="Probabilidad"),(AL495-(+AL495*AK497)),IF(AF497="Impacto",AL496,""))),"")</f>
        <v>0.10079999999999999</v>
      </c>
      <c r="AM497" s="157">
        <f>IFERROR(IF(AND(AF496="Impacto",AF497="Impacto"),(AM496-(+AM496*AK497)),IF(AND(AF496="Probabilidad",AF497="Impacto"),(AM495-(+AM495*AK497)),IF(AF497="Probabilidad",AM496,""))),"")</f>
        <v>0.30000000000000004</v>
      </c>
      <c r="AN497" s="158" t="s">
        <v>1255</v>
      </c>
      <c r="AO497" s="158" t="s">
        <v>99</v>
      </c>
      <c r="AP497" s="158" t="s">
        <v>1385</v>
      </c>
      <c r="AQ497" s="520"/>
      <c r="AR497" s="491"/>
      <c r="AS497" s="491"/>
      <c r="AT497" s="492"/>
      <c r="AU497" s="491"/>
      <c r="AV497" s="491"/>
      <c r="AW497" s="492"/>
      <c r="AX497" s="492"/>
      <c r="AY497" s="492"/>
      <c r="AZ497" s="795"/>
      <c r="BA497" s="519"/>
      <c r="BB497" s="519"/>
      <c r="BC497" s="519"/>
      <c r="BD497" s="519"/>
      <c r="BE497" s="519"/>
      <c r="BF497" s="516"/>
      <c r="BG497" s="516"/>
      <c r="BH497" s="581"/>
      <c r="BI497" s="581"/>
      <c r="BJ497" s="581"/>
      <c r="BK497" s="581"/>
      <c r="BL497" s="581"/>
      <c r="BM497" s="516"/>
      <c r="BN497" s="516"/>
      <c r="BO497" s="719"/>
    </row>
    <row r="498" spans="1:67" ht="77.25">
      <c r="A498" s="805"/>
      <c r="B498" s="808"/>
      <c r="C498" s="837"/>
      <c r="D498" s="728" t="s">
        <v>1299</v>
      </c>
      <c r="E498" s="728" t="s">
        <v>875</v>
      </c>
      <c r="F498" s="515">
        <v>6</v>
      </c>
      <c r="G498" s="737" t="s">
        <v>2287</v>
      </c>
      <c r="H498" s="520" t="s">
        <v>1330</v>
      </c>
      <c r="I498" s="795" t="s">
        <v>1316</v>
      </c>
      <c r="J498" s="491" t="s">
        <v>2295</v>
      </c>
      <c r="K498" s="795" t="s">
        <v>180</v>
      </c>
      <c r="L498" s="516" t="s">
        <v>365</v>
      </c>
      <c r="M498" s="492" t="s">
        <v>1304</v>
      </c>
      <c r="N498" s="516" t="s">
        <v>2296</v>
      </c>
      <c r="O498" s="516" t="s">
        <v>2297</v>
      </c>
      <c r="P498" s="519" t="s">
        <v>188</v>
      </c>
      <c r="Q498" s="514" t="s">
        <v>188</v>
      </c>
      <c r="R498" s="520" t="s">
        <v>218</v>
      </c>
      <c r="S498" s="482">
        <f>IF(R498="Muy Alta",100%,IF(R498="Alta",80%,IF(R498="Media",60%,IF(R498="Baja",40%,IF(R498="Muy Baja",20%,"")))))</f>
        <v>0.8</v>
      </c>
      <c r="T498" s="520" t="s">
        <v>183</v>
      </c>
      <c r="U498" s="482">
        <f>IF(T498="Catastrófico",100%,IF(T498="Mayor",80%,IF(T498="Moderado",60%,IF(T498="Menor",40%,IF(T498="Leve",20%,"")))))</f>
        <v>0.4</v>
      </c>
      <c r="V498" s="520" t="s">
        <v>183</v>
      </c>
      <c r="W498" s="482">
        <f>IF(V498="Catastrófico",100%,IF(V498="Mayor",80%,IF(V498="Moderado",60%,IF(V498="Menor",40%,IF(V498="Leve",20%,"")))))</f>
        <v>0.4</v>
      </c>
      <c r="X498" s="485" t="str">
        <f>IF(Y498=100%,"Catastrófico",IF(Y498=80%,"Mayor",IF(Y498=60%,"Moderado",IF(Y498=40%,"Menor",IF(Y498=20%,"Leve","")))))</f>
        <v>Menor</v>
      </c>
      <c r="Y498" s="482">
        <f>IF(AND(U498="",W498=""),"",MAX(U498,W498))</f>
        <v>0.4</v>
      </c>
      <c r="Z498" s="482" t="str">
        <f>CONCATENATE(R498,X498)</f>
        <v>AltaMenor</v>
      </c>
      <c r="AA498" s="492" t="str">
        <f>IF(Z498="Muy AltaLeve","Alto",IF(Z498="Muy AltaMenor","Alto",IF(Z498="Muy AltaModerado","Alto",IF(Z498="Muy AltaMayor","Alto",IF(Z498="Muy AltaCatastrófico","Extremo",IF(Z498="AltaLeve","Moderado",IF(Z498="AltaMenor","Moderado",IF(Z498="AltaModerado","Alto",IF(Z498="AltaMayor","Alto",IF(Z498="AltaCatastrófico","Extremo",IF(Z498="MediaLeve","Moderado",IF(Z498="MediaMenor","Moderado",IF(Z498="MediaModerado","Moderado",IF(Z498="MediaMayor","Alto",IF(Z498="MediaCatastrófico","Extremo",IF(Z498="BajaLeve","Bajo",IF(Z498="BajaMenor","Moderado",IF(Z498="BajaModerado","Moderado",IF(Z498="BajaMayor","Alto",IF(Z498="BajaCatastrófico","Extremo",IF(Z498="Muy BajaLeve","Bajo",IF(Z498="Muy BajaMenor","Bajo",IF(Z498="Muy BajaModerado","Moderado",IF(Z498="Muy BajaMayor","Alto",IF(Z498="Muy BajaCatastrófico","Extremo","")))))))))))))))))))))))))</f>
        <v>Moderado</v>
      </c>
      <c r="AB498" s="151">
        <v>1</v>
      </c>
      <c r="AC498" s="152" t="s">
        <v>2298</v>
      </c>
      <c r="AD498" s="159">
        <v>1</v>
      </c>
      <c r="AE498" s="152" t="s">
        <v>180</v>
      </c>
      <c r="AF498" s="153" t="str">
        <f t="shared" si="29"/>
        <v>Impacto</v>
      </c>
      <c r="AG498" s="154" t="s">
        <v>270</v>
      </c>
      <c r="AH498" s="155">
        <f t="shared" si="28"/>
        <v>0.1</v>
      </c>
      <c r="AI498" s="154" t="s">
        <v>97</v>
      </c>
      <c r="AJ498" s="155">
        <f t="shared" si="30"/>
        <v>0.15</v>
      </c>
      <c r="AK498" s="156">
        <f t="shared" si="31"/>
        <v>0.25</v>
      </c>
      <c r="AL498" s="157">
        <f>IFERROR(IF(AF498="Probabilidad",(S498-(+S498*AK498)),IF(AF498="Impacto",S498,"")),"")</f>
        <v>0.8</v>
      </c>
      <c r="AM498" s="157">
        <f>IFERROR(IF(AF498="Impacto",(Y498-(+Y498*AK498)),IF(AF498="Probabilidad",Y498,"")),"")</f>
        <v>0.30000000000000004</v>
      </c>
      <c r="AN498" s="158" t="s">
        <v>1255</v>
      </c>
      <c r="AO498" s="158" t="s">
        <v>99</v>
      </c>
      <c r="AP498" s="158" t="s">
        <v>1385</v>
      </c>
      <c r="AQ498" s="520" t="s">
        <v>2292</v>
      </c>
      <c r="AR498" s="490">
        <f>S498</f>
        <v>0.8</v>
      </c>
      <c r="AS498" s="490">
        <f>IF(AL498="","",MIN(AL498:AL502))</f>
        <v>0.14111999999999997</v>
      </c>
      <c r="AT498" s="492" t="str">
        <f>IFERROR(IF(AS498="","",IF(AS498&lt;=0.2,"Muy Baja",IF(AS498&lt;=0.4,"Baja",IF(AS498&lt;=0.6,"Media",IF(AS498&lt;=0.8,"Alta","Muy Alta"))))),"")</f>
        <v>Muy Baja</v>
      </c>
      <c r="AU498" s="490">
        <f>Y498</f>
        <v>0.4</v>
      </c>
      <c r="AV498" s="490">
        <f>IF(AM498="","",MIN(AM498:AM502))</f>
        <v>0.30000000000000004</v>
      </c>
      <c r="AW498" s="492" t="str">
        <f>IFERROR(IF(AV498="","",IF(AV498&lt;=0.2,"Leve",IF(AV498&lt;=0.4,"Menor",IF(AV498&lt;=0.6,"Moderado",IF(AV498&lt;=0.8,"Mayor","Catastrófico"))))),"")</f>
        <v>Menor</v>
      </c>
      <c r="AX498" s="492" t="str">
        <f>AA498</f>
        <v>Moderado</v>
      </c>
      <c r="AY498" s="492" t="str">
        <f>IFERROR(IF(OR(AND(AT498="Muy Baja",AW498="Leve"),AND(AT498="Muy Baja",AW498="Menor"),AND(AT498="Baja",AW498="Leve")),"Bajo",IF(OR(AND(AT498="Muy baja",AW498="Moderado"),AND(AT498="Baja",AW498="Menor"),AND(AT498="Baja",AW498="Moderado"),AND(AT498="Media",AW498="Leve"),AND(AT498="Media",AW498="Menor"),AND(AT498="Media",AW498="Moderado"),AND(AT498="Alta",AW498="Leve"),AND(AT498="Alta",AW498="Menor")),"Moderado",IF(OR(AND(AT498="Muy Baja",AW498="Mayor"),AND(AT498="Baja",AW498="Mayor"),AND(AT498="Media",AW498="Mayor"),AND(AT498="Alta",AW498="Moderado"),AND(AT498="Alta",AW498="Mayor"),AND(AT498="Muy Alta",AW498="Leve"),AND(AT498="Muy Alta",AW498="Menor"),AND(AT498="Muy Alta",AW498="Moderado"),AND(AT498="Muy Alta",AW498="Mayor")),"Alto",IF(OR(AND(AT498="Muy Baja",AW498="Catastrófico"),AND(AT498="Baja",AW498="Catastrófico"),AND(AT498="Media",AW498="Catastrófico"),AND(AT498="Alta",AW498="Catastrófico"),AND(AT498="Muy Alta",AW498="Catastrófico")),"Extremo","")))),"")</f>
        <v>Bajo</v>
      </c>
      <c r="AZ498" s="795" t="s">
        <v>127</v>
      </c>
      <c r="BA498" s="519" t="s">
        <v>188</v>
      </c>
      <c r="BB498" s="519" t="s">
        <v>188</v>
      </c>
      <c r="BC498" s="519" t="s">
        <v>188</v>
      </c>
      <c r="BD498" s="519" t="s">
        <v>188</v>
      </c>
      <c r="BE498" s="519" t="s">
        <v>188</v>
      </c>
      <c r="BF498" s="516"/>
      <c r="BG498" s="516"/>
      <c r="BH498" s="581"/>
      <c r="BI498" s="581"/>
      <c r="BJ498" s="581"/>
      <c r="BK498" s="581"/>
      <c r="BL498" s="581"/>
      <c r="BM498" s="516"/>
      <c r="BN498" s="516"/>
      <c r="BO498" s="719"/>
    </row>
    <row r="499" spans="1:67" ht="77.25">
      <c r="A499" s="805"/>
      <c r="B499" s="808"/>
      <c r="C499" s="837"/>
      <c r="D499" s="728"/>
      <c r="E499" s="728"/>
      <c r="F499" s="515"/>
      <c r="G499" s="737"/>
      <c r="H499" s="520"/>
      <c r="I499" s="795"/>
      <c r="J499" s="491"/>
      <c r="K499" s="795"/>
      <c r="L499" s="516"/>
      <c r="M499" s="492"/>
      <c r="N499" s="516"/>
      <c r="O499" s="516"/>
      <c r="P499" s="519"/>
      <c r="Q499" s="514"/>
      <c r="R499" s="520"/>
      <c r="S499" s="482"/>
      <c r="T499" s="520"/>
      <c r="U499" s="482"/>
      <c r="V499" s="520"/>
      <c r="W499" s="482"/>
      <c r="X499" s="485"/>
      <c r="Y499" s="482"/>
      <c r="Z499" s="482"/>
      <c r="AA499" s="492"/>
      <c r="AB499" s="151">
        <v>2</v>
      </c>
      <c r="AC499" s="152" t="s">
        <v>2299</v>
      </c>
      <c r="AD499" s="159">
        <v>2</v>
      </c>
      <c r="AE499" s="152" t="s">
        <v>180</v>
      </c>
      <c r="AF499" s="153" t="str">
        <f t="shared" si="29"/>
        <v>Probabilidad</v>
      </c>
      <c r="AG499" s="154" t="s">
        <v>96</v>
      </c>
      <c r="AH499" s="155">
        <f t="shared" si="28"/>
        <v>0.25</v>
      </c>
      <c r="AI499" s="154" t="s">
        <v>97</v>
      </c>
      <c r="AJ499" s="155">
        <f t="shared" si="30"/>
        <v>0.15</v>
      </c>
      <c r="AK499" s="156">
        <f t="shared" si="31"/>
        <v>0.4</v>
      </c>
      <c r="AL499" s="157">
        <f>IFERROR(IF(AND(AF498="Probabilidad",AF499="Probabilidad"),(AL498-(+AL498*AK499)),IF(AF499="Probabilidad",(S498-(+S498*AK499)),IF(AF499="Impacto",AL498,""))),"")</f>
        <v>0.48</v>
      </c>
      <c r="AM499" s="157">
        <f>IFERROR(IF(AND(AF498="Impacto",AF499="Impacto"),(AM498-(+AM498*AK499)),IF(AF499="Impacto",(Y498-(+Y498*AK499)),IF(AF499="Probabilidad",AM498,""))),"")</f>
        <v>0.30000000000000004</v>
      </c>
      <c r="AN499" s="158" t="s">
        <v>1255</v>
      </c>
      <c r="AO499" s="158" t="s">
        <v>99</v>
      </c>
      <c r="AP499" s="158" t="s">
        <v>100</v>
      </c>
      <c r="AQ499" s="520"/>
      <c r="AR499" s="491"/>
      <c r="AS499" s="491"/>
      <c r="AT499" s="492"/>
      <c r="AU499" s="491"/>
      <c r="AV499" s="491"/>
      <c r="AW499" s="492"/>
      <c r="AX499" s="492"/>
      <c r="AY499" s="492"/>
      <c r="AZ499" s="795"/>
      <c r="BA499" s="519"/>
      <c r="BB499" s="519"/>
      <c r="BC499" s="519"/>
      <c r="BD499" s="519"/>
      <c r="BE499" s="519"/>
      <c r="BF499" s="516"/>
      <c r="BG499" s="516"/>
      <c r="BH499" s="581"/>
      <c r="BI499" s="581"/>
      <c r="BJ499" s="581"/>
      <c r="BK499" s="581"/>
      <c r="BL499" s="581"/>
      <c r="BM499" s="516"/>
      <c r="BN499" s="516"/>
      <c r="BO499" s="719"/>
    </row>
    <row r="500" spans="1:67" ht="121.5">
      <c r="A500" s="805"/>
      <c r="B500" s="808"/>
      <c r="C500" s="837"/>
      <c r="D500" s="728"/>
      <c r="E500" s="728"/>
      <c r="F500" s="515"/>
      <c r="G500" s="737"/>
      <c r="H500" s="520"/>
      <c r="I500" s="795"/>
      <c r="J500" s="491"/>
      <c r="K500" s="795"/>
      <c r="L500" s="516"/>
      <c r="M500" s="492"/>
      <c r="N500" s="516"/>
      <c r="O500" s="516"/>
      <c r="P500" s="519"/>
      <c r="Q500" s="514"/>
      <c r="R500" s="520"/>
      <c r="S500" s="482"/>
      <c r="T500" s="520"/>
      <c r="U500" s="482"/>
      <c r="V500" s="520"/>
      <c r="W500" s="482"/>
      <c r="X500" s="485"/>
      <c r="Y500" s="482"/>
      <c r="Z500" s="482"/>
      <c r="AA500" s="492"/>
      <c r="AB500" s="151">
        <v>3</v>
      </c>
      <c r="AC500" s="152" t="s">
        <v>2263</v>
      </c>
      <c r="AD500" s="159">
        <v>2</v>
      </c>
      <c r="AE500" s="152" t="s">
        <v>1315</v>
      </c>
      <c r="AF500" s="153" t="str">
        <f t="shared" si="29"/>
        <v>Probabilidad</v>
      </c>
      <c r="AG500" s="154" t="s">
        <v>231</v>
      </c>
      <c r="AH500" s="155">
        <f t="shared" si="28"/>
        <v>0.15</v>
      </c>
      <c r="AI500" s="154" t="s">
        <v>97</v>
      </c>
      <c r="AJ500" s="155">
        <f t="shared" si="30"/>
        <v>0.15</v>
      </c>
      <c r="AK500" s="156">
        <f t="shared" si="31"/>
        <v>0.3</v>
      </c>
      <c r="AL500" s="157">
        <f>IFERROR(IF(AND(AF499="Probabilidad",AF500="Probabilidad"),(AL499-(+AL499*AK500)),IF(AND(AF499="Impacto",AF500="Probabilidad"),(AL498-(+AL498*AK500)),IF(AF500="Impacto",AL499,""))),"")</f>
        <v>0.33599999999999997</v>
      </c>
      <c r="AM500" s="157">
        <f>IFERROR(IF(AND(AF499="Impacto",AF500="Impacto"),(AM499-(+AM499*AK500)),IF(AND(AF499="Probabilidad",AF500="Impacto"),(AM498-(+AM498*AK500)),IF(AF500="Probabilidad",AM499,""))),"")</f>
        <v>0.30000000000000004</v>
      </c>
      <c r="AN500" s="158" t="s">
        <v>98</v>
      </c>
      <c r="AO500" s="158" t="s">
        <v>99</v>
      </c>
      <c r="AP500" s="158" t="s">
        <v>100</v>
      </c>
      <c r="AQ500" s="520"/>
      <c r="AR500" s="491"/>
      <c r="AS500" s="491"/>
      <c r="AT500" s="492"/>
      <c r="AU500" s="491"/>
      <c r="AV500" s="491"/>
      <c r="AW500" s="492"/>
      <c r="AX500" s="492"/>
      <c r="AY500" s="492"/>
      <c r="AZ500" s="795"/>
      <c r="BA500" s="519"/>
      <c r="BB500" s="519"/>
      <c r="BC500" s="519"/>
      <c r="BD500" s="519"/>
      <c r="BE500" s="519"/>
      <c r="BF500" s="516"/>
      <c r="BG500" s="516"/>
      <c r="BH500" s="581"/>
      <c r="BI500" s="581"/>
      <c r="BJ500" s="581"/>
      <c r="BK500" s="581"/>
      <c r="BL500" s="581"/>
      <c r="BM500" s="516"/>
      <c r="BN500" s="516"/>
      <c r="BO500" s="719"/>
    </row>
    <row r="501" spans="1:67" ht="77.25">
      <c r="A501" s="805"/>
      <c r="B501" s="808"/>
      <c r="C501" s="837"/>
      <c r="D501" s="728"/>
      <c r="E501" s="728"/>
      <c r="F501" s="515"/>
      <c r="G501" s="737"/>
      <c r="H501" s="520"/>
      <c r="I501" s="795"/>
      <c r="J501" s="491"/>
      <c r="K501" s="795"/>
      <c r="L501" s="516"/>
      <c r="M501" s="492"/>
      <c r="N501" s="516"/>
      <c r="O501" s="516"/>
      <c r="P501" s="519"/>
      <c r="Q501" s="514"/>
      <c r="R501" s="520"/>
      <c r="S501" s="482"/>
      <c r="T501" s="520"/>
      <c r="U501" s="482"/>
      <c r="V501" s="520"/>
      <c r="W501" s="482"/>
      <c r="X501" s="485"/>
      <c r="Y501" s="482"/>
      <c r="Z501" s="482"/>
      <c r="AA501" s="492"/>
      <c r="AB501" s="151">
        <v>4</v>
      </c>
      <c r="AC501" s="152" t="s">
        <v>2300</v>
      </c>
      <c r="AD501" s="159">
        <v>2</v>
      </c>
      <c r="AE501" s="152" t="s">
        <v>180</v>
      </c>
      <c r="AF501" s="153" t="str">
        <f t="shared" si="29"/>
        <v>Probabilidad</v>
      </c>
      <c r="AG501" s="154" t="s">
        <v>231</v>
      </c>
      <c r="AH501" s="155">
        <f t="shared" si="28"/>
        <v>0.15</v>
      </c>
      <c r="AI501" s="154" t="s">
        <v>97</v>
      </c>
      <c r="AJ501" s="155">
        <f t="shared" si="30"/>
        <v>0.15</v>
      </c>
      <c r="AK501" s="156">
        <f t="shared" si="31"/>
        <v>0.3</v>
      </c>
      <c r="AL501" s="157">
        <f>IFERROR(IF(AND(AF500="Probabilidad",AF501="Probabilidad"),(AL500-(+AL500*AK501)),IF(AND(AF500="Impacto",AF501="Probabilidad"),(AL499-(+AL499*AK501)),IF(AF501="Impacto",AL500,""))),"")</f>
        <v>0.23519999999999996</v>
      </c>
      <c r="AM501" s="157">
        <f>IFERROR(IF(AND(AF500="Impacto",AF501="Impacto"),(AM500-(+AM500*AK501)),IF(AND(AF500="Probabilidad",AF501="Impacto"),(AM499-(+AM499*AK501)),IF(AF501="Probabilidad",AM500,""))),"")</f>
        <v>0.30000000000000004</v>
      </c>
      <c r="AN501" s="158" t="s">
        <v>1255</v>
      </c>
      <c r="AO501" s="158" t="s">
        <v>99</v>
      </c>
      <c r="AP501" s="158" t="s">
        <v>100</v>
      </c>
      <c r="AQ501" s="520"/>
      <c r="AR501" s="491"/>
      <c r="AS501" s="491"/>
      <c r="AT501" s="492"/>
      <c r="AU501" s="491"/>
      <c r="AV501" s="491"/>
      <c r="AW501" s="492"/>
      <c r="AX501" s="492"/>
      <c r="AY501" s="492"/>
      <c r="AZ501" s="795"/>
      <c r="BA501" s="519"/>
      <c r="BB501" s="519"/>
      <c r="BC501" s="519"/>
      <c r="BD501" s="519"/>
      <c r="BE501" s="519"/>
      <c r="BF501" s="516"/>
      <c r="BG501" s="516"/>
      <c r="BH501" s="581"/>
      <c r="BI501" s="581"/>
      <c r="BJ501" s="581"/>
      <c r="BK501" s="581"/>
      <c r="BL501" s="581"/>
      <c r="BM501" s="516"/>
      <c r="BN501" s="516"/>
      <c r="BO501" s="719"/>
    </row>
    <row r="502" spans="1:67" ht="77.25">
      <c r="A502" s="805"/>
      <c r="B502" s="808"/>
      <c r="C502" s="837"/>
      <c r="D502" s="728"/>
      <c r="E502" s="728"/>
      <c r="F502" s="515"/>
      <c r="G502" s="737"/>
      <c r="H502" s="520"/>
      <c r="I502" s="795"/>
      <c r="J502" s="491"/>
      <c r="K502" s="795"/>
      <c r="L502" s="516"/>
      <c r="M502" s="492"/>
      <c r="N502" s="516"/>
      <c r="O502" s="516"/>
      <c r="P502" s="519"/>
      <c r="Q502" s="514"/>
      <c r="R502" s="520"/>
      <c r="S502" s="482"/>
      <c r="T502" s="520"/>
      <c r="U502" s="482"/>
      <c r="V502" s="520"/>
      <c r="W502" s="482"/>
      <c r="X502" s="485"/>
      <c r="Y502" s="482"/>
      <c r="Z502" s="482"/>
      <c r="AA502" s="492"/>
      <c r="AB502" s="151">
        <v>5</v>
      </c>
      <c r="AC502" s="152" t="s">
        <v>2293</v>
      </c>
      <c r="AD502" s="159">
        <v>3</v>
      </c>
      <c r="AE502" s="152" t="s">
        <v>180</v>
      </c>
      <c r="AF502" s="153" t="str">
        <f t="shared" si="29"/>
        <v>Probabilidad</v>
      </c>
      <c r="AG502" s="154" t="s">
        <v>96</v>
      </c>
      <c r="AH502" s="155">
        <f t="shared" si="28"/>
        <v>0.25</v>
      </c>
      <c r="AI502" s="154" t="s">
        <v>97</v>
      </c>
      <c r="AJ502" s="155">
        <f t="shared" si="30"/>
        <v>0.15</v>
      </c>
      <c r="AK502" s="156">
        <f t="shared" si="31"/>
        <v>0.4</v>
      </c>
      <c r="AL502" s="157">
        <f>IFERROR(IF(AND(AF501="Probabilidad",AF502="Probabilidad"),(AL501-(+AL501*AK502)),IF(AND(AF501="Impacto",AF502="Probabilidad"),(AL500-(+AL500*AK502)),IF(AF502="Impacto",AL501,""))),"")</f>
        <v>0.14111999999999997</v>
      </c>
      <c r="AM502" s="157">
        <f>IFERROR(IF(AND(AF501="Impacto",AF502="Impacto"),(AM501-(+AM501*AK502)),IF(AND(AF501="Probabilidad",AF502="Impacto"),(AM500-(+AM500*AK502)),IF(AF502="Probabilidad",AM501,""))),"")</f>
        <v>0.30000000000000004</v>
      </c>
      <c r="AN502" s="158" t="s">
        <v>1255</v>
      </c>
      <c r="AO502" s="158" t="s">
        <v>99</v>
      </c>
      <c r="AP502" s="158" t="s">
        <v>100</v>
      </c>
      <c r="AQ502" s="520"/>
      <c r="AR502" s="491"/>
      <c r="AS502" s="491"/>
      <c r="AT502" s="492"/>
      <c r="AU502" s="491"/>
      <c r="AV502" s="491"/>
      <c r="AW502" s="492"/>
      <c r="AX502" s="492"/>
      <c r="AY502" s="492"/>
      <c r="AZ502" s="795"/>
      <c r="BA502" s="519"/>
      <c r="BB502" s="519"/>
      <c r="BC502" s="519"/>
      <c r="BD502" s="519"/>
      <c r="BE502" s="519"/>
      <c r="BF502" s="516"/>
      <c r="BG502" s="516"/>
      <c r="BH502" s="581"/>
      <c r="BI502" s="581"/>
      <c r="BJ502" s="581"/>
      <c r="BK502" s="581"/>
      <c r="BL502" s="581"/>
      <c r="BM502" s="516"/>
      <c r="BN502" s="516"/>
      <c r="BO502" s="719"/>
    </row>
    <row r="503" spans="1:67" ht="77.25">
      <c r="A503" s="805"/>
      <c r="B503" s="808"/>
      <c r="C503" s="837"/>
      <c r="D503" s="728" t="s">
        <v>1299</v>
      </c>
      <c r="E503" s="728" t="s">
        <v>875</v>
      </c>
      <c r="F503" s="515">
        <v>7</v>
      </c>
      <c r="G503" s="516" t="s">
        <v>2301</v>
      </c>
      <c r="H503" s="520" t="s">
        <v>1301</v>
      </c>
      <c r="I503" s="520" t="s">
        <v>1387</v>
      </c>
      <c r="J503" s="491" t="s">
        <v>2302</v>
      </c>
      <c r="K503" s="483" t="s">
        <v>180</v>
      </c>
      <c r="L503" s="516" t="s">
        <v>365</v>
      </c>
      <c r="M503" s="492" t="s">
        <v>1304</v>
      </c>
      <c r="N503" s="516" t="s">
        <v>2303</v>
      </c>
      <c r="O503" s="516" t="s">
        <v>2304</v>
      </c>
      <c r="P503" s="519" t="s">
        <v>188</v>
      </c>
      <c r="Q503" s="514" t="s">
        <v>188</v>
      </c>
      <c r="R503" s="520" t="s">
        <v>218</v>
      </c>
      <c r="S503" s="482">
        <f>IF(R503="Muy Alta",100%,IF(R503="Alta",80%,IF(R503="Media",60%,IF(R503="Baja",40%,IF(R503="Muy Baja",20%,"")))))</f>
        <v>0.8</v>
      </c>
      <c r="T503" s="520" t="s">
        <v>183</v>
      </c>
      <c r="U503" s="482">
        <f>IF(T503="Catastrófico",100%,IF(T503="Mayor",80%,IF(T503="Moderado",60%,IF(T503="Menor",40%,IF(T503="Leve",20%,"")))))</f>
        <v>0.4</v>
      </c>
      <c r="V503" s="520" t="s">
        <v>183</v>
      </c>
      <c r="W503" s="482">
        <f>IF(V503="Catastrófico",100%,IF(V503="Mayor",80%,IF(V503="Moderado",60%,IF(V503="Menor",40%,IF(V503="Leve",20%,"")))))</f>
        <v>0.4</v>
      </c>
      <c r="X503" s="485" t="str">
        <f>IF(Y503=100%,"Catastrófico",IF(Y503=80%,"Mayor",IF(Y503=60%,"Moderado",IF(Y503=40%,"Menor",IF(Y503=20%,"Leve","")))))</f>
        <v>Menor</v>
      </c>
      <c r="Y503" s="482">
        <f>IF(AND(U503="",W503=""),"",MAX(U503,W503))</f>
        <v>0.4</v>
      </c>
      <c r="Z503" s="482" t="str">
        <f>CONCATENATE(R503,X503)</f>
        <v>AltaMenor</v>
      </c>
      <c r="AA503" s="492" t="str">
        <f>IF(Z503="Muy AltaLeve","Alto",IF(Z503="Muy AltaMenor","Alto",IF(Z503="Muy AltaModerado","Alto",IF(Z503="Muy AltaMayor","Alto",IF(Z503="Muy AltaCatastrófico","Extremo",IF(Z503="AltaLeve","Moderado",IF(Z503="AltaMenor","Moderado",IF(Z503="AltaModerado","Alto",IF(Z503="AltaMayor","Alto",IF(Z503="AltaCatastrófico","Extremo",IF(Z503="MediaLeve","Moderado",IF(Z503="MediaMenor","Moderado",IF(Z503="MediaModerado","Moderado",IF(Z503="MediaMayor","Alto",IF(Z503="MediaCatastrófico","Extremo",IF(Z503="BajaLeve","Bajo",IF(Z503="BajaMenor","Moderado",IF(Z503="BajaModerado","Moderado",IF(Z503="BajaMayor","Alto",IF(Z503="BajaCatastrófico","Extremo",IF(Z503="Muy BajaLeve","Bajo",IF(Z503="Muy BajaMenor","Bajo",IF(Z503="Muy BajaModerado","Moderado",IF(Z503="Muy BajaMayor","Alto",IF(Z503="Muy BajaCatastrófico","Extremo","")))))))))))))))))))))))))</f>
        <v>Moderado</v>
      </c>
      <c r="AB503" s="151">
        <v>1</v>
      </c>
      <c r="AC503" s="338" t="s">
        <v>2305</v>
      </c>
      <c r="AD503" s="159">
        <v>2</v>
      </c>
      <c r="AE503" s="152" t="s">
        <v>180</v>
      </c>
      <c r="AF503" s="153" t="str">
        <f t="shared" si="29"/>
        <v>Probabilidad</v>
      </c>
      <c r="AG503" s="154" t="s">
        <v>96</v>
      </c>
      <c r="AH503" s="155">
        <f t="shared" si="28"/>
        <v>0.25</v>
      </c>
      <c r="AI503" s="154" t="s">
        <v>97</v>
      </c>
      <c r="AJ503" s="155">
        <f t="shared" si="30"/>
        <v>0.15</v>
      </c>
      <c r="AK503" s="156">
        <f t="shared" si="31"/>
        <v>0.4</v>
      </c>
      <c r="AL503" s="157">
        <f>IFERROR(IF(AF503="Probabilidad",(S503-(+S503*AK503)),IF(AF503="Impacto",S503,"")),"")</f>
        <v>0.48</v>
      </c>
      <c r="AM503" s="157">
        <f>IFERROR(IF(AF503="Impacto",(Y503-(+Y503*AK503)),IF(AF503="Probabilidad",Y503,"")),"")</f>
        <v>0.4</v>
      </c>
      <c r="AN503" s="158" t="s">
        <v>1255</v>
      </c>
      <c r="AO503" s="158" t="s">
        <v>99</v>
      </c>
      <c r="AP503" s="158" t="s">
        <v>100</v>
      </c>
      <c r="AQ503" s="520" t="s">
        <v>2306</v>
      </c>
      <c r="AR503" s="490">
        <f>S503</f>
        <v>0.8</v>
      </c>
      <c r="AS503" s="490">
        <f>IF(AL503="","",MIN(AL503:AL508))</f>
        <v>2.52E-2</v>
      </c>
      <c r="AT503" s="492" t="str">
        <f>IFERROR(IF(AS503="","",IF(AS503&lt;=0.2,"Muy Baja",IF(AS503&lt;=0.4,"Baja",IF(AS503&lt;=0.6,"Media",IF(AS503&lt;=0.8,"Alta","Muy Alta"))))),"")</f>
        <v>Muy Baja</v>
      </c>
      <c r="AU503" s="490">
        <f>Y503</f>
        <v>0.4</v>
      </c>
      <c r="AV503" s="490">
        <f>IF(AM503="","",MIN(AM503:AM508))</f>
        <v>0.4</v>
      </c>
      <c r="AW503" s="492" t="str">
        <f>IFERROR(IF(AV503="","",IF(AV503&lt;=0.2,"Leve",IF(AV503&lt;=0.4,"Menor",IF(AV503&lt;=0.6,"Moderado",IF(AV503&lt;=0.8,"Mayor","Catastrófico"))))),"")</f>
        <v>Menor</v>
      </c>
      <c r="AX503" s="492" t="str">
        <f>AA503</f>
        <v>Moderado</v>
      </c>
      <c r="AY503" s="492" t="str">
        <f>IFERROR(IF(OR(AND(AT503="Muy Baja",AW503="Leve"),AND(AT503="Muy Baja",AW503="Menor"),AND(AT503="Baja",AW503="Leve")),"Bajo",IF(OR(AND(AT503="Muy baja",AW503="Moderado"),AND(AT503="Baja",AW503="Menor"),AND(AT503="Baja",AW503="Moderado"),AND(AT503="Media",AW503="Leve"),AND(AT503="Media",AW503="Menor"),AND(AT503="Media",AW503="Moderado"),AND(AT503="Alta",AW503="Leve"),AND(AT503="Alta",AW503="Menor")),"Moderado",IF(OR(AND(AT503="Muy Baja",AW503="Mayor"),AND(AT503="Baja",AW503="Mayor"),AND(AT503="Media",AW503="Mayor"),AND(AT503="Alta",AW503="Moderado"),AND(AT503="Alta",AW503="Mayor"),AND(AT503="Muy Alta",AW503="Leve"),AND(AT503="Muy Alta",AW503="Menor"),AND(AT503="Muy Alta",AW503="Moderado"),AND(AT503="Muy Alta",AW503="Mayor")),"Alto",IF(OR(AND(AT503="Muy Baja",AW503="Catastrófico"),AND(AT503="Baja",AW503="Catastrófico"),AND(AT503="Media",AW503="Catastrófico"),AND(AT503="Alta",AW503="Catastrófico"),AND(AT503="Muy Alta",AW503="Catastrófico")),"Extremo","")))),"")</f>
        <v>Bajo</v>
      </c>
      <c r="AZ503" s="520" t="s">
        <v>127</v>
      </c>
      <c r="BA503" s="516" t="s">
        <v>188</v>
      </c>
      <c r="BB503" s="516" t="s">
        <v>188</v>
      </c>
      <c r="BC503" s="516" t="s">
        <v>188</v>
      </c>
      <c r="BD503" s="516" t="s">
        <v>2307</v>
      </c>
      <c r="BE503" s="694" t="s">
        <v>188</v>
      </c>
      <c r="BF503" s="516"/>
      <c r="BG503" s="516"/>
      <c r="BH503" s="581"/>
      <c r="BI503" s="581"/>
      <c r="BJ503" s="581"/>
      <c r="BK503" s="581"/>
      <c r="BL503" s="581"/>
      <c r="BM503" s="516"/>
      <c r="BN503" s="516"/>
      <c r="BO503" s="719"/>
    </row>
    <row r="504" spans="1:67" ht="69">
      <c r="A504" s="805"/>
      <c r="B504" s="808"/>
      <c r="C504" s="837"/>
      <c r="D504" s="728"/>
      <c r="E504" s="728"/>
      <c r="F504" s="515"/>
      <c r="G504" s="516"/>
      <c r="H504" s="520"/>
      <c r="I504" s="520"/>
      <c r="J504" s="491"/>
      <c r="K504" s="483"/>
      <c r="L504" s="516"/>
      <c r="M504" s="492"/>
      <c r="N504" s="516"/>
      <c r="O504" s="516"/>
      <c r="P504" s="519"/>
      <c r="Q504" s="514"/>
      <c r="R504" s="520"/>
      <c r="S504" s="482"/>
      <c r="T504" s="520"/>
      <c r="U504" s="482"/>
      <c r="V504" s="520"/>
      <c r="W504" s="482"/>
      <c r="X504" s="485"/>
      <c r="Y504" s="482"/>
      <c r="Z504" s="482"/>
      <c r="AA504" s="492"/>
      <c r="AB504" s="151">
        <v>2</v>
      </c>
      <c r="AC504" s="338" t="s">
        <v>2308</v>
      </c>
      <c r="AD504" s="159">
        <v>2</v>
      </c>
      <c r="AE504" s="207" t="s">
        <v>2309</v>
      </c>
      <c r="AF504" s="153" t="str">
        <f t="shared" si="29"/>
        <v>Probabilidad</v>
      </c>
      <c r="AG504" s="154" t="s">
        <v>96</v>
      </c>
      <c r="AH504" s="155">
        <f t="shared" si="28"/>
        <v>0.25</v>
      </c>
      <c r="AI504" s="154" t="s">
        <v>97</v>
      </c>
      <c r="AJ504" s="155">
        <f t="shared" si="30"/>
        <v>0.15</v>
      </c>
      <c r="AK504" s="156">
        <f t="shared" si="31"/>
        <v>0.4</v>
      </c>
      <c r="AL504" s="157">
        <f>IFERROR(IF(AND(AF503="Probabilidad",AF504="Probabilidad"),(AL503-(+AL503*AK504)),IF(AF504="Probabilidad",(S503-(+S503*AK504)),IF(AF504="Impacto",AL503,""))),"")</f>
        <v>0.28799999999999998</v>
      </c>
      <c r="AM504" s="157">
        <f>IFERROR(IF(AND(AF503="Impacto",AF504="Impacto"),(AM503-(+AM503*AK504)),IF(AF504="Impacto",(Y503-(Y503*AK504)),IF(AF504="Probabilidad",AM503,""))),"")</f>
        <v>0.4</v>
      </c>
      <c r="AN504" s="158" t="s">
        <v>98</v>
      </c>
      <c r="AO504" s="158" t="s">
        <v>99</v>
      </c>
      <c r="AP504" s="158" t="s">
        <v>100</v>
      </c>
      <c r="AQ504" s="520"/>
      <c r="AR504" s="491"/>
      <c r="AS504" s="491"/>
      <c r="AT504" s="492"/>
      <c r="AU504" s="491"/>
      <c r="AV504" s="491"/>
      <c r="AW504" s="492"/>
      <c r="AX504" s="492"/>
      <c r="AY504" s="492"/>
      <c r="AZ504" s="520"/>
      <c r="BA504" s="516"/>
      <c r="BB504" s="516"/>
      <c r="BC504" s="516"/>
      <c r="BD504" s="516"/>
      <c r="BE504" s="694"/>
      <c r="BF504" s="516"/>
      <c r="BG504" s="516"/>
      <c r="BH504" s="581"/>
      <c r="BI504" s="581"/>
      <c r="BJ504" s="581"/>
      <c r="BK504" s="581"/>
      <c r="BL504" s="581"/>
      <c r="BM504" s="516"/>
      <c r="BN504" s="516"/>
      <c r="BO504" s="719"/>
    </row>
    <row r="505" spans="1:67" ht="77.25">
      <c r="A505" s="805"/>
      <c r="B505" s="808"/>
      <c r="C505" s="837"/>
      <c r="D505" s="728"/>
      <c r="E505" s="728"/>
      <c r="F505" s="515"/>
      <c r="G505" s="516"/>
      <c r="H505" s="520"/>
      <c r="I505" s="520"/>
      <c r="J505" s="491"/>
      <c r="K505" s="483"/>
      <c r="L505" s="516"/>
      <c r="M505" s="492"/>
      <c r="N505" s="516"/>
      <c r="O505" s="516"/>
      <c r="P505" s="519"/>
      <c r="Q505" s="514"/>
      <c r="R505" s="520"/>
      <c r="S505" s="482"/>
      <c r="T505" s="520"/>
      <c r="U505" s="482"/>
      <c r="V505" s="520"/>
      <c r="W505" s="482"/>
      <c r="X505" s="485"/>
      <c r="Y505" s="482"/>
      <c r="Z505" s="482"/>
      <c r="AA505" s="492"/>
      <c r="AB505" s="151">
        <v>3</v>
      </c>
      <c r="AC505" s="339" t="s">
        <v>2310</v>
      </c>
      <c r="AD505" s="159">
        <v>1</v>
      </c>
      <c r="AE505" s="152" t="s">
        <v>180</v>
      </c>
      <c r="AF505" s="153" t="str">
        <f t="shared" si="29"/>
        <v>Probabilidad</v>
      </c>
      <c r="AG505" s="154" t="s">
        <v>96</v>
      </c>
      <c r="AH505" s="155">
        <f t="shared" si="28"/>
        <v>0.25</v>
      </c>
      <c r="AI505" s="154" t="s">
        <v>635</v>
      </c>
      <c r="AJ505" s="155">
        <f t="shared" si="30"/>
        <v>0.25</v>
      </c>
      <c r="AK505" s="156">
        <f t="shared" si="31"/>
        <v>0.5</v>
      </c>
      <c r="AL505" s="157">
        <f>IFERROR(IF(AND(AF504="Probabilidad",AF505="Probabilidad"),(AL504-(+AL504*AK505)),IF(AND(AF504="Impacto",AF505="Probabilidad"),(AL503-(+AL503*AK505)),IF(AF505="Impacto",AL504,""))),"")</f>
        <v>0.14399999999999999</v>
      </c>
      <c r="AM505" s="157">
        <f>IFERROR(IF(AND(AF504="Impacto",AF505="Impacto"),(AM504-(+AM504*AK505)),IF(AND(AF504="Probabilidad",AF505="Impacto"),(AM503-(+AM503*AK505)),IF(AF505="Probabilidad",AM504,""))),"")</f>
        <v>0.4</v>
      </c>
      <c r="AN505" s="158" t="s">
        <v>1255</v>
      </c>
      <c r="AO505" s="158" t="s">
        <v>99</v>
      </c>
      <c r="AP505" s="158" t="s">
        <v>100</v>
      </c>
      <c r="AQ505" s="520"/>
      <c r="AR505" s="491"/>
      <c r="AS505" s="491"/>
      <c r="AT505" s="492"/>
      <c r="AU505" s="491"/>
      <c r="AV505" s="491"/>
      <c r="AW505" s="492"/>
      <c r="AX505" s="492"/>
      <c r="AY505" s="492"/>
      <c r="AZ505" s="520"/>
      <c r="BA505" s="516"/>
      <c r="BB505" s="516"/>
      <c r="BC505" s="516"/>
      <c r="BD505" s="516"/>
      <c r="BE505" s="694"/>
      <c r="BF505" s="516"/>
      <c r="BG505" s="516"/>
      <c r="BH505" s="581"/>
      <c r="BI505" s="581"/>
      <c r="BJ505" s="581"/>
      <c r="BK505" s="581"/>
      <c r="BL505" s="581"/>
      <c r="BM505" s="516"/>
      <c r="BN505" s="516"/>
      <c r="BO505" s="719"/>
    </row>
    <row r="506" spans="1:67" ht="77.25">
      <c r="A506" s="805"/>
      <c r="B506" s="808"/>
      <c r="C506" s="837"/>
      <c r="D506" s="728"/>
      <c r="E506" s="728"/>
      <c r="F506" s="515"/>
      <c r="G506" s="516"/>
      <c r="H506" s="520"/>
      <c r="I506" s="520"/>
      <c r="J506" s="491"/>
      <c r="K506" s="483"/>
      <c r="L506" s="516"/>
      <c r="M506" s="492"/>
      <c r="N506" s="516"/>
      <c r="O506" s="516"/>
      <c r="P506" s="519"/>
      <c r="Q506" s="514"/>
      <c r="R506" s="520"/>
      <c r="S506" s="482"/>
      <c r="T506" s="520"/>
      <c r="U506" s="482"/>
      <c r="V506" s="520"/>
      <c r="W506" s="482"/>
      <c r="X506" s="485"/>
      <c r="Y506" s="482"/>
      <c r="Z506" s="482"/>
      <c r="AA506" s="492"/>
      <c r="AB506" s="151">
        <v>4</v>
      </c>
      <c r="AC506" s="185" t="s">
        <v>2311</v>
      </c>
      <c r="AD506" s="159">
        <v>3</v>
      </c>
      <c r="AE506" s="152" t="s">
        <v>180</v>
      </c>
      <c r="AF506" s="153" t="str">
        <f t="shared" si="29"/>
        <v>Probabilidad</v>
      </c>
      <c r="AG506" s="154" t="s">
        <v>96</v>
      </c>
      <c r="AH506" s="155">
        <f t="shared" si="28"/>
        <v>0.25</v>
      </c>
      <c r="AI506" s="154" t="s">
        <v>635</v>
      </c>
      <c r="AJ506" s="155">
        <f t="shared" si="30"/>
        <v>0.25</v>
      </c>
      <c r="AK506" s="156">
        <f t="shared" si="31"/>
        <v>0.5</v>
      </c>
      <c r="AL506" s="157">
        <f>IFERROR(IF(AND(AF505="Probabilidad",AF506="Probabilidad"),(AL505-(+AL505*AK506)),IF(AND(AF505="Impacto",AF506="Probabilidad"),(AL504-(+AL504*AK506)),IF(AF506="Impacto",AL505,""))),"")</f>
        <v>7.1999999999999995E-2</v>
      </c>
      <c r="AM506" s="157">
        <f>IFERROR(IF(AND(AF505="Impacto",AF506="Impacto"),(AM505-(+AM505*AK506)),IF(AND(AF505="Probabilidad",AF506="Impacto"),(AM504-(+AM504*AK506)),IF(AF506="Probabilidad",AM505,""))),"")</f>
        <v>0.4</v>
      </c>
      <c r="AN506" s="158" t="s">
        <v>1255</v>
      </c>
      <c r="AO506" s="158" t="s">
        <v>99</v>
      </c>
      <c r="AP506" s="158" t="s">
        <v>100</v>
      </c>
      <c r="AQ506" s="520"/>
      <c r="AR506" s="491"/>
      <c r="AS506" s="491"/>
      <c r="AT506" s="492"/>
      <c r="AU506" s="491"/>
      <c r="AV506" s="491"/>
      <c r="AW506" s="492"/>
      <c r="AX506" s="492"/>
      <c r="AY506" s="492"/>
      <c r="AZ506" s="520"/>
      <c r="BA506" s="516"/>
      <c r="BB506" s="516"/>
      <c r="BC506" s="516"/>
      <c r="BD506" s="516"/>
      <c r="BE506" s="694"/>
      <c r="BF506" s="516"/>
      <c r="BG506" s="516"/>
      <c r="BH506" s="581"/>
      <c r="BI506" s="581"/>
      <c r="BJ506" s="581"/>
      <c r="BK506" s="581"/>
      <c r="BL506" s="581"/>
      <c r="BM506" s="516"/>
      <c r="BN506" s="516"/>
      <c r="BO506" s="719"/>
    </row>
    <row r="507" spans="1:67" ht="77.25">
      <c r="A507" s="805"/>
      <c r="B507" s="808"/>
      <c r="C507" s="837"/>
      <c r="D507" s="728"/>
      <c r="E507" s="728"/>
      <c r="F507" s="515"/>
      <c r="G507" s="516"/>
      <c r="H507" s="520"/>
      <c r="I507" s="520"/>
      <c r="J507" s="491"/>
      <c r="K507" s="483"/>
      <c r="L507" s="516"/>
      <c r="M507" s="492"/>
      <c r="N507" s="516"/>
      <c r="O507" s="516"/>
      <c r="P507" s="519"/>
      <c r="Q507" s="514"/>
      <c r="R507" s="520"/>
      <c r="S507" s="482"/>
      <c r="T507" s="520"/>
      <c r="U507" s="482"/>
      <c r="V507" s="520"/>
      <c r="W507" s="482"/>
      <c r="X507" s="485"/>
      <c r="Y507" s="482"/>
      <c r="Z507" s="482"/>
      <c r="AA507" s="492"/>
      <c r="AB507" s="151">
        <v>5</v>
      </c>
      <c r="AC507" s="185" t="s">
        <v>2312</v>
      </c>
      <c r="AD507" s="159">
        <v>1</v>
      </c>
      <c r="AE507" s="152" t="s">
        <v>180</v>
      </c>
      <c r="AF507" s="153" t="str">
        <f t="shared" si="29"/>
        <v>Probabilidad</v>
      </c>
      <c r="AG507" s="154" t="s">
        <v>96</v>
      </c>
      <c r="AH507" s="155">
        <f t="shared" si="28"/>
        <v>0.25</v>
      </c>
      <c r="AI507" s="154" t="s">
        <v>635</v>
      </c>
      <c r="AJ507" s="155">
        <f t="shared" si="30"/>
        <v>0.25</v>
      </c>
      <c r="AK507" s="156">
        <f t="shared" si="31"/>
        <v>0.5</v>
      </c>
      <c r="AL507" s="157">
        <f>IFERROR(IF(AND(AF506="Probabilidad",AF507="Probabilidad"),(AL506-(+AL506*AK507)),IF(AND(AF506="Impacto",AF507="Probabilidad"),(AL505-(+AL505*AK507)),IF(AF507="Impacto",AL506,""))),"")</f>
        <v>3.5999999999999997E-2</v>
      </c>
      <c r="AM507" s="157">
        <f>IFERROR(IF(AND(AF506="Impacto",AF507="Impacto"),(AM506-(+AM506*AK507)),IF(AND(AF506="Probabilidad",AF507="Impacto"),(AM505-(+AM505*AK507)),IF(AF507="Probabilidad",AM506,""))),"")</f>
        <v>0.4</v>
      </c>
      <c r="AN507" s="158" t="s">
        <v>1255</v>
      </c>
      <c r="AO507" s="158" t="s">
        <v>99</v>
      </c>
      <c r="AP507" s="158" t="s">
        <v>100</v>
      </c>
      <c r="AQ507" s="520"/>
      <c r="AR507" s="491"/>
      <c r="AS507" s="491"/>
      <c r="AT507" s="492"/>
      <c r="AU507" s="491"/>
      <c r="AV507" s="491"/>
      <c r="AW507" s="492"/>
      <c r="AX507" s="492"/>
      <c r="AY507" s="492"/>
      <c r="AZ507" s="520"/>
      <c r="BA507" s="516"/>
      <c r="BB507" s="516"/>
      <c r="BC507" s="516"/>
      <c r="BD507" s="516"/>
      <c r="BE507" s="694"/>
      <c r="BF507" s="516"/>
      <c r="BG507" s="516"/>
      <c r="BH507" s="581"/>
      <c r="BI507" s="581"/>
      <c r="BJ507" s="581"/>
      <c r="BK507" s="581"/>
      <c r="BL507" s="581"/>
      <c r="BM507" s="516"/>
      <c r="BN507" s="516"/>
      <c r="BO507" s="719"/>
    </row>
    <row r="508" spans="1:67" ht="77.25">
      <c r="A508" s="805"/>
      <c r="B508" s="808"/>
      <c r="C508" s="837"/>
      <c r="D508" s="728"/>
      <c r="E508" s="728"/>
      <c r="F508" s="515"/>
      <c r="G508" s="516"/>
      <c r="H508" s="520"/>
      <c r="I508" s="520"/>
      <c r="J508" s="491"/>
      <c r="K508" s="483"/>
      <c r="L508" s="516"/>
      <c r="M508" s="492"/>
      <c r="N508" s="516"/>
      <c r="O508" s="516"/>
      <c r="P508" s="519"/>
      <c r="Q508" s="514"/>
      <c r="R508" s="520"/>
      <c r="S508" s="482"/>
      <c r="T508" s="520"/>
      <c r="U508" s="482"/>
      <c r="V508" s="520"/>
      <c r="W508" s="482"/>
      <c r="X508" s="485"/>
      <c r="Y508" s="482"/>
      <c r="Z508" s="482"/>
      <c r="AA508" s="492"/>
      <c r="AB508" s="151">
        <v>6</v>
      </c>
      <c r="AC508" s="185" t="s">
        <v>2313</v>
      </c>
      <c r="AD508" s="159">
        <v>2</v>
      </c>
      <c r="AE508" s="152" t="s">
        <v>180</v>
      </c>
      <c r="AF508" s="153" t="str">
        <f t="shared" si="29"/>
        <v>Probabilidad</v>
      </c>
      <c r="AG508" s="154" t="s">
        <v>231</v>
      </c>
      <c r="AH508" s="155">
        <f t="shared" si="28"/>
        <v>0.15</v>
      </c>
      <c r="AI508" s="154" t="s">
        <v>97</v>
      </c>
      <c r="AJ508" s="155">
        <f t="shared" si="30"/>
        <v>0.15</v>
      </c>
      <c r="AK508" s="156">
        <f t="shared" si="31"/>
        <v>0.3</v>
      </c>
      <c r="AL508" s="157">
        <f>IFERROR(IF(AND(AF507="Probabilidad",AF508="Probabilidad"),(AL507-(+AL507*AK508)),IF(AND(AF507="Impacto",AF508="Probabilidad"),(AL506-(+AL506*AK508)),IF(AF508="Impacto",AL507,""))),"")</f>
        <v>2.52E-2</v>
      </c>
      <c r="AM508" s="157">
        <f>IFERROR(IF(AND(AF507="Impacto",AF508="Impacto"),(AM507-(+AM507*AK508)),IF(AND(AF507="Probabilidad",AF508="Impacto"),(AM506-(+AM506*AK508)),IF(AF508="Probabilidad",AM507,""))),"")</f>
        <v>0.4</v>
      </c>
      <c r="AN508" s="158" t="s">
        <v>1255</v>
      </c>
      <c r="AO508" s="158" t="s">
        <v>99</v>
      </c>
      <c r="AP508" s="158" t="s">
        <v>1385</v>
      </c>
      <c r="AQ508" s="520"/>
      <c r="AR508" s="491"/>
      <c r="AS508" s="491"/>
      <c r="AT508" s="492"/>
      <c r="AU508" s="491"/>
      <c r="AV508" s="491"/>
      <c r="AW508" s="492"/>
      <c r="AX508" s="492"/>
      <c r="AY508" s="492"/>
      <c r="AZ508" s="520"/>
      <c r="BA508" s="516"/>
      <c r="BB508" s="516"/>
      <c r="BC508" s="516"/>
      <c r="BD508" s="516"/>
      <c r="BE508" s="694"/>
      <c r="BF508" s="516"/>
      <c r="BG508" s="516"/>
      <c r="BH508" s="581"/>
      <c r="BI508" s="581"/>
      <c r="BJ508" s="581"/>
      <c r="BK508" s="581"/>
      <c r="BL508" s="581"/>
      <c r="BM508" s="516"/>
      <c r="BN508" s="516"/>
      <c r="BO508" s="719"/>
    </row>
    <row r="509" spans="1:67" ht="69">
      <c r="A509" s="805"/>
      <c r="B509" s="808"/>
      <c r="C509" s="837"/>
      <c r="D509" s="728" t="s">
        <v>1299</v>
      </c>
      <c r="E509" s="728" t="s">
        <v>875</v>
      </c>
      <c r="F509" s="515">
        <v>8</v>
      </c>
      <c r="G509" s="516" t="s">
        <v>2301</v>
      </c>
      <c r="H509" s="520" t="s">
        <v>1301</v>
      </c>
      <c r="I509" s="520" t="s">
        <v>1316</v>
      </c>
      <c r="J509" s="491" t="s">
        <v>2314</v>
      </c>
      <c r="K509" s="483" t="s">
        <v>180</v>
      </c>
      <c r="L509" s="516" t="s">
        <v>365</v>
      </c>
      <c r="M509" s="492" t="s">
        <v>1304</v>
      </c>
      <c r="N509" s="516" t="s">
        <v>2315</v>
      </c>
      <c r="O509" s="516" t="s">
        <v>2316</v>
      </c>
      <c r="P509" s="519" t="s">
        <v>188</v>
      </c>
      <c r="Q509" s="514" t="s">
        <v>188</v>
      </c>
      <c r="R509" s="520" t="s">
        <v>218</v>
      </c>
      <c r="S509" s="482">
        <f>IF(R509="Muy Alta",100%,IF(R509="Alta",80%,IF(R509="Media",60%,IF(R509="Baja",40%,IF(R509="Muy Baja",20%,"")))))</f>
        <v>0.8</v>
      </c>
      <c r="T509" s="520" t="s">
        <v>183</v>
      </c>
      <c r="U509" s="482">
        <f>IF(T509="Catastrófico",100%,IF(T509="Mayor",80%,IF(T509="Moderado",60%,IF(T509="Menor",40%,IF(T509="Leve",20%,"")))))</f>
        <v>0.4</v>
      </c>
      <c r="V509" s="520" t="s">
        <v>183</v>
      </c>
      <c r="W509" s="482">
        <f>IF(V509="Catastrófico",100%,IF(V509="Mayor",80%,IF(V509="Moderado",60%,IF(V509="Menor",40%,IF(V509="Leve",20%,"")))))</f>
        <v>0.4</v>
      </c>
      <c r="X509" s="485" t="str">
        <f>IF(Y509=100%,"Catastrófico",IF(Y509=80%,"Mayor",IF(Y509=60%,"Moderado",IF(Y509=40%,"Menor",IF(Y509=20%,"Leve","")))))</f>
        <v>Menor</v>
      </c>
      <c r="Y509" s="482">
        <f>IF(AND(U509="",W509=""),"",MAX(U509,W509))</f>
        <v>0.4</v>
      </c>
      <c r="Z509" s="482" t="str">
        <f>CONCATENATE(R509,X509)</f>
        <v>AltaMenor</v>
      </c>
      <c r="AA509" s="492" t="str">
        <f>IF(Z509="Muy AltaLeve","Alto",IF(Z509="Muy AltaMenor","Alto",IF(Z509="Muy AltaModerado","Alto",IF(Z509="Muy AltaMayor","Alto",IF(Z509="Muy AltaCatastrófico","Extremo",IF(Z509="AltaLeve","Moderado",IF(Z509="AltaMenor","Moderado",IF(Z509="AltaModerado","Alto",IF(Z509="AltaMayor","Alto",IF(Z509="AltaCatastrófico","Extremo",IF(Z509="MediaLeve","Moderado",IF(Z509="MediaMenor","Moderado",IF(Z509="MediaModerado","Moderado",IF(Z509="MediaMayor","Alto",IF(Z509="MediaCatastrófico","Extremo",IF(Z509="BajaLeve","Bajo",IF(Z509="BajaMenor","Moderado",IF(Z509="BajaModerado","Moderado",IF(Z509="BajaMayor","Alto",IF(Z509="BajaCatastrófico","Extremo",IF(Z509="Muy BajaLeve","Bajo",IF(Z509="Muy BajaMenor","Bajo",IF(Z509="Muy BajaModerado","Moderado",IF(Z509="Muy BajaMayor","Alto",IF(Z509="Muy BajaCatastrófico","Extremo","")))))))))))))))))))))))))</f>
        <v>Moderado</v>
      </c>
      <c r="AB509" s="151">
        <v>1</v>
      </c>
      <c r="AC509" s="185" t="s">
        <v>2317</v>
      </c>
      <c r="AD509" s="159">
        <v>1</v>
      </c>
      <c r="AE509" s="152" t="s">
        <v>180</v>
      </c>
      <c r="AF509" s="153" t="str">
        <f t="shared" si="29"/>
        <v>Probabilidad</v>
      </c>
      <c r="AG509" s="154" t="s">
        <v>96</v>
      </c>
      <c r="AH509" s="155">
        <f t="shared" si="28"/>
        <v>0.25</v>
      </c>
      <c r="AI509" s="154" t="s">
        <v>97</v>
      </c>
      <c r="AJ509" s="155">
        <f t="shared" si="30"/>
        <v>0.15</v>
      </c>
      <c r="AK509" s="156">
        <f t="shared" si="31"/>
        <v>0.4</v>
      </c>
      <c r="AL509" s="157">
        <f>IFERROR(IF(AF509="Probabilidad",(S509-(+S509*AK509)),IF(AF509="Impacto",S509,"")),"")</f>
        <v>0.48</v>
      </c>
      <c r="AM509" s="157">
        <f>IFERROR(IF(AF509="Impacto",(Y509-(+Y509*AK509)),IF(AF509="Probabilidad",Y509,"")),"")</f>
        <v>0.4</v>
      </c>
      <c r="AN509" s="158" t="s">
        <v>98</v>
      </c>
      <c r="AO509" s="158" t="s">
        <v>99</v>
      </c>
      <c r="AP509" s="158" t="s">
        <v>100</v>
      </c>
      <c r="AQ509" s="520" t="s">
        <v>2318</v>
      </c>
      <c r="AR509" s="490">
        <f>S509</f>
        <v>0.8</v>
      </c>
      <c r="AS509" s="490">
        <f>IF(AL509="","",MIN(AL509:AL512))</f>
        <v>0.2016</v>
      </c>
      <c r="AT509" s="492" t="str">
        <f>IFERROR(IF(AS509="","",IF(AS509&lt;=0.2,"Muy Baja",IF(AS509&lt;=0.4,"Baja",IF(AS509&lt;=0.6,"Media",IF(AS509&lt;=0.8,"Alta","Muy Alta"))))),"")</f>
        <v>Baja</v>
      </c>
      <c r="AU509" s="490">
        <f>Y509</f>
        <v>0.4</v>
      </c>
      <c r="AV509" s="490">
        <f>IF(AM509="","",MIN(AM509:AM512))</f>
        <v>0.30000000000000004</v>
      </c>
      <c r="AW509" s="492" t="str">
        <f>IFERROR(IF(AV509="","",IF(AV509&lt;=0.2,"Leve",IF(AV509&lt;=0.4,"Menor",IF(AV509&lt;=0.6,"Moderado",IF(AV509&lt;=0.8,"Mayor","Catastrófico"))))),"")</f>
        <v>Menor</v>
      </c>
      <c r="AX509" s="492" t="str">
        <f>AA509</f>
        <v>Moderado</v>
      </c>
      <c r="AY509" s="492" t="str">
        <f>IFERROR(IF(OR(AND(AT509="Muy Baja",AW509="Leve"),AND(AT509="Muy Baja",AW509="Menor"),AND(AT509="Baja",AW509="Leve")),"Bajo",IF(OR(AND(AT509="Muy baja",AW509="Moderado"),AND(AT509="Baja",AW509="Menor"),AND(AT509="Baja",AW509="Moderado"),AND(AT509="Media",AW509="Leve"),AND(AT509="Media",AW509="Menor"),AND(AT509="Media",AW509="Moderado"),AND(AT509="Alta",AW509="Leve"),AND(AT509="Alta",AW509="Menor")),"Moderado",IF(OR(AND(AT509="Muy Baja",AW509="Mayor"),AND(AT509="Baja",AW509="Mayor"),AND(AT509="Media",AW509="Mayor"),AND(AT509="Alta",AW509="Moderado"),AND(AT509="Alta",AW509="Mayor"),AND(AT509="Muy Alta",AW509="Leve"),AND(AT509="Muy Alta",AW509="Menor"),AND(AT509="Muy Alta",AW509="Moderado"),AND(AT509="Muy Alta",AW509="Mayor")),"Alto",IF(OR(AND(AT509="Muy Baja",AW509="Catastrófico"),AND(AT509="Baja",AW509="Catastrófico"),AND(AT509="Media",AW509="Catastrófico"),AND(AT509="Alta",AW509="Catastrófico"),AND(AT509="Muy Alta",AW509="Catastrófico")),"Extremo","")))),"")</f>
        <v>Moderado</v>
      </c>
      <c r="AZ509" s="520" t="s">
        <v>104</v>
      </c>
      <c r="BA509" s="516" t="s">
        <v>2319</v>
      </c>
      <c r="BB509" s="516" t="s">
        <v>2320</v>
      </c>
      <c r="BC509" s="516" t="s">
        <v>2321</v>
      </c>
      <c r="BD509" s="516" t="s">
        <v>2322</v>
      </c>
      <c r="BE509" s="694">
        <v>45473</v>
      </c>
      <c r="BF509" s="516"/>
      <c r="BG509" s="516"/>
      <c r="BH509" s="581"/>
      <c r="BI509" s="581"/>
      <c r="BJ509" s="581"/>
      <c r="BK509" s="581"/>
      <c r="BL509" s="581"/>
      <c r="BM509" s="516"/>
      <c r="BN509" s="516"/>
      <c r="BO509" s="719"/>
    </row>
    <row r="510" spans="1:67" ht="77.25">
      <c r="A510" s="805"/>
      <c r="B510" s="808"/>
      <c r="C510" s="837"/>
      <c r="D510" s="728"/>
      <c r="E510" s="728"/>
      <c r="F510" s="515"/>
      <c r="G510" s="516"/>
      <c r="H510" s="520"/>
      <c r="I510" s="520"/>
      <c r="J510" s="491"/>
      <c r="K510" s="483"/>
      <c r="L510" s="516"/>
      <c r="M510" s="492"/>
      <c r="N510" s="516"/>
      <c r="O510" s="516"/>
      <c r="P510" s="519"/>
      <c r="Q510" s="514"/>
      <c r="R510" s="520"/>
      <c r="S510" s="482"/>
      <c r="T510" s="520"/>
      <c r="U510" s="482"/>
      <c r="V510" s="520"/>
      <c r="W510" s="482"/>
      <c r="X510" s="485"/>
      <c r="Y510" s="482"/>
      <c r="Z510" s="482"/>
      <c r="AA510" s="492"/>
      <c r="AB510" s="151">
        <v>2</v>
      </c>
      <c r="AC510" s="185" t="s">
        <v>2318</v>
      </c>
      <c r="AD510" s="159">
        <v>2</v>
      </c>
      <c r="AE510" s="152" t="s">
        <v>86</v>
      </c>
      <c r="AF510" s="153" t="str">
        <f t="shared" si="29"/>
        <v>Impacto</v>
      </c>
      <c r="AG510" s="154" t="s">
        <v>270</v>
      </c>
      <c r="AH510" s="155">
        <f t="shared" si="28"/>
        <v>0.1</v>
      </c>
      <c r="AI510" s="154" t="s">
        <v>97</v>
      </c>
      <c r="AJ510" s="155">
        <f t="shared" si="30"/>
        <v>0.15</v>
      </c>
      <c r="AK510" s="156">
        <f t="shared" si="31"/>
        <v>0.25</v>
      </c>
      <c r="AL510" s="157">
        <f>IFERROR(IF(AND(AF509="Probabilidad",AF510="Probabilidad"),(AL509-(+AL509*AK510)),IF(AF510="Probabilidad",(S509-(+S509*AK510)),IF(AF510="Impacto",AL509,""))),"")</f>
        <v>0.48</v>
      </c>
      <c r="AM510" s="157">
        <f>IFERROR(IF(AND(AF509="Impacto",AF510="Impacto"),(AM509-(+AM509*AK510)),IF(AF510="Impacto",(Y509-(Y509*AK510)),IF(AF510="Probabilidad",AM509,""))),"")</f>
        <v>0.30000000000000004</v>
      </c>
      <c r="AN510" s="158" t="s">
        <v>1255</v>
      </c>
      <c r="AO510" s="158" t="s">
        <v>99</v>
      </c>
      <c r="AP510" s="158" t="s">
        <v>100</v>
      </c>
      <c r="AQ510" s="520"/>
      <c r="AR510" s="491"/>
      <c r="AS510" s="491"/>
      <c r="AT510" s="492"/>
      <c r="AU510" s="491"/>
      <c r="AV510" s="491"/>
      <c r="AW510" s="492"/>
      <c r="AX510" s="492"/>
      <c r="AY510" s="492"/>
      <c r="AZ510" s="520"/>
      <c r="BA510" s="516"/>
      <c r="BB510" s="516"/>
      <c r="BC510" s="516"/>
      <c r="BD510" s="516"/>
      <c r="BE510" s="694"/>
      <c r="BF510" s="516"/>
      <c r="BG510" s="516"/>
      <c r="BH510" s="581"/>
      <c r="BI510" s="581"/>
      <c r="BJ510" s="581"/>
      <c r="BK510" s="581"/>
      <c r="BL510" s="581"/>
      <c r="BM510" s="516"/>
      <c r="BN510" s="516"/>
      <c r="BO510" s="719"/>
    </row>
    <row r="511" spans="1:67" ht="77.25">
      <c r="A511" s="805"/>
      <c r="B511" s="808"/>
      <c r="C511" s="837"/>
      <c r="D511" s="728"/>
      <c r="E511" s="728"/>
      <c r="F511" s="515"/>
      <c r="G511" s="516"/>
      <c r="H511" s="520"/>
      <c r="I511" s="520"/>
      <c r="J511" s="491"/>
      <c r="K511" s="483"/>
      <c r="L511" s="516"/>
      <c r="M511" s="492"/>
      <c r="N511" s="516"/>
      <c r="O511" s="516"/>
      <c r="P511" s="519"/>
      <c r="Q511" s="514"/>
      <c r="R511" s="520"/>
      <c r="S511" s="482"/>
      <c r="T511" s="520"/>
      <c r="U511" s="482"/>
      <c r="V511" s="520"/>
      <c r="W511" s="482"/>
      <c r="X511" s="485"/>
      <c r="Y511" s="482"/>
      <c r="Z511" s="482"/>
      <c r="AA511" s="492"/>
      <c r="AB511" s="151">
        <v>3</v>
      </c>
      <c r="AC511" s="185" t="s">
        <v>2323</v>
      </c>
      <c r="AD511" s="159">
        <v>3</v>
      </c>
      <c r="AE511" s="152" t="s">
        <v>180</v>
      </c>
      <c r="AF511" s="153" t="str">
        <f t="shared" si="29"/>
        <v>Probabilidad</v>
      </c>
      <c r="AG511" s="154" t="s">
        <v>96</v>
      </c>
      <c r="AH511" s="155">
        <f t="shared" si="28"/>
        <v>0.25</v>
      </c>
      <c r="AI511" s="154" t="s">
        <v>97</v>
      </c>
      <c r="AJ511" s="155">
        <f t="shared" si="30"/>
        <v>0.15</v>
      </c>
      <c r="AK511" s="156">
        <f t="shared" si="31"/>
        <v>0.4</v>
      </c>
      <c r="AL511" s="157">
        <f>IFERROR(IF(AND(AF510="Probabilidad",AF511="Probabilidad"),(AL510-(+AL510*AK511)),IF(AND(AF510="Impacto",AF511="Probabilidad"),(AL509-(+AL509*AK511)),IF(AF511="Impacto",AL510,""))),"")</f>
        <v>0.28799999999999998</v>
      </c>
      <c r="AM511" s="157">
        <f>IFERROR(IF(AND(AF510="Impacto",AF511="Impacto"),(AM510-(+AM510*AK511)),IF(AND(AF510="Probabilidad",AF511="Impacto"),(AM509-(+AM509*AK511)),IF(AF511="Probabilidad",AM510,""))),"")</f>
        <v>0.30000000000000004</v>
      </c>
      <c r="AN511" s="158" t="s">
        <v>1255</v>
      </c>
      <c r="AO511" s="158" t="s">
        <v>99</v>
      </c>
      <c r="AP511" s="158" t="s">
        <v>100</v>
      </c>
      <c r="AQ511" s="520"/>
      <c r="AR511" s="491"/>
      <c r="AS511" s="491"/>
      <c r="AT511" s="492"/>
      <c r="AU511" s="491"/>
      <c r="AV511" s="491"/>
      <c r="AW511" s="492"/>
      <c r="AX511" s="492"/>
      <c r="AY511" s="492"/>
      <c r="AZ511" s="520"/>
      <c r="BA511" s="516"/>
      <c r="BB511" s="516"/>
      <c r="BC511" s="516"/>
      <c r="BD511" s="516"/>
      <c r="BE511" s="694"/>
      <c r="BF511" s="516"/>
      <c r="BG511" s="516"/>
      <c r="BH511" s="581"/>
      <c r="BI511" s="581"/>
      <c r="BJ511" s="581"/>
      <c r="BK511" s="581"/>
      <c r="BL511" s="581"/>
      <c r="BM511" s="516"/>
      <c r="BN511" s="516"/>
      <c r="BO511" s="719"/>
    </row>
    <row r="512" spans="1:67" ht="77.25">
      <c r="A512" s="822"/>
      <c r="B512" s="823"/>
      <c r="C512" s="838"/>
      <c r="D512" s="818"/>
      <c r="E512" s="818"/>
      <c r="F512" s="499"/>
      <c r="G512" s="496"/>
      <c r="H512" s="479"/>
      <c r="I512" s="479"/>
      <c r="J512" s="502"/>
      <c r="K512" s="832"/>
      <c r="L512" s="496"/>
      <c r="M512" s="813"/>
      <c r="N512" s="496"/>
      <c r="O512" s="496"/>
      <c r="P512" s="548"/>
      <c r="Q512" s="637"/>
      <c r="R512" s="479"/>
      <c r="S512" s="817"/>
      <c r="T512" s="479"/>
      <c r="U512" s="817"/>
      <c r="V512" s="479"/>
      <c r="W512" s="817"/>
      <c r="X512" s="547"/>
      <c r="Y512" s="817"/>
      <c r="Z512" s="817"/>
      <c r="AA512" s="813"/>
      <c r="AB512" s="262">
        <v>4</v>
      </c>
      <c r="AC512" s="264" t="s">
        <v>2313</v>
      </c>
      <c r="AD512" s="222">
        <v>2</v>
      </c>
      <c r="AE512" s="340" t="s">
        <v>180</v>
      </c>
      <c r="AF512" s="235" t="str">
        <f t="shared" si="29"/>
        <v>Probabilidad</v>
      </c>
      <c r="AG512" s="236" t="s">
        <v>231</v>
      </c>
      <c r="AH512" s="265">
        <f t="shared" si="28"/>
        <v>0.15</v>
      </c>
      <c r="AI512" s="236" t="s">
        <v>97</v>
      </c>
      <c r="AJ512" s="265">
        <f t="shared" si="30"/>
        <v>0.15</v>
      </c>
      <c r="AK512" s="266">
        <f t="shared" si="31"/>
        <v>0.3</v>
      </c>
      <c r="AL512" s="267">
        <f>IFERROR(IF(AND(AF511="Probabilidad",AF512="Probabilidad"),(AL511-(+AL511*AK512)),IF(AND(AF511="Impacto",AF512="Probabilidad"),(AL510-(+AL510*AK512)),IF(AF512="Impacto",AL511,""))),"")</f>
        <v>0.2016</v>
      </c>
      <c r="AM512" s="337">
        <f>IFERROR(IF(AND(AF511="Impacto",AF512="Impacto"),(AM511-(+AM511*AK512)),IF(AND(AF511="Probabilidad",AF512="Impacto"),(AM510-(+AM510*AK512)),IF(AF512="Probabilidad",AM511,""))),"")</f>
        <v>0.30000000000000004</v>
      </c>
      <c r="AN512" s="268" t="s">
        <v>1255</v>
      </c>
      <c r="AO512" s="268" t="s">
        <v>99</v>
      </c>
      <c r="AP512" s="268" t="s">
        <v>100</v>
      </c>
      <c r="AQ512" s="479"/>
      <c r="AR512" s="502"/>
      <c r="AS512" s="502"/>
      <c r="AT512" s="813"/>
      <c r="AU512" s="502"/>
      <c r="AV512" s="502"/>
      <c r="AW512" s="813"/>
      <c r="AX512" s="813"/>
      <c r="AY512" s="813"/>
      <c r="AZ512" s="479"/>
      <c r="BA512" s="496"/>
      <c r="BB512" s="496"/>
      <c r="BC512" s="496"/>
      <c r="BD512" s="496"/>
      <c r="BE512" s="831"/>
      <c r="BF512" s="496"/>
      <c r="BG512" s="496"/>
      <c r="BH512" s="589"/>
      <c r="BI512" s="589"/>
      <c r="BJ512" s="589"/>
      <c r="BK512" s="589"/>
      <c r="BL512" s="589"/>
      <c r="BM512" s="496"/>
      <c r="BN512" s="496"/>
      <c r="BO512" s="803"/>
    </row>
    <row r="513" spans="1:67" ht="106.5">
      <c r="A513" s="804" t="s">
        <v>735</v>
      </c>
      <c r="B513" s="807" t="s">
        <v>2324</v>
      </c>
      <c r="C513" s="807" t="s">
        <v>736</v>
      </c>
      <c r="D513" s="824" t="s">
        <v>1299</v>
      </c>
      <c r="E513" s="824" t="s">
        <v>737</v>
      </c>
      <c r="F513" s="716">
        <v>1</v>
      </c>
      <c r="G513" s="701" t="s">
        <v>2325</v>
      </c>
      <c r="H513" s="691" t="s">
        <v>1368</v>
      </c>
      <c r="I513" s="819" t="s">
        <v>1302</v>
      </c>
      <c r="J513" s="705" t="s">
        <v>2326</v>
      </c>
      <c r="K513" s="819" t="s">
        <v>180</v>
      </c>
      <c r="L513" s="683" t="s">
        <v>365</v>
      </c>
      <c r="M513" s="699" t="s">
        <v>1304</v>
      </c>
      <c r="N513" s="683" t="s">
        <v>2327</v>
      </c>
      <c r="O513" s="683" t="s">
        <v>2328</v>
      </c>
      <c r="P513" s="701" t="s">
        <v>188</v>
      </c>
      <c r="Q513" s="743" t="s">
        <v>188</v>
      </c>
      <c r="R513" s="691" t="s">
        <v>218</v>
      </c>
      <c r="S513" s="697">
        <f>IF(R513="Muy Alta",100%,IF(R513="Alta",80%,IF(R513="Media",60%,IF(R513="Baja",40%,IF(R513="Muy Baja",20%,"")))))</f>
        <v>0.8</v>
      </c>
      <c r="T513" s="691" t="s">
        <v>120</v>
      </c>
      <c r="U513" s="697">
        <f>IF(T513="Catastrófico",100%,IF(T513="Mayor",80%,IF(T513="Moderado",60%,IF(T513="Menor",40%,IF(T513="Leve",20%,"")))))</f>
        <v>0.2</v>
      </c>
      <c r="V513" s="691" t="s">
        <v>91</v>
      </c>
      <c r="W513" s="697">
        <f>IF(V513="Catastrófico",100%,IF(V513="Mayor",80%,IF(V513="Moderado",60%,IF(V513="Menor",40%,IF(V513="Leve",20%,"")))))</f>
        <v>0.8</v>
      </c>
      <c r="X513" s="699" t="str">
        <f>IF(Y513=100%,"Catastrófico",IF(Y513=80%,"Mayor",IF(Y513=60%,"Moderado",IF(Y513=40%,"Menor",IF(Y513=20%,"Leve","")))))</f>
        <v>Mayor</v>
      </c>
      <c r="Y513" s="697">
        <f>IF(AND(U513="",W513=""),"",MAX(U513,W513))</f>
        <v>0.8</v>
      </c>
      <c r="Z513" s="697" t="str">
        <f>CONCATENATE(R513,X513)</f>
        <v>AltaMayor</v>
      </c>
      <c r="AA513" s="689" t="str">
        <f>IF(Z513="Muy AltaLeve","Alto",IF(Z513="Muy AltaMenor","Alto",IF(Z513="Muy AltaModerado","Alto",IF(Z513="Muy AltaMayor","Alto",IF(Z513="Muy AltaCatastrófico","Extremo",IF(Z513="AltaLeve","Moderado",IF(Z513="AltaMenor","Moderado",IF(Z513="AltaModerado","Alto",IF(Z513="AltaMayor","Alto",IF(Z513="AltaCatastrófico","Extremo",IF(Z513="MediaLeve","Moderado",IF(Z513="MediaMenor","Moderado",IF(Z513="MediaModerado","Moderado",IF(Z513="MediaMayor","Alto",IF(Z513="MediaCatastrófico","Extremo",IF(Z513="BajaLeve","Bajo",IF(Z513="BajaMenor","Moderado",IF(Z513="BajaModerado","Moderado",IF(Z513="BajaMayor","Alto",IF(Z513="BajaCatastrófico","Extremo",IF(Z513="Muy BajaLeve","Bajo",IF(Z513="Muy BajaMenor","Bajo",IF(Z513="Muy BajaModerado","Moderado",IF(Z513="Muy BajaMayor","Alto",IF(Z513="Muy BajaCatastrófico","Extremo","")))))))))))))))))))))))))</f>
        <v>Alto</v>
      </c>
      <c r="AB513" s="26">
        <v>1</v>
      </c>
      <c r="AC513" s="37" t="s">
        <v>2329</v>
      </c>
      <c r="AD513" s="74" t="s">
        <v>2330</v>
      </c>
      <c r="AE513" s="74" t="s">
        <v>1476</v>
      </c>
      <c r="AF513" s="30" t="str">
        <f t="shared" si="29"/>
        <v>Probabilidad</v>
      </c>
      <c r="AG513" s="27" t="s">
        <v>231</v>
      </c>
      <c r="AH513" s="78">
        <f t="shared" si="28"/>
        <v>0.15</v>
      </c>
      <c r="AI513" s="27" t="s">
        <v>97</v>
      </c>
      <c r="AJ513" s="78">
        <f t="shared" si="30"/>
        <v>0.15</v>
      </c>
      <c r="AK513" s="80">
        <f t="shared" si="31"/>
        <v>0.3</v>
      </c>
      <c r="AL513" s="28">
        <f>IFERROR(IF(AF513="Probabilidad",(S513-(+S513*AK513)),IF(AF513="Impacto",S513,"")),"")</f>
        <v>0.56000000000000005</v>
      </c>
      <c r="AM513" s="28">
        <f>IFERROR(IF(AF513="Impacto",(Y513-(+Y513*AK513)),IF(AF513="Probabilidad",Y513,"")),"")</f>
        <v>0.8</v>
      </c>
      <c r="AN513" s="29" t="s">
        <v>98</v>
      </c>
      <c r="AO513" s="29" t="s">
        <v>99</v>
      </c>
      <c r="AP513" s="29" t="s">
        <v>100</v>
      </c>
      <c r="AQ513" s="691" t="s">
        <v>2331</v>
      </c>
      <c r="AR513" s="687">
        <f>S513</f>
        <v>0.8</v>
      </c>
      <c r="AS513" s="687">
        <f>IF(AL513="","",MIN(AL513:AL514))</f>
        <v>0.33600000000000002</v>
      </c>
      <c r="AT513" s="689" t="str">
        <f>IFERROR(IF(AS513="","",IF(AS513&lt;=0.2,"Muy Baja",IF(AS513&lt;=0.4,"Baja",IF(AS513&lt;=0.6,"Media",IF(AS513&lt;=0.8,"Alta","Muy Alta"))))),"")</f>
        <v>Baja</v>
      </c>
      <c r="AU513" s="687">
        <f>Y513</f>
        <v>0.8</v>
      </c>
      <c r="AV513" s="687">
        <f>IF(AM513="","",MIN(AM513:AM514))</f>
        <v>0.8</v>
      </c>
      <c r="AW513" s="689" t="str">
        <f>IFERROR(IF(AV513="","",IF(AV513&lt;=0.2,"Leve",IF(AV513&lt;=0.4,"Menor",IF(AV513&lt;=0.6,"Moderado",IF(AV513&lt;=0.8,"Mayor","Catastrófico"))))),"")</f>
        <v>Mayor</v>
      </c>
      <c r="AX513" s="689" t="str">
        <f>AA513</f>
        <v>Alto</v>
      </c>
      <c r="AY513" s="689" t="str">
        <f>IFERROR(IF(OR(AND(AT513="Muy Baja",AW513="Leve"),AND(AT513="Muy Baja",AW513="Menor"),AND(AT513="Baja",AW513="Leve")),"Bajo",IF(OR(AND(AT513="Muy baja",AW513="Moderado"),AND(AT513="Baja",AW513="Menor"),AND(AT513="Baja",AW513="Moderado"),AND(AT513="Media",AW513="Leve"),AND(AT513="Media",AW513="Menor"),AND(AT513="Media",AW513="Moderado"),AND(AT513="Alta",AW513="Leve"),AND(AT513="Alta",AW513="Menor")),"Moderado",IF(OR(AND(AT513="Muy Baja",AW513="Mayor"),AND(AT513="Baja",AW513="Mayor"),AND(AT513="Media",AW513="Mayor"),AND(AT513="Alta",AW513="Moderado"),AND(AT513="Alta",AW513="Mayor"),AND(AT513="Muy Alta",AW513="Leve"),AND(AT513="Muy Alta",AW513="Menor"),AND(AT513="Muy Alta",AW513="Moderado"),AND(AT513="Muy Alta",AW513="Mayor")),"Alto",IF(OR(AND(AT513="Muy Baja",AW513="Catastrófico"),AND(AT513="Baja",AW513="Catastrófico"),AND(AT513="Media",AW513="Catastrófico"),AND(AT513="Alta",AW513="Catastrófico"),AND(AT513="Muy Alta",AW513="Catastrófico")),"Extremo","")))),"")</f>
        <v>Alto</v>
      </c>
      <c r="AZ513" s="819" t="s">
        <v>104</v>
      </c>
      <c r="BA513" s="701" t="s">
        <v>2332</v>
      </c>
      <c r="BB513" s="701" t="s">
        <v>2333</v>
      </c>
      <c r="BC513" s="701" t="s">
        <v>1386</v>
      </c>
      <c r="BD513" s="683" t="s">
        <v>2334</v>
      </c>
      <c r="BE513" s="693">
        <v>45657</v>
      </c>
      <c r="BF513" s="683"/>
      <c r="BG513" s="683"/>
      <c r="BH513" s="685"/>
      <c r="BI513" s="685"/>
      <c r="BJ513" s="683"/>
      <c r="BK513" s="683"/>
      <c r="BL513" s="743"/>
      <c r="BM513" s="701"/>
      <c r="BN513" s="701"/>
      <c r="BO513" s="739"/>
    </row>
    <row r="514" spans="1:67" ht="121.5">
      <c r="A514" s="805"/>
      <c r="B514" s="808"/>
      <c r="C514" s="808"/>
      <c r="D514" s="728"/>
      <c r="E514" s="728"/>
      <c r="F514" s="515"/>
      <c r="G514" s="519"/>
      <c r="H514" s="520"/>
      <c r="I514" s="795"/>
      <c r="J514" s="491"/>
      <c r="K514" s="795"/>
      <c r="L514" s="516"/>
      <c r="M514" s="485"/>
      <c r="N514" s="516"/>
      <c r="O514" s="516"/>
      <c r="P514" s="519"/>
      <c r="Q514" s="514"/>
      <c r="R514" s="520"/>
      <c r="S514" s="482"/>
      <c r="T514" s="520"/>
      <c r="U514" s="482"/>
      <c r="V514" s="520"/>
      <c r="W514" s="482"/>
      <c r="X514" s="485"/>
      <c r="Y514" s="482"/>
      <c r="Z514" s="482"/>
      <c r="AA514" s="492"/>
      <c r="AB514" s="151">
        <v>2</v>
      </c>
      <c r="AC514" s="270" t="s">
        <v>2335</v>
      </c>
      <c r="AD514" s="159" t="s">
        <v>2336</v>
      </c>
      <c r="AE514" s="152" t="s">
        <v>1315</v>
      </c>
      <c r="AF514" s="153" t="str">
        <f t="shared" si="29"/>
        <v>Probabilidad</v>
      </c>
      <c r="AG514" s="154" t="s">
        <v>96</v>
      </c>
      <c r="AH514" s="155">
        <f t="shared" si="28"/>
        <v>0.25</v>
      </c>
      <c r="AI514" s="154" t="s">
        <v>97</v>
      </c>
      <c r="AJ514" s="155">
        <f t="shared" si="30"/>
        <v>0.15</v>
      </c>
      <c r="AK514" s="156">
        <f t="shared" si="31"/>
        <v>0.4</v>
      </c>
      <c r="AL514" s="157">
        <f>IFERROR(IF(AND(AF513="Probabilidad",AF514="Probabilidad"),(AL513-(+AL513*AK514)),IF(AF514="Probabilidad",(S513-(+S513*AK514)),IF(AF514="Impacto",AL513,""))),"")</f>
        <v>0.33600000000000002</v>
      </c>
      <c r="AM514" s="157">
        <f>IFERROR(IF(AND(AF513="Impacto",AF514="Impacto"),(AM513-(+AM513*AK514)),IF(AF514="Impacto",(Y513-(+Y513*AK514)),IF(AF514="Probabilidad",AM513,""))),"")</f>
        <v>0.8</v>
      </c>
      <c r="AN514" s="158" t="s">
        <v>98</v>
      </c>
      <c r="AO514" s="158" t="s">
        <v>99</v>
      </c>
      <c r="AP514" s="158" t="s">
        <v>100</v>
      </c>
      <c r="AQ514" s="520"/>
      <c r="AR514" s="491"/>
      <c r="AS514" s="491"/>
      <c r="AT514" s="492"/>
      <c r="AU514" s="491"/>
      <c r="AV514" s="491"/>
      <c r="AW514" s="492"/>
      <c r="AX514" s="492"/>
      <c r="AY514" s="492"/>
      <c r="AZ514" s="795"/>
      <c r="BA514" s="519"/>
      <c r="BB514" s="519"/>
      <c r="BC514" s="519"/>
      <c r="BD514" s="516"/>
      <c r="BE514" s="516"/>
      <c r="BF514" s="516"/>
      <c r="BG514" s="516"/>
      <c r="BH514" s="516"/>
      <c r="BI514" s="516"/>
      <c r="BJ514" s="516"/>
      <c r="BK514" s="516"/>
      <c r="BL514" s="514"/>
      <c r="BM514" s="519"/>
      <c r="BN514" s="519"/>
      <c r="BO514" s="740"/>
    </row>
    <row r="515" spans="1:67" ht="138" customHeight="1">
      <c r="A515" s="805"/>
      <c r="B515" s="808"/>
      <c r="C515" s="808"/>
      <c r="D515" s="728" t="s">
        <v>1299</v>
      </c>
      <c r="E515" s="728" t="s">
        <v>737</v>
      </c>
      <c r="F515" s="515">
        <v>2</v>
      </c>
      <c r="G515" s="519" t="s">
        <v>2325</v>
      </c>
      <c r="H515" s="520" t="s">
        <v>1368</v>
      </c>
      <c r="I515" s="795" t="s">
        <v>1316</v>
      </c>
      <c r="J515" s="491" t="s">
        <v>2337</v>
      </c>
      <c r="K515" s="795" t="s">
        <v>180</v>
      </c>
      <c r="L515" s="516" t="s">
        <v>365</v>
      </c>
      <c r="M515" s="485" t="s">
        <v>1304</v>
      </c>
      <c r="N515" s="516" t="s">
        <v>2338</v>
      </c>
      <c r="O515" s="516" t="s">
        <v>2339</v>
      </c>
      <c r="P515" s="519" t="s">
        <v>188</v>
      </c>
      <c r="Q515" s="514" t="s">
        <v>188</v>
      </c>
      <c r="R515" s="520" t="s">
        <v>218</v>
      </c>
      <c r="S515" s="482">
        <f>IF(R515="Muy Alta",100%,IF(R515="Alta",80%,IF(R515="Media",60%,IF(R515="Baja",40%,IF(R515="Muy Baja",20%,"")))))</f>
        <v>0.8</v>
      </c>
      <c r="T515" s="520"/>
      <c r="U515" s="482" t="str">
        <f>IF(T515="Catastrófico",100%,IF(T515="Mayor",80%,IF(T515="Moderado",60%,IF(T515="Menor",40%,IF(T515="Leve",20%,"")))))</f>
        <v/>
      </c>
      <c r="V515" s="520" t="s">
        <v>183</v>
      </c>
      <c r="W515" s="482">
        <f>IF(V515="Catastrófico",100%,IF(V515="Mayor",80%,IF(V515="Moderado",60%,IF(V515="Menor",40%,IF(V515="Leve",20%,"")))))</f>
        <v>0.4</v>
      </c>
      <c r="X515" s="485" t="str">
        <f>IF(Y515=100%,"Catastrófico",IF(Y515=80%,"Mayor",IF(Y515=60%,"Moderado",IF(Y515=40%,"Menor",IF(Y515=20%,"Leve","")))))</f>
        <v>Menor</v>
      </c>
      <c r="Y515" s="482">
        <f>IF(AND(U515="",W515=""),"",MAX(U515,W515))</f>
        <v>0.4</v>
      </c>
      <c r="Z515" s="482" t="str">
        <f>CONCATENATE(R515,X515)</f>
        <v>AltaMenor</v>
      </c>
      <c r="AA515" s="492" t="str">
        <f>IF(Z515="Muy AltaLeve","Alto",IF(Z515="Muy AltaMenor","Alto",IF(Z515="Muy AltaModerado","Alto",IF(Z515="Muy AltaMayor","Alto",IF(Z515="Muy AltaCatastrófico","Extremo",IF(Z515="AltaLeve","Moderado",IF(Z515="AltaMenor","Moderado",IF(Z515="AltaModerado","Alto",IF(Z515="AltaMayor","Alto",IF(Z515="AltaCatastrófico","Extremo",IF(Z515="MediaLeve","Moderado",IF(Z515="MediaMenor","Moderado",IF(Z515="MediaModerado","Moderado",IF(Z515="MediaMayor","Alto",IF(Z515="MediaCatastrófico","Extremo",IF(Z515="BajaLeve","Bajo",IF(Z515="BajaMenor","Moderado",IF(Z515="BajaModerado","Moderado",IF(Z515="BajaMayor","Alto",IF(Z515="BajaCatastrófico","Extremo",IF(Z515="Muy BajaLeve","Bajo",IF(Z515="Muy BajaMenor","Bajo",IF(Z515="Muy BajaModerado","Moderado",IF(Z515="Muy BajaMayor","Alto",IF(Z515="Muy BajaCatastrófico","Extremo","")))))))))))))))))))))))))</f>
        <v>Moderado</v>
      </c>
      <c r="AB515" s="151">
        <v>1</v>
      </c>
      <c r="AC515" s="341" t="s">
        <v>2340</v>
      </c>
      <c r="AD515" s="159" t="s">
        <v>2341</v>
      </c>
      <c r="AE515" s="152" t="s">
        <v>1324</v>
      </c>
      <c r="AF515" s="153" t="str">
        <f t="shared" si="29"/>
        <v>Probabilidad</v>
      </c>
      <c r="AG515" s="154" t="s">
        <v>231</v>
      </c>
      <c r="AH515" s="155">
        <f t="shared" ref="AH515:AH578" si="32">IF(AG515="","",IF(AG515="Preventivo",25%,IF(AG515="Detectivo",15%,IF(AG515="Correctivo",10%))))</f>
        <v>0.15</v>
      </c>
      <c r="AI515" s="154" t="s">
        <v>97</v>
      </c>
      <c r="AJ515" s="155">
        <f t="shared" si="30"/>
        <v>0.15</v>
      </c>
      <c r="AK515" s="156">
        <f t="shared" si="31"/>
        <v>0.3</v>
      </c>
      <c r="AL515" s="157">
        <f>IFERROR(IF(AF515="Probabilidad",(S515-(+S515*AK515)),IF(AF515="Impacto",S515,"")),"")</f>
        <v>0.56000000000000005</v>
      </c>
      <c r="AM515" s="157">
        <f>IFERROR(IF(AF515="Impacto",(Y515-(+Y515*AK515)),IF(AF515="Probabilidad",Y515,"")),"")</f>
        <v>0.4</v>
      </c>
      <c r="AN515" s="158" t="s">
        <v>98</v>
      </c>
      <c r="AO515" s="158" t="s">
        <v>99</v>
      </c>
      <c r="AP515" s="158" t="s">
        <v>100</v>
      </c>
      <c r="AQ515" s="520" t="s">
        <v>2342</v>
      </c>
      <c r="AR515" s="490">
        <f>S515</f>
        <v>0.8</v>
      </c>
      <c r="AS515" s="490">
        <f>IF(AL515="","",MIN(AL515:AL518))</f>
        <v>0.14112</v>
      </c>
      <c r="AT515" s="492" t="str">
        <f>IFERROR(IF(AS515="","",IF(AS515&lt;=0.2,"Muy Baja",IF(AS515&lt;=0.4,"Baja",IF(AS515&lt;=0.6,"Media",IF(AS515&lt;=0.8,"Alta","Muy Alta"))))),"")</f>
        <v>Muy Baja</v>
      </c>
      <c r="AU515" s="490">
        <f>Y515</f>
        <v>0.4</v>
      </c>
      <c r="AV515" s="490">
        <f>IF(AM515="","",MIN(AM515:AM518))</f>
        <v>0.4</v>
      </c>
      <c r="AW515" s="492" t="str">
        <f>IFERROR(IF(AV515="","",IF(AV515&lt;=0.2,"Leve",IF(AV515&lt;=0.4,"Menor",IF(AV515&lt;=0.6,"Moderado",IF(AV515&lt;=0.8,"Mayor","Catastrófico"))))),"")</f>
        <v>Menor</v>
      </c>
      <c r="AX515" s="492" t="str">
        <f>AA515</f>
        <v>Moderado</v>
      </c>
      <c r="AY515" s="492" t="str">
        <f>IFERROR(IF(OR(AND(AT515="Muy Baja",AW515="Leve"),AND(AT515="Muy Baja",AW515="Menor"),AND(AT515="Baja",AW515="Leve")),"Bajo",IF(OR(AND(AT515="Muy baja",AW515="Moderado"),AND(AT515="Baja",AW515="Menor"),AND(AT515="Baja",AW515="Moderado"),AND(AT515="Media",AW515="Leve"),AND(AT515="Media",AW515="Menor"),AND(AT515="Media",AW515="Moderado"),AND(AT515="Alta",AW515="Leve"),AND(AT515="Alta",AW515="Menor")),"Moderado",IF(OR(AND(AT515="Muy Baja",AW515="Mayor"),AND(AT515="Baja",AW515="Mayor"),AND(AT515="Media",AW515="Mayor"),AND(AT515="Alta",AW515="Moderado"),AND(AT515="Alta",AW515="Mayor"),AND(AT515="Muy Alta",AW515="Leve"),AND(AT515="Muy Alta",AW515="Menor"),AND(AT515="Muy Alta",AW515="Moderado"),AND(AT515="Muy Alta",AW515="Mayor")),"Alto",IF(OR(AND(AT515="Muy Baja",AW515="Catastrófico"),AND(AT515="Baja",AW515="Catastrófico"),AND(AT515="Media",AW515="Catastrófico"),AND(AT515="Alta",AW515="Catastrófico"),AND(AT515="Muy Alta",AW515="Catastrófico")),"Extremo","")))),"")</f>
        <v>Bajo</v>
      </c>
      <c r="AZ515" s="795" t="s">
        <v>127</v>
      </c>
      <c r="BA515" s="519" t="s">
        <v>188</v>
      </c>
      <c r="BB515" s="519" t="s">
        <v>188</v>
      </c>
      <c r="BC515" s="519" t="s">
        <v>188</v>
      </c>
      <c r="BD515" s="519" t="s">
        <v>188</v>
      </c>
      <c r="BE515" s="519" t="s">
        <v>188</v>
      </c>
      <c r="BF515" s="516"/>
      <c r="BG515" s="516"/>
      <c r="BH515" s="581"/>
      <c r="BI515" s="581"/>
      <c r="BJ515" s="581"/>
      <c r="BK515" s="581"/>
      <c r="BL515" s="581"/>
      <c r="BM515" s="516"/>
      <c r="BN515" s="516"/>
      <c r="BO515" s="719"/>
    </row>
    <row r="516" spans="1:67" ht="69">
      <c r="A516" s="805"/>
      <c r="B516" s="808"/>
      <c r="C516" s="808"/>
      <c r="D516" s="728"/>
      <c r="E516" s="728"/>
      <c r="F516" s="515"/>
      <c r="G516" s="519"/>
      <c r="H516" s="520"/>
      <c r="I516" s="795"/>
      <c r="J516" s="491"/>
      <c r="K516" s="795"/>
      <c r="L516" s="516"/>
      <c r="M516" s="485"/>
      <c r="N516" s="516"/>
      <c r="O516" s="516"/>
      <c r="P516" s="519"/>
      <c r="Q516" s="514"/>
      <c r="R516" s="520"/>
      <c r="S516" s="482"/>
      <c r="T516" s="520"/>
      <c r="U516" s="482"/>
      <c r="V516" s="520"/>
      <c r="W516" s="482"/>
      <c r="X516" s="485"/>
      <c r="Y516" s="482"/>
      <c r="Z516" s="482"/>
      <c r="AA516" s="492"/>
      <c r="AB516" s="151">
        <v>2</v>
      </c>
      <c r="AC516" s="211" t="s">
        <v>2343</v>
      </c>
      <c r="AD516" s="159" t="s">
        <v>2344</v>
      </c>
      <c r="AE516" s="208" t="s">
        <v>1326</v>
      </c>
      <c r="AF516" s="160" t="str">
        <f>IF(OR(AG516="Preventivo",AG516="Detectivo"),"Probabilidad",IF(AG516="Correctivo","Impacto",""))</f>
        <v>Probabilidad</v>
      </c>
      <c r="AG516" s="158" t="s">
        <v>96</v>
      </c>
      <c r="AH516" s="155">
        <f t="shared" si="32"/>
        <v>0.25</v>
      </c>
      <c r="AI516" s="158" t="s">
        <v>97</v>
      </c>
      <c r="AJ516" s="155">
        <f t="shared" si="30"/>
        <v>0.15</v>
      </c>
      <c r="AK516" s="156">
        <f t="shared" si="31"/>
        <v>0.4</v>
      </c>
      <c r="AL516" s="161">
        <f>IFERROR(IF(AND(AF515="Probabilidad",AF516="Probabilidad"),(AL515-(+AL515*AK516)),IF(AF516="Probabilidad",(S515-(+S515*AK516)),IF(AF516="Impacto",AL515,""))),"")</f>
        <v>0.33600000000000002</v>
      </c>
      <c r="AM516" s="161">
        <f>IFERROR(IF(AND(AF515="Impacto",AF516="Impacto"),(AM515-(+AM515*AK516)),IF(AF516="Impacto",(Y515-(+Y515*AK516)),IF(AF516="Probabilidad",AM515,""))),"")</f>
        <v>0.4</v>
      </c>
      <c r="AN516" s="158" t="s">
        <v>98</v>
      </c>
      <c r="AO516" s="158" t="s">
        <v>686</v>
      </c>
      <c r="AP516" s="158" t="s">
        <v>100</v>
      </c>
      <c r="AQ516" s="520"/>
      <c r="AR516" s="491"/>
      <c r="AS516" s="491"/>
      <c r="AT516" s="492"/>
      <c r="AU516" s="491"/>
      <c r="AV516" s="491"/>
      <c r="AW516" s="492"/>
      <c r="AX516" s="492"/>
      <c r="AY516" s="492"/>
      <c r="AZ516" s="795"/>
      <c r="BA516" s="519"/>
      <c r="BB516" s="519"/>
      <c r="BC516" s="519"/>
      <c r="BD516" s="519"/>
      <c r="BE516" s="519"/>
      <c r="BF516" s="516"/>
      <c r="BG516" s="516"/>
      <c r="BH516" s="581"/>
      <c r="BI516" s="581"/>
      <c r="BJ516" s="581"/>
      <c r="BK516" s="581"/>
      <c r="BL516" s="581"/>
      <c r="BM516" s="516"/>
      <c r="BN516" s="516"/>
      <c r="BO516" s="719"/>
    </row>
    <row r="517" spans="1:67" ht="121.5">
      <c r="A517" s="805"/>
      <c r="B517" s="808"/>
      <c r="C517" s="808"/>
      <c r="D517" s="728"/>
      <c r="E517" s="728"/>
      <c r="F517" s="515"/>
      <c r="G517" s="519"/>
      <c r="H517" s="520"/>
      <c r="I517" s="795"/>
      <c r="J517" s="491"/>
      <c r="K517" s="795"/>
      <c r="L517" s="516"/>
      <c r="M517" s="485"/>
      <c r="N517" s="516"/>
      <c r="O517" s="516"/>
      <c r="P517" s="519"/>
      <c r="Q517" s="514"/>
      <c r="R517" s="520"/>
      <c r="S517" s="482"/>
      <c r="T517" s="520"/>
      <c r="U517" s="482"/>
      <c r="V517" s="520"/>
      <c r="W517" s="482"/>
      <c r="X517" s="485"/>
      <c r="Y517" s="482"/>
      <c r="Z517" s="482"/>
      <c r="AA517" s="492"/>
      <c r="AB517" s="151">
        <v>3</v>
      </c>
      <c r="AC517" s="211" t="s">
        <v>2345</v>
      </c>
      <c r="AD517" s="159" t="s">
        <v>322</v>
      </c>
      <c r="AE517" s="152" t="s">
        <v>1315</v>
      </c>
      <c r="AF517" s="153" t="str">
        <f>IF(OR(AG517="Preventivo",AG517="Detectivo"),"Probabilidad",IF(AG517="Correctivo","Impacto",""))</f>
        <v>Probabilidad</v>
      </c>
      <c r="AG517" s="154" t="s">
        <v>96</v>
      </c>
      <c r="AH517" s="155">
        <f t="shared" si="32"/>
        <v>0.25</v>
      </c>
      <c r="AI517" s="154" t="s">
        <v>97</v>
      </c>
      <c r="AJ517" s="155">
        <f t="shared" si="30"/>
        <v>0.15</v>
      </c>
      <c r="AK517" s="156">
        <f t="shared" si="31"/>
        <v>0.4</v>
      </c>
      <c r="AL517" s="157">
        <f>IFERROR(IF(AND(AF516="Probabilidad",AF517="Probabilidad"),(AL516-(+AL516*AK517)),IF(AND(AF516="Impacto",AF517="Probabilidad"),(AL515-(+AL515*AK517)),IF(AF517="Impacto",AL516,""))),"")</f>
        <v>0.2016</v>
      </c>
      <c r="AM517" s="157">
        <f>IFERROR(IF(AND(AF516="Impacto",AF517="Impacto"),(AM516-(+AM516*AK517)),IF(AND(AF516="Probabilidad",AF517="Impacto"),(AM515-(+AM515*AK517)),IF(AF517="Probabilidad",AM516,""))),"")</f>
        <v>0.4</v>
      </c>
      <c r="AN517" s="158" t="s">
        <v>98</v>
      </c>
      <c r="AO517" s="158" t="s">
        <v>99</v>
      </c>
      <c r="AP517" s="158" t="s">
        <v>100</v>
      </c>
      <c r="AQ517" s="520"/>
      <c r="AR517" s="491"/>
      <c r="AS517" s="491"/>
      <c r="AT517" s="492"/>
      <c r="AU517" s="491"/>
      <c r="AV517" s="491"/>
      <c r="AW517" s="492"/>
      <c r="AX517" s="492"/>
      <c r="AY517" s="492"/>
      <c r="AZ517" s="795"/>
      <c r="BA517" s="519"/>
      <c r="BB517" s="519"/>
      <c r="BC517" s="519"/>
      <c r="BD517" s="519"/>
      <c r="BE517" s="519"/>
      <c r="BF517" s="516"/>
      <c r="BG517" s="516"/>
      <c r="BH517" s="581"/>
      <c r="BI517" s="581"/>
      <c r="BJ517" s="581"/>
      <c r="BK517" s="581"/>
      <c r="BL517" s="581"/>
      <c r="BM517" s="516"/>
      <c r="BN517" s="516"/>
      <c r="BO517" s="719"/>
    </row>
    <row r="518" spans="1:67" ht="91.5">
      <c r="A518" s="805"/>
      <c r="B518" s="808"/>
      <c r="C518" s="808"/>
      <c r="D518" s="728"/>
      <c r="E518" s="728"/>
      <c r="F518" s="515"/>
      <c r="G518" s="519"/>
      <c r="H518" s="520"/>
      <c r="I518" s="795"/>
      <c r="J518" s="491"/>
      <c r="K518" s="795"/>
      <c r="L518" s="516"/>
      <c r="M518" s="485"/>
      <c r="N518" s="516"/>
      <c r="O518" s="516"/>
      <c r="P518" s="519"/>
      <c r="Q518" s="514"/>
      <c r="R518" s="520"/>
      <c r="S518" s="482"/>
      <c r="T518" s="520"/>
      <c r="U518" s="482"/>
      <c r="V518" s="520"/>
      <c r="W518" s="482"/>
      <c r="X518" s="485"/>
      <c r="Y518" s="482"/>
      <c r="Z518" s="482"/>
      <c r="AA518" s="492"/>
      <c r="AB518" s="151">
        <v>4</v>
      </c>
      <c r="AC518" s="293" t="s">
        <v>2346</v>
      </c>
      <c r="AD518" s="159" t="s">
        <v>322</v>
      </c>
      <c r="AE518" s="182" t="s">
        <v>1467</v>
      </c>
      <c r="AF518" s="153" t="str">
        <f t="shared" ref="AF518:AF581" si="33">IF(OR(AG518="Preventivo",AG518="Detectivo"),"Probabilidad",IF(AG518="Correctivo","Impacto",""))</f>
        <v>Probabilidad</v>
      </c>
      <c r="AG518" s="154" t="s">
        <v>231</v>
      </c>
      <c r="AH518" s="155">
        <f t="shared" si="32"/>
        <v>0.15</v>
      </c>
      <c r="AI518" s="154" t="s">
        <v>97</v>
      </c>
      <c r="AJ518" s="155">
        <f t="shared" si="30"/>
        <v>0.15</v>
      </c>
      <c r="AK518" s="156">
        <f t="shared" si="31"/>
        <v>0.3</v>
      </c>
      <c r="AL518" s="157">
        <f>IFERROR(IF(AND(AF517="Probabilidad",AF518="Probabilidad"),(AL517-(+AL517*AK518)),IF(AND(AF517="Impacto",AF518="Probabilidad"),(AL516-(+AL516*AK518)),IF(AF518="Impacto",AL517,""))),"")</f>
        <v>0.14112</v>
      </c>
      <c r="AM518" s="157">
        <f>IFERROR(IF(AND(AF517="Impacto",AF518="Impacto"),(AM517-(+AM517*AK518)),IF(AND(AF517="Probabilidad",AF518="Impacto"),(AM516-(+AM516*AK518)),IF(AF518="Probabilidad",AM517,""))),"")</f>
        <v>0.4</v>
      </c>
      <c r="AN518" s="158" t="s">
        <v>98</v>
      </c>
      <c r="AO518" s="158" t="s">
        <v>99</v>
      </c>
      <c r="AP518" s="158" t="s">
        <v>100</v>
      </c>
      <c r="AQ518" s="520"/>
      <c r="AR518" s="491"/>
      <c r="AS518" s="491"/>
      <c r="AT518" s="492"/>
      <c r="AU518" s="491"/>
      <c r="AV518" s="491"/>
      <c r="AW518" s="492"/>
      <c r="AX518" s="492"/>
      <c r="AY518" s="492"/>
      <c r="AZ518" s="795"/>
      <c r="BA518" s="519"/>
      <c r="BB518" s="519"/>
      <c r="BC518" s="519"/>
      <c r="BD518" s="519"/>
      <c r="BE518" s="519"/>
      <c r="BF518" s="516"/>
      <c r="BG518" s="516"/>
      <c r="BH518" s="581"/>
      <c r="BI518" s="581"/>
      <c r="BJ518" s="581"/>
      <c r="BK518" s="581"/>
      <c r="BL518" s="581"/>
      <c r="BM518" s="516"/>
      <c r="BN518" s="516"/>
      <c r="BO518" s="719"/>
    </row>
    <row r="519" spans="1:67" ht="106.5">
      <c r="A519" s="805"/>
      <c r="B519" s="808"/>
      <c r="C519" s="808"/>
      <c r="D519" s="728" t="s">
        <v>1299</v>
      </c>
      <c r="E519" s="728" t="s">
        <v>737</v>
      </c>
      <c r="F519" s="515">
        <v>3</v>
      </c>
      <c r="G519" s="516" t="s">
        <v>2347</v>
      </c>
      <c r="H519" s="520" t="s">
        <v>1566</v>
      </c>
      <c r="I519" s="795" t="s">
        <v>1302</v>
      </c>
      <c r="J519" s="491" t="s">
        <v>2348</v>
      </c>
      <c r="K519" s="795" t="s">
        <v>180</v>
      </c>
      <c r="L519" s="516" t="s">
        <v>727</v>
      </c>
      <c r="M519" s="485" t="s">
        <v>1304</v>
      </c>
      <c r="N519" s="516" t="s">
        <v>2349</v>
      </c>
      <c r="O519" s="516" t="s">
        <v>2339</v>
      </c>
      <c r="P519" s="519" t="s">
        <v>188</v>
      </c>
      <c r="Q519" s="514" t="s">
        <v>188</v>
      </c>
      <c r="R519" s="520" t="s">
        <v>102</v>
      </c>
      <c r="S519" s="482">
        <f>IF(R519="Muy Alta",100%,IF(R519="Alta",80%,IF(R519="Media",60%,IF(R519="Baja",40%,IF(R519="Muy Baja",20%,"")))))</f>
        <v>0.2</v>
      </c>
      <c r="T519" s="520" t="s">
        <v>120</v>
      </c>
      <c r="U519" s="482">
        <f>IF(T519="Catastrófico",100%,IF(T519="Mayor",80%,IF(T519="Moderado",60%,IF(T519="Menor",40%,IF(T519="Leve",20%,"")))))</f>
        <v>0.2</v>
      </c>
      <c r="V519" s="520" t="s">
        <v>91</v>
      </c>
      <c r="W519" s="482">
        <f>IF(V519="Catastrófico",100%,IF(V519="Mayor",80%,IF(V519="Moderado",60%,IF(V519="Menor",40%,IF(V519="Leve",20%,"")))))</f>
        <v>0.8</v>
      </c>
      <c r="X519" s="485" t="str">
        <f>IF(Y519=100%,"Catastrófico",IF(Y519=80%,"Mayor",IF(Y519=60%,"Moderado",IF(Y519=40%,"Menor",IF(Y519=20%,"Leve","")))))</f>
        <v>Mayor</v>
      </c>
      <c r="Y519" s="482">
        <f>IF(AND(U519="",W519=""),"",MAX(U519,W519))</f>
        <v>0.8</v>
      </c>
      <c r="Z519" s="482" t="str">
        <f>CONCATENATE(R519,X519)</f>
        <v>Muy BajaMayor</v>
      </c>
      <c r="AA519" s="492" t="str">
        <f>IF(Z519="Muy AltaLeve","Alto",IF(Z519="Muy AltaMenor","Alto",IF(Z519="Muy AltaModerado","Alto",IF(Z519="Muy AltaMayor","Alto",IF(Z519="Muy AltaCatastrófico","Extremo",IF(Z519="AltaLeve","Moderado",IF(Z519="AltaMenor","Moderado",IF(Z519="AltaModerado","Alto",IF(Z519="AltaMayor","Alto",IF(Z519="AltaCatastrófico","Extremo",IF(Z519="MediaLeve","Moderado",IF(Z519="MediaMenor","Moderado",IF(Z519="MediaModerado","Moderado",IF(Z519="MediaMayor","Alto",IF(Z519="MediaCatastrófico","Extremo",IF(Z519="BajaLeve","Bajo",IF(Z519="BajaMenor","Moderado",IF(Z519="BajaModerado","Moderado",IF(Z519="BajaMayor","Alto",IF(Z519="BajaCatastrófico","Extremo",IF(Z519="Muy BajaLeve","Bajo",IF(Z519="Muy BajaMenor","Bajo",IF(Z519="Muy BajaModerado","Moderado",IF(Z519="Muy BajaMayor","Alto",IF(Z519="Muy BajaCatastrófico","Extremo","")))))))))))))))))))))))))</f>
        <v>Alto</v>
      </c>
      <c r="AB519" s="151">
        <v>1</v>
      </c>
      <c r="AC519" s="211" t="s">
        <v>2350</v>
      </c>
      <c r="AD519" s="162" t="s">
        <v>93</v>
      </c>
      <c r="AE519" s="159" t="s">
        <v>2351</v>
      </c>
      <c r="AF519" s="153" t="str">
        <f t="shared" si="33"/>
        <v>Probabilidad</v>
      </c>
      <c r="AG519" s="154" t="s">
        <v>96</v>
      </c>
      <c r="AH519" s="155">
        <f t="shared" si="32"/>
        <v>0.25</v>
      </c>
      <c r="AI519" s="154" t="s">
        <v>97</v>
      </c>
      <c r="AJ519" s="155">
        <f t="shared" si="30"/>
        <v>0.15</v>
      </c>
      <c r="AK519" s="156">
        <f t="shared" si="31"/>
        <v>0.4</v>
      </c>
      <c r="AL519" s="157">
        <f>IFERROR(IF(AF519="Probabilidad",(S519-(+S519*AK519)),IF(AF519="Impacto",S519,"")),"")</f>
        <v>0.12</v>
      </c>
      <c r="AM519" s="157">
        <f>IFERROR(IF(AF519="Impacto",(Y519-(+Y519*AK519)),IF(AF519="Probabilidad",Y519,"")),"")</f>
        <v>0.8</v>
      </c>
      <c r="AN519" s="158" t="s">
        <v>98</v>
      </c>
      <c r="AO519" s="158" t="s">
        <v>686</v>
      </c>
      <c r="AP519" s="158" t="s">
        <v>100</v>
      </c>
      <c r="AQ519" s="520" t="s">
        <v>2352</v>
      </c>
      <c r="AR519" s="490">
        <f>S519</f>
        <v>0.2</v>
      </c>
      <c r="AS519" s="490">
        <f>IF(AL519="","",MIN(AL519:AL520))</f>
        <v>8.3999999999999991E-2</v>
      </c>
      <c r="AT519" s="492" t="str">
        <f>IFERROR(IF(AS519="","",IF(AS519&lt;=0.2,"Muy Baja",IF(AS519&lt;=0.4,"Baja",IF(AS519&lt;=0.6,"Media",IF(AS519&lt;=0.8,"Alta","Muy Alta"))))),"")</f>
        <v>Muy Baja</v>
      </c>
      <c r="AU519" s="490">
        <f>Y519</f>
        <v>0.8</v>
      </c>
      <c r="AV519" s="490">
        <f>IF(AM519="","",MIN(AM519:AM520))</f>
        <v>0.8</v>
      </c>
      <c r="AW519" s="492" t="str">
        <f>IFERROR(IF(AV519="","",IF(AV519&lt;=0.2,"Leve",IF(AV519&lt;=0.4,"Menor",IF(AV519&lt;=0.6,"Moderado",IF(AV519&lt;=0.8,"Mayor","Catastrófico"))))),"")</f>
        <v>Mayor</v>
      </c>
      <c r="AX519" s="492" t="str">
        <f>AA519</f>
        <v>Alto</v>
      </c>
      <c r="AY519" s="492" t="str">
        <f>IFERROR(IF(OR(AND(AT519="Muy Baja",AW519="Leve"),AND(AT519="Muy Baja",AW519="Menor"),AND(AT519="Baja",AW519="Leve")),"Bajo",IF(OR(AND(AT519="Muy baja",AW519="Moderado"),AND(AT519="Baja",AW519="Menor"),AND(AT519="Baja",AW519="Moderado"),AND(AT519="Media",AW519="Leve"),AND(AT519="Media",AW519="Menor"),AND(AT519="Media",AW519="Moderado"),AND(AT519="Alta",AW519="Leve"),AND(AT519="Alta",AW519="Menor")),"Moderado",IF(OR(AND(AT519="Muy Baja",AW519="Mayor"),AND(AT519="Baja",AW519="Mayor"),AND(AT519="Media",AW519="Mayor"),AND(AT519="Alta",AW519="Moderado"),AND(AT519="Alta",AW519="Mayor"),AND(AT519="Muy Alta",AW519="Leve"),AND(AT519="Muy Alta",AW519="Menor"),AND(AT519="Muy Alta",AW519="Moderado"),AND(AT519="Muy Alta",AW519="Mayor")),"Alto",IF(OR(AND(AT519="Muy Baja",AW519="Catastrófico"),AND(AT519="Baja",AW519="Catastrófico"),AND(AT519="Media",AW519="Catastrófico"),AND(AT519="Alta",AW519="Catastrófico"),AND(AT519="Muy Alta",AW519="Catastrófico")),"Extremo","")))),"")</f>
        <v>Alto</v>
      </c>
      <c r="AZ519" s="795" t="s">
        <v>104</v>
      </c>
      <c r="BA519" s="519" t="s">
        <v>2353</v>
      </c>
      <c r="BB519" s="519" t="s">
        <v>2354</v>
      </c>
      <c r="BC519" s="519" t="s">
        <v>2355</v>
      </c>
      <c r="BD519" s="516" t="s">
        <v>2334</v>
      </c>
      <c r="BE519" s="694">
        <v>45657</v>
      </c>
      <c r="BF519" s="516"/>
      <c r="BG519" s="516"/>
      <c r="BH519" s="581"/>
      <c r="BI519" s="581"/>
      <c r="BJ519" s="581"/>
      <c r="BK519" s="581"/>
      <c r="BL519" s="581"/>
      <c r="BM519" s="516"/>
      <c r="BN519" s="516"/>
      <c r="BO519" s="719"/>
    </row>
    <row r="520" spans="1:67" ht="121.5">
      <c r="A520" s="805"/>
      <c r="B520" s="808"/>
      <c r="C520" s="808"/>
      <c r="D520" s="728"/>
      <c r="E520" s="728"/>
      <c r="F520" s="515"/>
      <c r="G520" s="516"/>
      <c r="H520" s="520"/>
      <c r="I520" s="795"/>
      <c r="J520" s="491"/>
      <c r="K520" s="795"/>
      <c r="L520" s="516"/>
      <c r="M520" s="485"/>
      <c r="N520" s="516"/>
      <c r="O520" s="516"/>
      <c r="P520" s="519"/>
      <c r="Q520" s="514"/>
      <c r="R520" s="520"/>
      <c r="S520" s="482"/>
      <c r="T520" s="520"/>
      <c r="U520" s="482"/>
      <c r="V520" s="520"/>
      <c r="W520" s="482"/>
      <c r="X520" s="485"/>
      <c r="Y520" s="482"/>
      <c r="Z520" s="482"/>
      <c r="AA520" s="492"/>
      <c r="AB520" s="151">
        <v>2</v>
      </c>
      <c r="AC520" s="211" t="s">
        <v>2345</v>
      </c>
      <c r="AD520" s="162" t="s">
        <v>322</v>
      </c>
      <c r="AE520" s="152" t="s">
        <v>1315</v>
      </c>
      <c r="AF520" s="153" t="str">
        <f t="shared" si="33"/>
        <v>Probabilidad</v>
      </c>
      <c r="AG520" s="154" t="s">
        <v>231</v>
      </c>
      <c r="AH520" s="155">
        <f t="shared" si="32"/>
        <v>0.15</v>
      </c>
      <c r="AI520" s="154" t="s">
        <v>97</v>
      </c>
      <c r="AJ520" s="155">
        <f t="shared" si="30"/>
        <v>0.15</v>
      </c>
      <c r="AK520" s="156">
        <f t="shared" si="31"/>
        <v>0.3</v>
      </c>
      <c r="AL520" s="157">
        <f>IFERROR(IF(AND(AF519="Probabilidad",AF520="Probabilidad"),(AL519-(+AL519*AK520)),IF(AF520="Probabilidad",(S519-(+S519*AK520)),IF(AF520="Impacto",AL519,""))),"")</f>
        <v>8.3999999999999991E-2</v>
      </c>
      <c r="AM520" s="157">
        <f>IFERROR(IF(AND(AF519="Impacto",AF520="Impacto"),(AM519-(+AM519*AK520)),IF(AF520="Impacto",(Y519-(+Y519*AK520)),IF(AF520="Probabilidad",AM519,""))),"")</f>
        <v>0.8</v>
      </c>
      <c r="AN520" s="158" t="s">
        <v>98</v>
      </c>
      <c r="AO520" s="158" t="s">
        <v>99</v>
      </c>
      <c r="AP520" s="158" t="s">
        <v>100</v>
      </c>
      <c r="AQ520" s="520"/>
      <c r="AR520" s="491"/>
      <c r="AS520" s="491"/>
      <c r="AT520" s="492"/>
      <c r="AU520" s="491"/>
      <c r="AV520" s="491"/>
      <c r="AW520" s="492"/>
      <c r="AX520" s="492"/>
      <c r="AY520" s="492"/>
      <c r="AZ520" s="795"/>
      <c r="BA520" s="519"/>
      <c r="BB520" s="519"/>
      <c r="BC520" s="519"/>
      <c r="BD520" s="516"/>
      <c r="BE520" s="516"/>
      <c r="BF520" s="516"/>
      <c r="BG520" s="516"/>
      <c r="BH520" s="581"/>
      <c r="BI520" s="581"/>
      <c r="BJ520" s="581"/>
      <c r="BK520" s="581"/>
      <c r="BL520" s="581"/>
      <c r="BM520" s="516"/>
      <c r="BN520" s="516"/>
      <c r="BO520" s="719"/>
    </row>
    <row r="521" spans="1:67" ht="121.5">
      <c r="A521" s="805"/>
      <c r="B521" s="808"/>
      <c r="C521" s="808"/>
      <c r="D521" s="728" t="s">
        <v>1299</v>
      </c>
      <c r="E521" s="728" t="s">
        <v>737</v>
      </c>
      <c r="F521" s="515">
        <v>4</v>
      </c>
      <c r="G521" s="516" t="s">
        <v>2347</v>
      </c>
      <c r="H521" s="520" t="s">
        <v>1566</v>
      </c>
      <c r="I521" s="795" t="s">
        <v>1316</v>
      </c>
      <c r="J521" s="491" t="s">
        <v>2356</v>
      </c>
      <c r="K521" s="795" t="s">
        <v>180</v>
      </c>
      <c r="L521" s="516" t="s">
        <v>727</v>
      </c>
      <c r="M521" s="485" t="s">
        <v>1304</v>
      </c>
      <c r="N521" s="516" t="s">
        <v>2357</v>
      </c>
      <c r="O521" s="516" t="s">
        <v>2358</v>
      </c>
      <c r="P521" s="519" t="s">
        <v>188</v>
      </c>
      <c r="Q521" s="518" t="s">
        <v>188</v>
      </c>
      <c r="R521" s="520" t="s">
        <v>102</v>
      </c>
      <c r="S521" s="482">
        <f>IF(R521="Muy Alta",100%,IF(R521="Alta",80%,IF(R521="Media",60%,IF(R521="Baja",40%,IF(R521="Muy Baja",20%,"")))))</f>
        <v>0.2</v>
      </c>
      <c r="T521" s="520"/>
      <c r="U521" s="482" t="str">
        <f>IF(T521="Catastrófico",100%,IF(T521="Mayor",80%,IF(T521="Moderado",60%,IF(T521="Menor",40%,IF(T521="Leve",20%,"")))))</f>
        <v/>
      </c>
      <c r="V521" s="520" t="s">
        <v>183</v>
      </c>
      <c r="W521" s="482">
        <f>IF(V521="Catastrófico",100%,IF(V521="Mayor",80%,IF(V521="Moderado",60%,IF(V521="Menor",40%,IF(V521="Leve",20%,"")))))</f>
        <v>0.4</v>
      </c>
      <c r="X521" s="485" t="str">
        <f>IF(Y521=100%,"Catastrófico",IF(Y521=80%,"Mayor",IF(Y521=60%,"Moderado",IF(Y521=40%,"Menor",IF(Y521=20%,"Leve","")))))</f>
        <v>Menor</v>
      </c>
      <c r="Y521" s="482">
        <f>IF(AND(U521="",W521=""),"",MAX(U521,W521))</f>
        <v>0.4</v>
      </c>
      <c r="Z521" s="482" t="str">
        <f>CONCATENATE(R521,X521)</f>
        <v>Muy BajaMenor</v>
      </c>
      <c r="AA521" s="492" t="str">
        <f>IF(Z521="Muy AltaLeve","Alto",IF(Z521="Muy AltaMenor","Alto",IF(Z521="Muy AltaModerado","Alto",IF(Z521="Muy AltaMayor","Alto",IF(Z521="Muy AltaCatastrófico","Extremo",IF(Z521="AltaLeve","Moderado",IF(Z521="AltaMenor","Moderado",IF(Z521="AltaModerado","Alto",IF(Z521="AltaMayor","Alto",IF(Z521="AltaCatastrófico","Extremo",IF(Z521="MediaLeve","Moderado",IF(Z521="MediaMenor","Moderado",IF(Z521="MediaModerado","Moderado",IF(Z521="MediaMayor","Alto",IF(Z521="MediaCatastrófico","Extremo",IF(Z521="BajaLeve","Bajo",IF(Z521="BajaMenor","Moderado",IF(Z521="BajaModerado","Moderado",IF(Z521="BajaMayor","Alto",IF(Z521="BajaCatastrófico","Extremo",IF(Z521="Muy BajaLeve","Bajo",IF(Z521="Muy BajaMenor","Bajo",IF(Z521="Muy BajaModerado","Moderado",IF(Z521="Muy BajaMayor","Alto",IF(Z521="Muy BajaCatastrófico","Extremo","")))))))))))))))))))))))))</f>
        <v>Bajo</v>
      </c>
      <c r="AB521" s="151">
        <v>1</v>
      </c>
      <c r="AC521" s="211" t="s">
        <v>2359</v>
      </c>
      <c r="AD521" s="159" t="s">
        <v>2360</v>
      </c>
      <c r="AE521" s="208" t="s">
        <v>1590</v>
      </c>
      <c r="AF521" s="153" t="str">
        <f t="shared" si="33"/>
        <v>Probabilidad</v>
      </c>
      <c r="AG521" s="154" t="s">
        <v>96</v>
      </c>
      <c r="AH521" s="155">
        <f t="shared" si="32"/>
        <v>0.25</v>
      </c>
      <c r="AI521" s="154" t="s">
        <v>97</v>
      </c>
      <c r="AJ521" s="155">
        <f t="shared" ref="AJ521:AJ584" si="34">IF(AI521="Automático",25%,IF(AI521="Manual",15%,""))</f>
        <v>0.15</v>
      </c>
      <c r="AK521" s="156">
        <f t="shared" ref="AK521:AK584" si="35">IF(OR(AH521="",AJ521=""),"",AH521+AJ521)</f>
        <v>0.4</v>
      </c>
      <c r="AL521" s="157">
        <f>IFERROR(IF(AF521="Probabilidad",(S521-(+S521*AK521)),IF(AF521="Impacto",S521,"")),"")</f>
        <v>0.12</v>
      </c>
      <c r="AM521" s="157">
        <f>IFERROR(IF(AF521="Impacto",(Y521-(+Y521*AK521)),IF(AF521="Probabilidad",Y521,"")),"")</f>
        <v>0.4</v>
      </c>
      <c r="AN521" s="158" t="s">
        <v>98</v>
      </c>
      <c r="AO521" s="158" t="s">
        <v>686</v>
      </c>
      <c r="AP521" s="158" t="s">
        <v>100</v>
      </c>
      <c r="AQ521" s="520" t="s">
        <v>2361</v>
      </c>
      <c r="AR521" s="490">
        <f>S521</f>
        <v>0.2</v>
      </c>
      <c r="AS521" s="490">
        <f>IF(AL521="","",MIN(AL521:AL523))</f>
        <v>5.04E-2</v>
      </c>
      <c r="AT521" s="492" t="str">
        <f>IFERROR(IF(AS521="","",IF(AS521&lt;=0.2,"Muy Baja",IF(AS521&lt;=0.4,"Baja",IF(AS521&lt;=0.6,"Media",IF(AS521&lt;=0.8,"Alta","Muy Alta"))))),"")</f>
        <v>Muy Baja</v>
      </c>
      <c r="AU521" s="490">
        <f>Y521</f>
        <v>0.4</v>
      </c>
      <c r="AV521" s="490">
        <f>IF(AM521="","",MIN(AM521:AM523))</f>
        <v>0.4</v>
      </c>
      <c r="AW521" s="492" t="str">
        <f>IFERROR(IF(AV521="","",IF(AV521&lt;=0.2,"Leve",IF(AV521&lt;=0.4,"Menor",IF(AV521&lt;=0.6,"Moderado",IF(AV521&lt;=0.8,"Mayor","Catastrófico"))))),"")</f>
        <v>Menor</v>
      </c>
      <c r="AX521" s="492" t="str">
        <f>AA521</f>
        <v>Bajo</v>
      </c>
      <c r="AY521" s="492" t="str">
        <f>IFERROR(IF(OR(AND(AT521="Muy Baja",AW521="Leve"),AND(AT521="Muy Baja",AW521="Menor"),AND(AT521="Baja",AW521="Leve")),"Bajo",IF(OR(AND(AT521="Muy baja",AW521="Moderado"),AND(AT521="Baja",AW521="Menor"),AND(AT521="Baja",AW521="Moderado"),AND(AT521="Media",AW521="Leve"),AND(AT521="Media",AW521="Menor"),AND(AT521="Media",AW521="Moderado"),AND(AT521="Alta",AW521="Leve"),AND(AT521="Alta",AW521="Menor")),"Moderado",IF(OR(AND(AT521="Muy Baja",AW521="Mayor"),AND(AT521="Baja",AW521="Mayor"),AND(AT521="Media",AW521="Mayor"),AND(AT521="Alta",AW521="Moderado"),AND(AT521="Alta",AW521="Mayor"),AND(AT521="Muy Alta",AW521="Leve"),AND(AT521="Muy Alta",AW521="Menor"),AND(AT521="Muy Alta",AW521="Moderado"),AND(AT521="Muy Alta",AW521="Mayor")),"Alto",IF(OR(AND(AT521="Muy Baja",AW521="Catastrófico"),AND(AT521="Baja",AW521="Catastrófico"),AND(AT521="Media",AW521="Catastrófico"),AND(AT521="Alta",AW521="Catastrófico"),AND(AT521="Muy Alta",AW521="Catastrófico")),"Extremo","")))),"")</f>
        <v>Bajo</v>
      </c>
      <c r="AZ521" s="795" t="s">
        <v>127</v>
      </c>
      <c r="BA521" s="519" t="s">
        <v>188</v>
      </c>
      <c r="BB521" s="519" t="s">
        <v>188</v>
      </c>
      <c r="BC521" s="519" t="s">
        <v>188</v>
      </c>
      <c r="BD521" s="519" t="s">
        <v>188</v>
      </c>
      <c r="BE521" s="519" t="s">
        <v>188</v>
      </c>
      <c r="BF521" s="516"/>
      <c r="BG521" s="516"/>
      <c r="BH521" s="581"/>
      <c r="BI521" s="581"/>
      <c r="BJ521" s="581"/>
      <c r="BK521" s="581"/>
      <c r="BL521" s="581"/>
      <c r="BM521" s="516"/>
      <c r="BN521" s="516"/>
      <c r="BO521" s="719"/>
    </row>
    <row r="522" spans="1:67" ht="106.5">
      <c r="A522" s="805"/>
      <c r="B522" s="808"/>
      <c r="C522" s="808"/>
      <c r="D522" s="728"/>
      <c r="E522" s="728"/>
      <c r="F522" s="515"/>
      <c r="G522" s="516"/>
      <c r="H522" s="520"/>
      <c r="I522" s="795"/>
      <c r="J522" s="491"/>
      <c r="K522" s="795"/>
      <c r="L522" s="516"/>
      <c r="M522" s="485"/>
      <c r="N522" s="516"/>
      <c r="O522" s="516"/>
      <c r="P522" s="519"/>
      <c r="Q522" s="518"/>
      <c r="R522" s="520"/>
      <c r="S522" s="482"/>
      <c r="T522" s="520"/>
      <c r="U522" s="482"/>
      <c r="V522" s="520"/>
      <c r="W522" s="482"/>
      <c r="X522" s="485"/>
      <c r="Y522" s="482"/>
      <c r="Z522" s="482"/>
      <c r="AA522" s="492"/>
      <c r="AB522" s="151">
        <v>2</v>
      </c>
      <c r="AC522" s="211" t="s">
        <v>2362</v>
      </c>
      <c r="AD522" s="159" t="s">
        <v>2363</v>
      </c>
      <c r="AE522" s="152" t="s">
        <v>2351</v>
      </c>
      <c r="AF522" s="153" t="str">
        <f t="shared" si="33"/>
        <v>Probabilidad</v>
      </c>
      <c r="AG522" s="154" t="s">
        <v>96</v>
      </c>
      <c r="AH522" s="155">
        <f t="shared" si="32"/>
        <v>0.25</v>
      </c>
      <c r="AI522" s="154" t="s">
        <v>97</v>
      </c>
      <c r="AJ522" s="155">
        <f t="shared" si="34"/>
        <v>0.15</v>
      </c>
      <c r="AK522" s="156">
        <f t="shared" si="35"/>
        <v>0.4</v>
      </c>
      <c r="AL522" s="157">
        <f>IFERROR(IF(AND(AF521="Probabilidad",AF522="Probabilidad"),(AL521-(+AL521*AK522)),IF(AF522="Probabilidad",(S521-(+S521*AK522)),IF(AF522="Impacto",AL521,""))),"")</f>
        <v>7.1999999999999995E-2</v>
      </c>
      <c r="AM522" s="157">
        <f>IFERROR(IF(AND(AF521="Impacto",AF522="Impacto"),(AM521-(+AM521*AK522)),IF(AF522="Impacto",(Y521-(+Y521*AK522)),IF(AF522="Probabilidad",AM521,""))),"")</f>
        <v>0.4</v>
      </c>
      <c r="AN522" s="158" t="s">
        <v>98</v>
      </c>
      <c r="AO522" s="158" t="s">
        <v>686</v>
      </c>
      <c r="AP522" s="158" t="s">
        <v>100</v>
      </c>
      <c r="AQ522" s="520"/>
      <c r="AR522" s="491"/>
      <c r="AS522" s="491"/>
      <c r="AT522" s="492"/>
      <c r="AU522" s="491"/>
      <c r="AV522" s="491"/>
      <c r="AW522" s="492"/>
      <c r="AX522" s="492"/>
      <c r="AY522" s="492"/>
      <c r="AZ522" s="795"/>
      <c r="BA522" s="519"/>
      <c r="BB522" s="519"/>
      <c r="BC522" s="519"/>
      <c r="BD522" s="519"/>
      <c r="BE522" s="519"/>
      <c r="BF522" s="516"/>
      <c r="BG522" s="516"/>
      <c r="BH522" s="581"/>
      <c r="BI522" s="581"/>
      <c r="BJ522" s="581"/>
      <c r="BK522" s="581"/>
      <c r="BL522" s="581"/>
      <c r="BM522" s="516"/>
      <c r="BN522" s="516"/>
      <c r="BO522" s="719"/>
    </row>
    <row r="523" spans="1:67" ht="121.5">
      <c r="A523" s="805"/>
      <c r="B523" s="808"/>
      <c r="C523" s="808"/>
      <c r="D523" s="728"/>
      <c r="E523" s="728"/>
      <c r="F523" s="515"/>
      <c r="G523" s="516"/>
      <c r="H523" s="520"/>
      <c r="I523" s="795"/>
      <c r="J523" s="491"/>
      <c r="K523" s="795"/>
      <c r="L523" s="516"/>
      <c r="M523" s="485"/>
      <c r="N523" s="516"/>
      <c r="O523" s="516"/>
      <c r="P523" s="519"/>
      <c r="Q523" s="518"/>
      <c r="R523" s="520"/>
      <c r="S523" s="482"/>
      <c r="T523" s="520"/>
      <c r="U523" s="482"/>
      <c r="V523" s="520"/>
      <c r="W523" s="482"/>
      <c r="X523" s="485"/>
      <c r="Y523" s="482"/>
      <c r="Z523" s="482"/>
      <c r="AA523" s="492"/>
      <c r="AB523" s="151">
        <v>3</v>
      </c>
      <c r="AC523" s="211" t="s">
        <v>2345</v>
      </c>
      <c r="AD523" s="159" t="s">
        <v>93</v>
      </c>
      <c r="AE523" s="152" t="s">
        <v>1315</v>
      </c>
      <c r="AF523" s="153" t="str">
        <f t="shared" si="33"/>
        <v>Probabilidad</v>
      </c>
      <c r="AG523" s="154" t="s">
        <v>231</v>
      </c>
      <c r="AH523" s="155">
        <f t="shared" si="32"/>
        <v>0.15</v>
      </c>
      <c r="AI523" s="154" t="s">
        <v>97</v>
      </c>
      <c r="AJ523" s="155">
        <f t="shared" si="34"/>
        <v>0.15</v>
      </c>
      <c r="AK523" s="156">
        <f t="shared" si="35"/>
        <v>0.3</v>
      </c>
      <c r="AL523" s="157">
        <f>IFERROR(IF(AND(AF522="Probabilidad",AF523="Probabilidad"),(AL522-(+AL522*AK523)),IF(AND(AF522="Impacto",AF523="Probabilidad"),(AL521-(+AL521*AK523)),IF(AF523="Impacto",AL522,""))),"")</f>
        <v>5.04E-2</v>
      </c>
      <c r="AM523" s="157">
        <f>IFERROR(IF(AND(AF522="Impacto",AF523="Impacto"),(AM522-(+AM522*AK523)),IF(AND(AF522="Probabilidad",AF523="Impacto"),(AM521-(+AM521*AK523)),IF(AF523="Probabilidad",AM522,""))),"")</f>
        <v>0.4</v>
      </c>
      <c r="AN523" s="158" t="s">
        <v>98</v>
      </c>
      <c r="AO523" s="158" t="s">
        <v>99</v>
      </c>
      <c r="AP523" s="158" t="s">
        <v>100</v>
      </c>
      <c r="AQ523" s="520"/>
      <c r="AR523" s="491"/>
      <c r="AS523" s="491"/>
      <c r="AT523" s="492"/>
      <c r="AU523" s="491"/>
      <c r="AV523" s="491"/>
      <c r="AW523" s="492"/>
      <c r="AX523" s="492"/>
      <c r="AY523" s="492"/>
      <c r="AZ523" s="795"/>
      <c r="BA523" s="519"/>
      <c r="BB523" s="519"/>
      <c r="BC523" s="519"/>
      <c r="BD523" s="519"/>
      <c r="BE523" s="519"/>
      <c r="BF523" s="516"/>
      <c r="BG523" s="516"/>
      <c r="BH523" s="581"/>
      <c r="BI523" s="581"/>
      <c r="BJ523" s="581"/>
      <c r="BK523" s="581"/>
      <c r="BL523" s="581"/>
      <c r="BM523" s="516"/>
      <c r="BN523" s="516"/>
      <c r="BO523" s="719"/>
    </row>
    <row r="524" spans="1:67" ht="106.5">
      <c r="A524" s="805"/>
      <c r="B524" s="808"/>
      <c r="C524" s="808"/>
      <c r="D524" s="728" t="s">
        <v>1299</v>
      </c>
      <c r="E524" s="728" t="s">
        <v>737</v>
      </c>
      <c r="F524" s="515">
        <v>5</v>
      </c>
      <c r="G524" s="516" t="s">
        <v>2364</v>
      </c>
      <c r="H524" s="520" t="s">
        <v>1301</v>
      </c>
      <c r="I524" s="795" t="s">
        <v>1302</v>
      </c>
      <c r="J524" s="491" t="s">
        <v>2365</v>
      </c>
      <c r="K524" s="795" t="s">
        <v>180</v>
      </c>
      <c r="L524" s="516" t="s">
        <v>365</v>
      </c>
      <c r="M524" s="492" t="s">
        <v>1304</v>
      </c>
      <c r="N524" s="516" t="s">
        <v>2366</v>
      </c>
      <c r="O524" s="516" t="s">
        <v>2367</v>
      </c>
      <c r="P524" s="517" t="s">
        <v>188</v>
      </c>
      <c r="Q524" s="518" t="s">
        <v>188</v>
      </c>
      <c r="R524" s="520" t="s">
        <v>90</v>
      </c>
      <c r="S524" s="482">
        <f>IF(R524="Muy Alta",100%,IF(R524="Alta",80%,IF(R524="Media",60%,IF(R524="Baja",40%,IF(R524="Muy Baja",20%,"")))))</f>
        <v>0.6</v>
      </c>
      <c r="T524" s="520" t="s">
        <v>120</v>
      </c>
      <c r="U524" s="482">
        <f>IF(T524="Catastrófico",100%,IF(T524="Mayor",80%,IF(T524="Moderado",60%,IF(T524="Menor",40%,IF(T524="Leve",20%,"")))))</f>
        <v>0.2</v>
      </c>
      <c r="V524" s="520" t="s">
        <v>125</v>
      </c>
      <c r="W524" s="482">
        <f>IF(V524="Catastrófico",100%,IF(V524="Mayor",80%,IF(V524="Moderado",60%,IF(V524="Menor",40%,IF(V524="Leve",20%,"")))))</f>
        <v>0.6</v>
      </c>
      <c r="X524" s="485" t="str">
        <f>IF(Y524=100%,"Catastrófico",IF(Y524=80%,"Mayor",IF(Y524=60%,"Moderado",IF(Y524=40%,"Menor",IF(Y524=20%,"Leve","")))))</f>
        <v>Moderado</v>
      </c>
      <c r="Y524" s="482">
        <f>IF(AND(U524="",W524=""),"",MAX(U524,W524))</f>
        <v>0.6</v>
      </c>
      <c r="Z524" s="482" t="str">
        <f>CONCATENATE(R524,X524)</f>
        <v>MediaModerado</v>
      </c>
      <c r="AA524" s="492" t="str">
        <f>IF(Z524="Muy AltaLeve","Alto",IF(Z524="Muy AltaMenor","Alto",IF(Z524="Muy AltaModerado","Alto",IF(Z524="Muy AltaMayor","Alto",IF(Z524="Muy AltaCatastrófico","Extremo",IF(Z524="AltaLeve","Moderado",IF(Z524="AltaMenor","Moderado",IF(Z524="AltaModerado","Alto",IF(Z524="AltaMayor","Alto",IF(Z524="AltaCatastrófico","Extremo",IF(Z524="MediaLeve","Moderado",IF(Z524="MediaMenor","Moderado",IF(Z524="MediaModerado","Moderado",IF(Z524="MediaMayor","Alto",IF(Z524="MediaCatastrófico","Extremo",IF(Z524="BajaLeve","Bajo",IF(Z524="BajaMenor","Moderado",IF(Z524="BajaModerado","Moderado",IF(Z524="BajaMayor","Alto",IF(Z524="BajaCatastrófico","Extremo",IF(Z524="Muy BajaLeve","Bajo",IF(Z524="Muy BajaMenor","Bajo",IF(Z524="Muy BajaModerado","Moderado",IF(Z524="Muy BajaMayor","Alto",IF(Z524="Muy BajaCatastrófico","Extremo","")))))))))))))))))))))))))</f>
        <v>Moderado</v>
      </c>
      <c r="AB524" s="151">
        <v>1</v>
      </c>
      <c r="AC524" s="211" t="s">
        <v>2368</v>
      </c>
      <c r="AD524" s="159" t="s">
        <v>93</v>
      </c>
      <c r="AE524" s="182" t="s">
        <v>2369</v>
      </c>
      <c r="AF524" s="153" t="str">
        <f t="shared" si="33"/>
        <v>Probabilidad</v>
      </c>
      <c r="AG524" s="154" t="s">
        <v>96</v>
      </c>
      <c r="AH524" s="155">
        <f t="shared" si="32"/>
        <v>0.25</v>
      </c>
      <c r="AI524" s="154" t="s">
        <v>97</v>
      </c>
      <c r="AJ524" s="155">
        <f t="shared" si="34"/>
        <v>0.15</v>
      </c>
      <c r="AK524" s="156">
        <f t="shared" si="35"/>
        <v>0.4</v>
      </c>
      <c r="AL524" s="157">
        <f>IFERROR(IF(AF524="Probabilidad",(S524-(+S524*AK524)),IF(AF524="Impacto",S524,"")),"")</f>
        <v>0.36</v>
      </c>
      <c r="AM524" s="157">
        <f>IFERROR(IF(AF524="Impacto",(Y524-(+Y524*AK524)),IF(AF524="Probabilidad",Y524,"")),"")</f>
        <v>0.6</v>
      </c>
      <c r="AN524" s="158" t="s">
        <v>98</v>
      </c>
      <c r="AO524" s="158" t="s">
        <v>686</v>
      </c>
      <c r="AP524" s="158" t="s">
        <v>100</v>
      </c>
      <c r="AQ524" s="520" t="s">
        <v>2370</v>
      </c>
      <c r="AR524" s="490">
        <f>S524</f>
        <v>0.6</v>
      </c>
      <c r="AS524" s="490">
        <f>IF(AL524="","",MIN(AL524:AL526))</f>
        <v>0.1764</v>
      </c>
      <c r="AT524" s="492" t="str">
        <f>IFERROR(IF(AS524="","",IF(AS524&lt;=0.2,"Muy Baja",IF(AS524&lt;=0.4,"Baja",IF(AS524&lt;=0.6,"Media",IF(AS524&lt;=0.8,"Alta","Muy Alta"))))),"")</f>
        <v>Muy Baja</v>
      </c>
      <c r="AU524" s="490">
        <f>Y524</f>
        <v>0.6</v>
      </c>
      <c r="AV524" s="490">
        <f>IF(AM524="","",MIN(AM524:AM526))</f>
        <v>0.6</v>
      </c>
      <c r="AW524" s="492" t="str">
        <f>IFERROR(IF(AV524="","",IF(AV524&lt;=0.2,"Leve",IF(AV524&lt;=0.4,"Menor",IF(AV524&lt;=0.6,"Moderado",IF(AV524&lt;=0.8,"Mayor","Catastrófico"))))),"")</f>
        <v>Moderado</v>
      </c>
      <c r="AX524" s="492" t="str">
        <f>AA524</f>
        <v>Moderado</v>
      </c>
      <c r="AY524" s="492" t="str">
        <f>IFERROR(IF(OR(AND(AT524="Muy Baja",AW524="Leve"),AND(AT524="Muy Baja",AW524="Menor"),AND(AT524="Baja",AW524="Leve")),"Bajo",IF(OR(AND(AT524="Muy baja",AW524="Moderado"),AND(AT524="Baja",AW524="Menor"),AND(AT524="Baja",AW524="Moderado"),AND(AT524="Media",AW524="Leve"),AND(AT524="Media",AW524="Menor"),AND(AT524="Media",AW524="Moderado"),AND(AT524="Alta",AW524="Leve"),AND(AT524="Alta",AW524="Menor")),"Moderado",IF(OR(AND(AT524="Muy Baja",AW524="Mayor"),AND(AT524="Baja",AW524="Mayor"),AND(AT524="Media",AW524="Mayor"),AND(AT524="Alta",AW524="Moderado"),AND(AT524="Alta",AW524="Mayor"),AND(AT524="Muy Alta",AW524="Leve"),AND(AT524="Muy Alta",AW524="Menor"),AND(AT524="Muy Alta",AW524="Moderado"),AND(AT524="Muy Alta",AW524="Mayor")),"Alto",IF(OR(AND(AT524="Muy Baja",AW524="Catastrófico"),AND(AT524="Baja",AW524="Catastrófico"),AND(AT524="Media",AW524="Catastrófico"),AND(AT524="Alta",AW524="Catastrófico"),AND(AT524="Muy Alta",AW524="Catastrófico")),"Extremo","")))),"")</f>
        <v>Moderado</v>
      </c>
      <c r="AZ524" s="795" t="s">
        <v>104</v>
      </c>
      <c r="BA524" s="519" t="s">
        <v>2371</v>
      </c>
      <c r="BB524" s="519" t="s">
        <v>2372</v>
      </c>
      <c r="BC524" s="519" t="s">
        <v>1386</v>
      </c>
      <c r="BD524" s="516" t="s">
        <v>2334</v>
      </c>
      <c r="BE524" s="694">
        <v>45657</v>
      </c>
      <c r="BF524" s="516"/>
      <c r="BG524" s="516"/>
      <c r="BH524" s="581"/>
      <c r="BI524" s="581"/>
      <c r="BJ524" s="581"/>
      <c r="BK524" s="581"/>
      <c r="BL524" s="581"/>
      <c r="BM524" s="516"/>
      <c r="BN524" s="516"/>
      <c r="BO524" s="719"/>
    </row>
    <row r="525" spans="1:67" ht="121.5">
      <c r="A525" s="805"/>
      <c r="B525" s="808"/>
      <c r="C525" s="808"/>
      <c r="D525" s="728"/>
      <c r="E525" s="728"/>
      <c r="F525" s="515"/>
      <c r="G525" s="516"/>
      <c r="H525" s="520"/>
      <c r="I525" s="795"/>
      <c r="J525" s="491"/>
      <c r="K525" s="795"/>
      <c r="L525" s="516"/>
      <c r="M525" s="492"/>
      <c r="N525" s="516"/>
      <c r="O525" s="516"/>
      <c r="P525" s="517"/>
      <c r="Q525" s="518"/>
      <c r="R525" s="520"/>
      <c r="S525" s="482"/>
      <c r="T525" s="520"/>
      <c r="U525" s="482"/>
      <c r="V525" s="520"/>
      <c r="W525" s="482"/>
      <c r="X525" s="485"/>
      <c r="Y525" s="482"/>
      <c r="Z525" s="482"/>
      <c r="AA525" s="492"/>
      <c r="AB525" s="151">
        <v>2</v>
      </c>
      <c r="AC525" s="211" t="s">
        <v>2345</v>
      </c>
      <c r="AD525" s="159" t="s">
        <v>322</v>
      </c>
      <c r="AE525" s="152" t="s">
        <v>1315</v>
      </c>
      <c r="AF525" s="153" t="str">
        <f t="shared" si="33"/>
        <v>Probabilidad</v>
      </c>
      <c r="AG525" s="154" t="s">
        <v>231</v>
      </c>
      <c r="AH525" s="155">
        <f t="shared" si="32"/>
        <v>0.15</v>
      </c>
      <c r="AI525" s="154" t="s">
        <v>97</v>
      </c>
      <c r="AJ525" s="155">
        <f t="shared" si="34"/>
        <v>0.15</v>
      </c>
      <c r="AK525" s="156">
        <f t="shared" si="35"/>
        <v>0.3</v>
      </c>
      <c r="AL525" s="157">
        <f>IFERROR(IF(AND(AF524="Probabilidad",AF525="Probabilidad"),(AL524-(+AL524*AK525)),IF(AF525="Probabilidad",(S524-(+S524*AK525)),IF(AF525="Impacto",AL524,""))),"")</f>
        <v>0.252</v>
      </c>
      <c r="AM525" s="157">
        <f>IFERROR(IF(AND(AF524="Impacto",AF525="Impacto"),(AM524-(+AM524*AK525)),IF(AF525="Impacto",(Y524-(+Y524*AK525)),IF(AF525="Probabilidad",AM524,""))),"")</f>
        <v>0.6</v>
      </c>
      <c r="AN525" s="158" t="s">
        <v>98</v>
      </c>
      <c r="AO525" s="158" t="s">
        <v>99</v>
      </c>
      <c r="AP525" s="158" t="s">
        <v>100</v>
      </c>
      <c r="AQ525" s="520"/>
      <c r="AR525" s="491"/>
      <c r="AS525" s="491"/>
      <c r="AT525" s="492"/>
      <c r="AU525" s="491"/>
      <c r="AV525" s="491"/>
      <c r="AW525" s="492"/>
      <c r="AX525" s="492"/>
      <c r="AY525" s="492"/>
      <c r="AZ525" s="795"/>
      <c r="BA525" s="519"/>
      <c r="BB525" s="519"/>
      <c r="BC525" s="519"/>
      <c r="BD525" s="516"/>
      <c r="BE525" s="516"/>
      <c r="BF525" s="516"/>
      <c r="BG525" s="516"/>
      <c r="BH525" s="581"/>
      <c r="BI525" s="581"/>
      <c r="BJ525" s="581"/>
      <c r="BK525" s="581"/>
      <c r="BL525" s="581"/>
      <c r="BM525" s="516"/>
      <c r="BN525" s="516"/>
      <c r="BO525" s="719"/>
    </row>
    <row r="526" spans="1:67" ht="69">
      <c r="A526" s="805"/>
      <c r="B526" s="808"/>
      <c r="C526" s="808"/>
      <c r="D526" s="728"/>
      <c r="E526" s="728"/>
      <c r="F526" s="515"/>
      <c r="G526" s="516"/>
      <c r="H526" s="520"/>
      <c r="I526" s="795"/>
      <c r="J526" s="491"/>
      <c r="K526" s="795"/>
      <c r="L526" s="516"/>
      <c r="M526" s="492"/>
      <c r="N526" s="516"/>
      <c r="O526" s="516"/>
      <c r="P526" s="517"/>
      <c r="Q526" s="518"/>
      <c r="R526" s="520"/>
      <c r="S526" s="482"/>
      <c r="T526" s="520"/>
      <c r="U526" s="482"/>
      <c r="V526" s="520"/>
      <c r="W526" s="482"/>
      <c r="X526" s="485"/>
      <c r="Y526" s="482"/>
      <c r="Z526" s="482"/>
      <c r="AA526" s="492"/>
      <c r="AB526" s="151">
        <v>3</v>
      </c>
      <c r="AC526" s="211" t="s">
        <v>2373</v>
      </c>
      <c r="AD526" s="159" t="s">
        <v>93</v>
      </c>
      <c r="AE526" s="152" t="s">
        <v>1315</v>
      </c>
      <c r="AF526" s="153" t="str">
        <f t="shared" si="33"/>
        <v>Probabilidad</v>
      </c>
      <c r="AG526" s="154" t="s">
        <v>231</v>
      </c>
      <c r="AH526" s="155">
        <f t="shared" si="32"/>
        <v>0.15</v>
      </c>
      <c r="AI526" s="154" t="s">
        <v>97</v>
      </c>
      <c r="AJ526" s="155">
        <f t="shared" si="34"/>
        <v>0.15</v>
      </c>
      <c r="AK526" s="156">
        <f t="shared" si="35"/>
        <v>0.3</v>
      </c>
      <c r="AL526" s="157">
        <f>IFERROR(IF(AND(AF525="Probabilidad",AF526="Probabilidad"),(AL525-(+AL525*AK526)),IF(AND(AF525="Impacto",AF526="Probabilidad"),(AL524-(+AL524*AK526)),IF(AF526="Impacto",AL525,""))),"")</f>
        <v>0.1764</v>
      </c>
      <c r="AM526" s="157">
        <f>IFERROR(IF(AND(AF525="Impacto",AF526="Impacto"),(AM525-(+AM525*AK526)),IF(AND(AF525="Probabilidad",AF526="Impacto"),(AM524-(+AM524*AK526)),IF(AF526="Probabilidad",AM525,""))),"")</f>
        <v>0.6</v>
      </c>
      <c r="AN526" s="158" t="s">
        <v>98</v>
      </c>
      <c r="AO526" s="158" t="s">
        <v>99</v>
      </c>
      <c r="AP526" s="158" t="s">
        <v>100</v>
      </c>
      <c r="AQ526" s="520"/>
      <c r="AR526" s="491"/>
      <c r="AS526" s="491"/>
      <c r="AT526" s="492"/>
      <c r="AU526" s="491"/>
      <c r="AV526" s="491"/>
      <c r="AW526" s="492"/>
      <c r="AX526" s="492"/>
      <c r="AY526" s="492"/>
      <c r="AZ526" s="795"/>
      <c r="BA526" s="519"/>
      <c r="BB526" s="519"/>
      <c r="BC526" s="519"/>
      <c r="BD526" s="516"/>
      <c r="BE526" s="516"/>
      <c r="BF526" s="516"/>
      <c r="BG526" s="516"/>
      <c r="BH526" s="581"/>
      <c r="BI526" s="581"/>
      <c r="BJ526" s="581"/>
      <c r="BK526" s="581"/>
      <c r="BL526" s="581"/>
      <c r="BM526" s="516"/>
      <c r="BN526" s="516"/>
      <c r="BO526" s="719"/>
    </row>
    <row r="527" spans="1:67" ht="91.5">
      <c r="A527" s="805"/>
      <c r="B527" s="808"/>
      <c r="C527" s="808"/>
      <c r="D527" s="728" t="s">
        <v>1299</v>
      </c>
      <c r="E527" s="728" t="s">
        <v>737</v>
      </c>
      <c r="F527" s="515">
        <v>6</v>
      </c>
      <c r="G527" s="516" t="s">
        <v>2374</v>
      </c>
      <c r="H527" s="520" t="s">
        <v>1301</v>
      </c>
      <c r="I527" s="795" t="s">
        <v>1316</v>
      </c>
      <c r="J527" s="491" t="s">
        <v>2375</v>
      </c>
      <c r="K527" s="795" t="s">
        <v>180</v>
      </c>
      <c r="L527" s="516" t="s">
        <v>365</v>
      </c>
      <c r="M527" s="492" t="s">
        <v>1304</v>
      </c>
      <c r="N527" s="516" t="s">
        <v>2376</v>
      </c>
      <c r="O527" s="516" t="s">
        <v>2377</v>
      </c>
      <c r="P527" s="519" t="s">
        <v>188</v>
      </c>
      <c r="Q527" s="514" t="s">
        <v>188</v>
      </c>
      <c r="R527" s="830" t="s">
        <v>218</v>
      </c>
      <c r="S527" s="482">
        <f>IF(R527="Muy Alta",100%,IF(R527="Alta",80%,IF(R527="Media",60%,IF(R527="Baja",40%,IF(R527="Muy Baja",20%,"")))))</f>
        <v>0.8</v>
      </c>
      <c r="T527" s="520"/>
      <c r="U527" s="482" t="str">
        <f>IF(T527="Catastrófico",100%,IF(T527="Mayor",80%,IF(T527="Moderado",60%,IF(T527="Menor",40%,IF(T527="Leve",20%,"")))))</f>
        <v/>
      </c>
      <c r="V527" s="520" t="s">
        <v>125</v>
      </c>
      <c r="W527" s="482">
        <f>IF(V527="Catastrófico",100%,IF(V527="Mayor",80%,IF(V527="Moderado",60%,IF(V527="Menor",40%,IF(V527="Leve",20%,"")))))</f>
        <v>0.6</v>
      </c>
      <c r="X527" s="485" t="str">
        <f>IF(Y527=100%,"Catastrófico",IF(Y527=80%,"Mayor",IF(Y527=60%,"Moderado",IF(Y527=40%,"Menor",IF(Y527=20%,"Leve","")))))</f>
        <v>Moderado</v>
      </c>
      <c r="Y527" s="482">
        <f>IF(AND(U527="",W527=""),"",MAX(U527,W527))</f>
        <v>0.6</v>
      </c>
      <c r="Z527" s="482" t="str">
        <f>CONCATENATE(R527,X527)</f>
        <v>AltaModerado</v>
      </c>
      <c r="AA527" s="492" t="str">
        <f>IF(Z527="Muy AltaLeve","Alto",IF(Z527="Muy AltaMenor","Alto",IF(Z527="Muy AltaModerado","Alto",IF(Z527="Muy AltaMayor","Alto",IF(Z527="Muy AltaCatastrófico","Extremo",IF(Z527="AltaLeve","Moderado",IF(Z527="AltaMenor","Moderado",IF(Z527="AltaModerado","Alto",IF(Z527="AltaMayor","Alto",IF(Z527="AltaCatastrófico","Extremo",IF(Z527="MediaLeve","Moderado",IF(Z527="MediaMenor","Moderado",IF(Z527="MediaModerado","Moderado",IF(Z527="MediaMayor","Alto",IF(Z527="MediaCatastrófico","Extremo",IF(Z527="BajaLeve","Bajo",IF(Z527="BajaMenor","Moderado",IF(Z527="BajaModerado","Moderado",IF(Z527="BajaMayor","Alto",IF(Z527="BajaCatastrófico","Extremo",IF(Z527="Muy BajaLeve","Bajo",IF(Z527="Muy BajaMenor","Bajo",IF(Z527="Muy BajaModerado","Moderado",IF(Z527="Muy BajaMayor","Alto",IF(Z527="Muy BajaCatastrófico","Extremo","")))))))))))))))))))))))))</f>
        <v>Alto</v>
      </c>
      <c r="AB527" s="151">
        <v>1</v>
      </c>
      <c r="AC527" s="211" t="s">
        <v>2378</v>
      </c>
      <c r="AD527" s="159" t="s">
        <v>2379</v>
      </c>
      <c r="AE527" s="152" t="s">
        <v>2369</v>
      </c>
      <c r="AF527" s="153" t="str">
        <f t="shared" si="33"/>
        <v>Probabilidad</v>
      </c>
      <c r="AG527" s="154" t="s">
        <v>96</v>
      </c>
      <c r="AH527" s="155">
        <f t="shared" si="32"/>
        <v>0.25</v>
      </c>
      <c r="AI527" s="154" t="s">
        <v>97</v>
      </c>
      <c r="AJ527" s="155">
        <f t="shared" si="34"/>
        <v>0.15</v>
      </c>
      <c r="AK527" s="156">
        <f t="shared" si="35"/>
        <v>0.4</v>
      </c>
      <c r="AL527" s="157">
        <f>IFERROR(IF(AF527="Probabilidad",(S527-(+S527*AK527)),IF(AF527="Impacto",S527,"")),"")</f>
        <v>0.48</v>
      </c>
      <c r="AM527" s="157">
        <f>IFERROR(IF(AF527="Impacto",(Y527-(+Y527*AK527)),IF(AF527="Probabilidad",Y527,"")),"")</f>
        <v>0.6</v>
      </c>
      <c r="AN527" s="158" t="s">
        <v>1255</v>
      </c>
      <c r="AO527" s="158" t="s">
        <v>686</v>
      </c>
      <c r="AP527" s="158" t="s">
        <v>100</v>
      </c>
      <c r="AQ527" s="520" t="s">
        <v>2370</v>
      </c>
      <c r="AR527" s="490">
        <f>S527</f>
        <v>0.8</v>
      </c>
      <c r="AS527" s="490">
        <f>IF(AL527="","",MIN(AL527:AL528))</f>
        <v>0.28799999999999998</v>
      </c>
      <c r="AT527" s="492" t="str">
        <f>IFERROR(IF(AS527="","",IF(AS527&lt;=0.2,"Muy Baja",IF(AS527&lt;=0.4,"Baja",IF(AS527&lt;=0.6,"Media",IF(AS527&lt;=0.8,"Alta","Muy Alta"))))),"")</f>
        <v>Baja</v>
      </c>
      <c r="AU527" s="490">
        <f>Y527</f>
        <v>0.6</v>
      </c>
      <c r="AV527" s="490">
        <f>IF(AM527="","",MIN(AM527:AM528))</f>
        <v>0.6</v>
      </c>
      <c r="AW527" s="492" t="str">
        <f>IFERROR(IF(AV527="","",IF(AV527&lt;=0.2,"Leve",IF(AV527&lt;=0.4,"Menor",IF(AV527&lt;=0.6,"Moderado",IF(AV527&lt;=0.8,"Mayor","Catastrófico"))))),"")</f>
        <v>Moderado</v>
      </c>
      <c r="AX527" s="492" t="str">
        <f>AA527</f>
        <v>Alto</v>
      </c>
      <c r="AY527" s="492" t="str">
        <f>IFERROR(IF(OR(AND(AT527="Muy Baja",AW527="Leve"),AND(AT527="Muy Baja",AW527="Menor"),AND(AT527="Baja",AW527="Leve")),"Bajo",IF(OR(AND(AT527="Muy baja",AW527="Moderado"),AND(AT527="Baja",AW527="Menor"),AND(AT527="Baja",AW527="Moderado"),AND(AT527="Media",AW527="Leve"),AND(AT527="Media",AW527="Menor"),AND(AT527="Media",AW527="Moderado"),AND(AT527="Alta",AW527="Leve"),AND(AT527="Alta",AW527="Menor")),"Moderado",IF(OR(AND(AT527="Muy Baja",AW527="Mayor"),AND(AT527="Baja",AW527="Mayor"),AND(AT527="Media",AW527="Mayor"),AND(AT527="Alta",AW527="Moderado"),AND(AT527="Alta",AW527="Mayor"),AND(AT527="Muy Alta",AW527="Leve"),AND(AT527="Muy Alta",AW527="Menor"),AND(AT527="Muy Alta",AW527="Moderado"),AND(AT527="Muy Alta",AW527="Mayor")),"Alto",IF(OR(AND(AT527="Muy Baja",AW527="Catastrófico"),AND(AT527="Baja",AW527="Catastrófico"),AND(AT527="Media",AW527="Catastrófico"),AND(AT527="Alta",AW527="Catastrófico"),AND(AT527="Muy Alta",AW527="Catastrófico")),"Extremo","")))),"")</f>
        <v>Moderado</v>
      </c>
      <c r="AZ527" s="795" t="s">
        <v>104</v>
      </c>
      <c r="BA527" s="519" t="s">
        <v>2380</v>
      </c>
      <c r="BB527" s="519" t="s">
        <v>2381</v>
      </c>
      <c r="BC527" s="519" t="s">
        <v>1386</v>
      </c>
      <c r="BD527" s="516" t="s">
        <v>2334</v>
      </c>
      <c r="BE527" s="694">
        <v>45657</v>
      </c>
      <c r="BF527" s="516"/>
      <c r="BG527" s="516"/>
      <c r="BH527" s="581"/>
      <c r="BI527" s="581"/>
      <c r="BJ527" s="581"/>
      <c r="BK527" s="581"/>
      <c r="BL527" s="581"/>
      <c r="BM527" s="516"/>
      <c r="BN527" s="516"/>
      <c r="BO527" s="719"/>
    </row>
    <row r="528" spans="1:67" ht="121.5">
      <c r="A528" s="805"/>
      <c r="B528" s="808"/>
      <c r="C528" s="808"/>
      <c r="D528" s="728"/>
      <c r="E528" s="728"/>
      <c r="F528" s="515"/>
      <c r="G528" s="516"/>
      <c r="H528" s="520"/>
      <c r="I528" s="795"/>
      <c r="J528" s="491"/>
      <c r="K528" s="795"/>
      <c r="L528" s="516"/>
      <c r="M528" s="492"/>
      <c r="N528" s="516"/>
      <c r="O528" s="516"/>
      <c r="P528" s="519"/>
      <c r="Q528" s="514"/>
      <c r="R528" s="830"/>
      <c r="S528" s="482"/>
      <c r="T528" s="520"/>
      <c r="U528" s="482"/>
      <c r="V528" s="520"/>
      <c r="W528" s="482"/>
      <c r="X528" s="485"/>
      <c r="Y528" s="482"/>
      <c r="Z528" s="482"/>
      <c r="AA528" s="492"/>
      <c r="AB528" s="151">
        <v>2</v>
      </c>
      <c r="AC528" s="211" t="s">
        <v>2345</v>
      </c>
      <c r="AD528" s="159" t="s">
        <v>2336</v>
      </c>
      <c r="AE528" s="152" t="s">
        <v>1315</v>
      </c>
      <c r="AF528" s="153" t="str">
        <f t="shared" si="33"/>
        <v>Probabilidad</v>
      </c>
      <c r="AG528" s="154" t="s">
        <v>96</v>
      </c>
      <c r="AH528" s="155">
        <f t="shared" si="32"/>
        <v>0.25</v>
      </c>
      <c r="AI528" s="154" t="s">
        <v>97</v>
      </c>
      <c r="AJ528" s="155">
        <f t="shared" si="34"/>
        <v>0.15</v>
      </c>
      <c r="AK528" s="156">
        <f t="shared" si="35"/>
        <v>0.4</v>
      </c>
      <c r="AL528" s="157">
        <f>IFERROR(IF(AND(AF527="Probabilidad",AF528="Probabilidad"),(AL527-(+AL527*AK528)),IF(AF528="Probabilidad",(S527-(+S527*AK528)),IF(AF528="Impacto",AL527,""))),"")</f>
        <v>0.28799999999999998</v>
      </c>
      <c r="AM528" s="157">
        <f>IFERROR(IF(AND(AF527="Impacto",AF528="Impacto"),(AM527-(+AM527*AK528)),IF(AF528="Impacto",(Y527-(+Y527*AK528)),IF(AF528="Probabilidad",AM527,""))),"")</f>
        <v>0.6</v>
      </c>
      <c r="AN528" s="158" t="s">
        <v>98</v>
      </c>
      <c r="AO528" s="158" t="s">
        <v>99</v>
      </c>
      <c r="AP528" s="158" t="s">
        <v>100</v>
      </c>
      <c r="AQ528" s="520"/>
      <c r="AR528" s="491"/>
      <c r="AS528" s="491"/>
      <c r="AT528" s="492"/>
      <c r="AU528" s="491"/>
      <c r="AV528" s="491"/>
      <c r="AW528" s="492"/>
      <c r="AX528" s="492"/>
      <c r="AY528" s="492"/>
      <c r="AZ528" s="795"/>
      <c r="BA528" s="825"/>
      <c r="BB528" s="519"/>
      <c r="BC528" s="519"/>
      <c r="BD528" s="516"/>
      <c r="BE528" s="516"/>
      <c r="BF528" s="516"/>
      <c r="BG528" s="516"/>
      <c r="BH528" s="581"/>
      <c r="BI528" s="581"/>
      <c r="BJ528" s="581"/>
      <c r="BK528" s="581"/>
      <c r="BL528" s="581"/>
      <c r="BM528" s="516"/>
      <c r="BN528" s="516"/>
      <c r="BO528" s="719"/>
    </row>
    <row r="529" spans="1:67" ht="91.5">
      <c r="A529" s="805"/>
      <c r="B529" s="808"/>
      <c r="C529" s="808"/>
      <c r="D529" s="728" t="s">
        <v>1299</v>
      </c>
      <c r="E529" s="728" t="s">
        <v>737</v>
      </c>
      <c r="F529" s="515">
        <v>7</v>
      </c>
      <c r="G529" s="516" t="s">
        <v>2382</v>
      </c>
      <c r="H529" s="520" t="s">
        <v>1301</v>
      </c>
      <c r="I529" s="795" t="s">
        <v>1302</v>
      </c>
      <c r="J529" s="491" t="s">
        <v>2383</v>
      </c>
      <c r="K529" s="795" t="s">
        <v>180</v>
      </c>
      <c r="L529" s="516" t="s">
        <v>365</v>
      </c>
      <c r="M529" s="492" t="s">
        <v>1304</v>
      </c>
      <c r="N529" s="516" t="s">
        <v>2384</v>
      </c>
      <c r="O529" s="516" t="s">
        <v>1306</v>
      </c>
      <c r="P529" s="519" t="s">
        <v>188</v>
      </c>
      <c r="Q529" s="514" t="s">
        <v>188</v>
      </c>
      <c r="R529" s="520" t="s">
        <v>218</v>
      </c>
      <c r="S529" s="482">
        <f>IF(R529="Muy Alta",100%,IF(R529="Alta",80%,IF(R529="Media",60%,IF(R529="Baja",40%,IF(R529="Muy Baja",20%,"")))))</f>
        <v>0.8</v>
      </c>
      <c r="T529" s="520" t="s">
        <v>120</v>
      </c>
      <c r="U529" s="482">
        <f>IF(T529="Catastrófico",100%,IF(T529="Mayor",80%,IF(T529="Moderado",60%,IF(T529="Menor",40%,IF(T529="Leve",20%,"")))))</f>
        <v>0.2</v>
      </c>
      <c r="V529" s="520" t="s">
        <v>91</v>
      </c>
      <c r="W529" s="482">
        <f>IF(V529="Catastrófico",100%,IF(V529="Mayor",80%,IF(V529="Moderado",60%,IF(V529="Menor",40%,IF(V529="Leve",20%,"")))))</f>
        <v>0.8</v>
      </c>
      <c r="X529" s="485" t="str">
        <f>IF(Y529=100%,"Catastrófico",IF(Y529=80%,"Mayor",IF(Y529=60%,"Moderado",IF(Y529=40%,"Menor",IF(Y529=20%,"Leve","")))))</f>
        <v>Mayor</v>
      </c>
      <c r="Y529" s="482">
        <f>IF(AND(U529="",W529=""),"",MAX(U529,W529))</f>
        <v>0.8</v>
      </c>
      <c r="Z529" s="482" t="str">
        <f>CONCATENATE(R529,X529)</f>
        <v>AltaMayor</v>
      </c>
      <c r="AA529" s="492" t="str">
        <f>IF(Z529="Muy AltaLeve","Alto",IF(Z529="Muy AltaMenor","Alto",IF(Z529="Muy AltaModerado","Alto",IF(Z529="Muy AltaMayor","Alto",IF(Z529="Muy AltaCatastrófico","Extremo",IF(Z529="AltaLeve","Moderado",IF(Z529="AltaMenor","Moderado",IF(Z529="AltaModerado","Alto",IF(Z529="AltaMayor","Alto",IF(Z529="AltaCatastrófico","Extremo",IF(Z529="MediaLeve","Moderado",IF(Z529="MediaMenor","Moderado",IF(Z529="MediaModerado","Moderado",IF(Z529="MediaMayor","Alto",IF(Z529="MediaCatastrófico","Extremo",IF(Z529="BajaLeve","Bajo",IF(Z529="BajaMenor","Moderado",IF(Z529="BajaModerado","Moderado",IF(Z529="BajaMayor","Alto",IF(Z529="BajaCatastrófico","Extremo",IF(Z529="Muy BajaLeve","Bajo",IF(Z529="Muy BajaMenor","Bajo",IF(Z529="Muy BajaModerado","Moderado",IF(Z529="Muy BajaMayor","Alto",IF(Z529="Muy BajaCatastrófico","Extremo","")))))))))))))))))))))))))</f>
        <v>Alto</v>
      </c>
      <c r="AB529" s="151">
        <v>1</v>
      </c>
      <c r="AC529" s="211" t="s">
        <v>2385</v>
      </c>
      <c r="AD529" s="159" t="s">
        <v>93</v>
      </c>
      <c r="AE529" s="159" t="s">
        <v>1310</v>
      </c>
      <c r="AF529" s="153" t="str">
        <f t="shared" si="33"/>
        <v>Probabilidad</v>
      </c>
      <c r="AG529" s="154" t="s">
        <v>96</v>
      </c>
      <c r="AH529" s="155">
        <f t="shared" si="32"/>
        <v>0.25</v>
      </c>
      <c r="AI529" s="154" t="s">
        <v>97</v>
      </c>
      <c r="AJ529" s="155">
        <f t="shared" si="34"/>
        <v>0.15</v>
      </c>
      <c r="AK529" s="156">
        <f t="shared" si="35"/>
        <v>0.4</v>
      </c>
      <c r="AL529" s="157">
        <f>IFERROR(IF(AF529="Probabilidad",(S529-(+S529*AK529)),IF(AF529="Impacto",S529,"")),"")</f>
        <v>0.48</v>
      </c>
      <c r="AM529" s="157">
        <f>IFERROR(IF(AF529="Impacto",(Y529-(+Y529*AK529)),IF(AF529="Probabilidad",Y529,"")),"")</f>
        <v>0.8</v>
      </c>
      <c r="AN529" s="158" t="s">
        <v>98</v>
      </c>
      <c r="AO529" s="158" t="s">
        <v>686</v>
      </c>
      <c r="AP529" s="158" t="s">
        <v>100</v>
      </c>
      <c r="AQ529" s="520" t="s">
        <v>2386</v>
      </c>
      <c r="AR529" s="490">
        <f>S529</f>
        <v>0.8</v>
      </c>
      <c r="AS529" s="490">
        <f>IF(AL529="","",MIN(AL529:AL531))</f>
        <v>0.28799999999999998</v>
      </c>
      <c r="AT529" s="492" t="str">
        <f>IFERROR(IF(AS529="","",IF(AS529&lt;=0.2,"Muy Baja",IF(AS529&lt;=0.4,"Baja",IF(AS529&lt;=0.6,"Media",IF(AS529&lt;=0.8,"Alta","Muy Alta"))))),"")</f>
        <v>Baja</v>
      </c>
      <c r="AU529" s="490">
        <f>Y529</f>
        <v>0.8</v>
      </c>
      <c r="AV529" s="490">
        <f>IF(AM529="","",MIN(AM529:AM531))</f>
        <v>0.60000000000000009</v>
      </c>
      <c r="AW529" s="492" t="str">
        <f>IFERROR(IF(AV529="","",IF(AV529&lt;=0.2,"Leve",IF(AV529&lt;=0.4,"Menor",IF(AV529&lt;=0.6,"Moderado",IF(AV529&lt;=0.8,"Mayor","Catastrófico"))))),"")</f>
        <v>Moderado</v>
      </c>
      <c r="AX529" s="492" t="str">
        <f>AA529</f>
        <v>Alto</v>
      </c>
      <c r="AY529" s="492" t="str">
        <f>IFERROR(IF(OR(AND(AT529="Muy Baja",AW529="Leve"),AND(AT529="Muy Baja",AW529="Menor"),AND(AT529="Baja",AW529="Leve")),"Bajo",IF(OR(AND(AT529="Muy baja",AW529="Moderado"),AND(AT529="Baja",AW529="Menor"),AND(AT529="Baja",AW529="Moderado"),AND(AT529="Media",AW529="Leve"),AND(AT529="Media",AW529="Menor"),AND(AT529="Media",AW529="Moderado"),AND(AT529="Alta",AW529="Leve"),AND(AT529="Alta",AW529="Menor")),"Moderado",IF(OR(AND(AT529="Muy Baja",AW529="Mayor"),AND(AT529="Baja",AW529="Mayor"),AND(AT529="Media",AW529="Mayor"),AND(AT529="Alta",AW529="Moderado"),AND(AT529="Alta",AW529="Mayor"),AND(AT529="Muy Alta",AW529="Leve"),AND(AT529="Muy Alta",AW529="Menor"),AND(AT529="Muy Alta",AW529="Moderado"),AND(AT529="Muy Alta",AW529="Mayor")),"Alto",IF(OR(AND(AT529="Muy Baja",AW529="Catastrófico"),AND(AT529="Baja",AW529="Catastrófico"),AND(AT529="Media",AW529="Catastrófico"),AND(AT529="Alta",AW529="Catastrófico"),AND(AT529="Muy Alta",AW529="Catastrófico")),"Extremo","")))),"")</f>
        <v>Moderado</v>
      </c>
      <c r="AZ529" s="520" t="s">
        <v>104</v>
      </c>
      <c r="BA529" s="737" t="s">
        <v>2387</v>
      </c>
      <c r="BB529" s="519" t="s">
        <v>2388</v>
      </c>
      <c r="BC529" s="519" t="s">
        <v>2321</v>
      </c>
      <c r="BD529" s="516" t="s">
        <v>2389</v>
      </c>
      <c r="BE529" s="694">
        <v>45657</v>
      </c>
      <c r="BF529" s="516"/>
      <c r="BG529" s="516"/>
      <c r="BH529" s="581"/>
      <c r="BI529" s="581"/>
      <c r="BJ529" s="581"/>
      <c r="BK529" s="581"/>
      <c r="BL529" s="581"/>
      <c r="BM529" s="516"/>
      <c r="BN529" s="516"/>
      <c r="BO529" s="719"/>
    </row>
    <row r="530" spans="1:67" ht="69">
      <c r="A530" s="805"/>
      <c r="B530" s="808"/>
      <c r="C530" s="808"/>
      <c r="D530" s="728"/>
      <c r="E530" s="728"/>
      <c r="F530" s="515"/>
      <c r="G530" s="516"/>
      <c r="H530" s="520"/>
      <c r="I530" s="795"/>
      <c r="J530" s="491"/>
      <c r="K530" s="795"/>
      <c r="L530" s="516"/>
      <c r="M530" s="492"/>
      <c r="N530" s="516"/>
      <c r="O530" s="516"/>
      <c r="P530" s="519"/>
      <c r="Q530" s="514"/>
      <c r="R530" s="520"/>
      <c r="S530" s="482"/>
      <c r="T530" s="520"/>
      <c r="U530" s="482"/>
      <c r="V530" s="520"/>
      <c r="W530" s="482"/>
      <c r="X530" s="485"/>
      <c r="Y530" s="482"/>
      <c r="Z530" s="482"/>
      <c r="AA530" s="492"/>
      <c r="AB530" s="151">
        <v>2</v>
      </c>
      <c r="AC530" s="211" t="s">
        <v>2390</v>
      </c>
      <c r="AD530" s="159" t="s">
        <v>320</v>
      </c>
      <c r="AE530" s="159" t="s">
        <v>1313</v>
      </c>
      <c r="AF530" s="153" t="str">
        <f t="shared" si="33"/>
        <v>Impacto</v>
      </c>
      <c r="AG530" s="154" t="s">
        <v>270</v>
      </c>
      <c r="AH530" s="155">
        <f t="shared" si="32"/>
        <v>0.1</v>
      </c>
      <c r="AI530" s="154" t="s">
        <v>97</v>
      </c>
      <c r="AJ530" s="155">
        <f t="shared" si="34"/>
        <v>0.15</v>
      </c>
      <c r="AK530" s="156">
        <f t="shared" si="35"/>
        <v>0.25</v>
      </c>
      <c r="AL530" s="157">
        <f>IFERROR(IF(AND(AF529="Probabilidad",AF530="Probabilidad"),(AL529-(+AL529*AK530)),IF(AF530="Probabilidad",(S529-(+S529*AK530)),IF(AF530="Impacto",AL529,""))),"")</f>
        <v>0.48</v>
      </c>
      <c r="AM530" s="157">
        <f>IFERROR(IF(AND(AF529="Impacto",AF530="Impacto"),(AM529-(+AM529*AK530)),IF(AF530="Impacto",(Y529-(Y529*AK530)),IF(AF530="Probabilidad",AM529,""))),"")</f>
        <v>0.60000000000000009</v>
      </c>
      <c r="AN530" s="158" t="s">
        <v>98</v>
      </c>
      <c r="AO530" s="158" t="s">
        <v>686</v>
      </c>
      <c r="AP530" s="158" t="s">
        <v>100</v>
      </c>
      <c r="AQ530" s="520"/>
      <c r="AR530" s="491"/>
      <c r="AS530" s="491"/>
      <c r="AT530" s="492"/>
      <c r="AU530" s="491"/>
      <c r="AV530" s="491"/>
      <c r="AW530" s="492"/>
      <c r="AX530" s="492"/>
      <c r="AY530" s="492"/>
      <c r="AZ530" s="520"/>
      <c r="BA530" s="519"/>
      <c r="BB530" s="519"/>
      <c r="BC530" s="519"/>
      <c r="BD530" s="516"/>
      <c r="BE530" s="516"/>
      <c r="BF530" s="516"/>
      <c r="BG530" s="516"/>
      <c r="BH530" s="581"/>
      <c r="BI530" s="581"/>
      <c r="BJ530" s="581"/>
      <c r="BK530" s="581"/>
      <c r="BL530" s="581"/>
      <c r="BM530" s="516"/>
      <c r="BN530" s="516"/>
      <c r="BO530" s="719"/>
    </row>
    <row r="531" spans="1:67" ht="121.5">
      <c r="A531" s="805"/>
      <c r="B531" s="808"/>
      <c r="C531" s="808"/>
      <c r="D531" s="728"/>
      <c r="E531" s="728"/>
      <c r="F531" s="515"/>
      <c r="G531" s="516"/>
      <c r="H531" s="520"/>
      <c r="I531" s="795"/>
      <c r="J531" s="491"/>
      <c r="K531" s="795"/>
      <c r="L531" s="516"/>
      <c r="M531" s="492"/>
      <c r="N531" s="516"/>
      <c r="O531" s="516"/>
      <c r="P531" s="519"/>
      <c r="Q531" s="514"/>
      <c r="R531" s="520"/>
      <c r="S531" s="482"/>
      <c r="T531" s="520"/>
      <c r="U531" s="482"/>
      <c r="V531" s="520"/>
      <c r="W531" s="482"/>
      <c r="X531" s="485"/>
      <c r="Y531" s="482"/>
      <c r="Z531" s="482"/>
      <c r="AA531" s="492"/>
      <c r="AB531" s="151">
        <v>3</v>
      </c>
      <c r="AC531" s="342" t="s">
        <v>2391</v>
      </c>
      <c r="AD531" s="159" t="s">
        <v>320</v>
      </c>
      <c r="AE531" s="159" t="s">
        <v>1315</v>
      </c>
      <c r="AF531" s="153" t="str">
        <f t="shared" si="33"/>
        <v>Probabilidad</v>
      </c>
      <c r="AG531" s="154" t="s">
        <v>96</v>
      </c>
      <c r="AH531" s="155">
        <f t="shared" si="32"/>
        <v>0.25</v>
      </c>
      <c r="AI531" s="154" t="s">
        <v>97</v>
      </c>
      <c r="AJ531" s="155">
        <f t="shared" si="34"/>
        <v>0.15</v>
      </c>
      <c r="AK531" s="156">
        <f t="shared" si="35"/>
        <v>0.4</v>
      </c>
      <c r="AL531" s="157">
        <f>IFERROR(IF(AND(AF530="Probabilidad",AF531="Probabilidad"),(AL530-(+AL530*AK531)),IF(AND(AF530="Impacto",AF531="Probabilidad"),(AL529-(+AL529*AK531)),IF(AF531="Impacto",AL530,""))),"")</f>
        <v>0.28799999999999998</v>
      </c>
      <c r="AM531" s="157">
        <f>IFERROR(IF(AND(AF530="Impacto",AF531="Impacto"),(AM530-(+AM530*AK531)),IF(AND(AF530="Probabilidad",AF531="Impacto"),(AM529-(+AM529*AK531)),IF(AF531="Probabilidad",AM530,""))),"")</f>
        <v>0.60000000000000009</v>
      </c>
      <c r="AN531" s="158" t="s">
        <v>98</v>
      </c>
      <c r="AO531" s="158" t="s">
        <v>99</v>
      </c>
      <c r="AP531" s="158" t="s">
        <v>100</v>
      </c>
      <c r="AQ531" s="520"/>
      <c r="AR531" s="491"/>
      <c r="AS531" s="491"/>
      <c r="AT531" s="492"/>
      <c r="AU531" s="491"/>
      <c r="AV531" s="491"/>
      <c r="AW531" s="492"/>
      <c r="AX531" s="492"/>
      <c r="AY531" s="492"/>
      <c r="AZ531" s="520"/>
      <c r="BA531" s="519"/>
      <c r="BB531" s="519"/>
      <c r="BC531" s="519"/>
      <c r="BD531" s="516"/>
      <c r="BE531" s="516"/>
      <c r="BF531" s="516"/>
      <c r="BG531" s="516"/>
      <c r="BH531" s="581"/>
      <c r="BI531" s="581"/>
      <c r="BJ531" s="581"/>
      <c r="BK531" s="581"/>
      <c r="BL531" s="581"/>
      <c r="BM531" s="516"/>
      <c r="BN531" s="516"/>
      <c r="BO531" s="719"/>
    </row>
    <row r="532" spans="1:67" ht="106.5">
      <c r="A532" s="805"/>
      <c r="B532" s="808"/>
      <c r="C532" s="808"/>
      <c r="D532" s="728" t="s">
        <v>1299</v>
      </c>
      <c r="E532" s="728" t="s">
        <v>737</v>
      </c>
      <c r="F532" s="515">
        <v>8</v>
      </c>
      <c r="G532" s="516" t="s">
        <v>2392</v>
      </c>
      <c r="H532" s="520" t="s">
        <v>1301</v>
      </c>
      <c r="I532" s="795" t="s">
        <v>1316</v>
      </c>
      <c r="J532" s="491" t="s">
        <v>2393</v>
      </c>
      <c r="K532" s="795" t="s">
        <v>180</v>
      </c>
      <c r="L532" s="516" t="s">
        <v>365</v>
      </c>
      <c r="M532" s="492" t="s">
        <v>1304</v>
      </c>
      <c r="N532" s="516" t="s">
        <v>2394</v>
      </c>
      <c r="O532" s="516" t="s">
        <v>2395</v>
      </c>
      <c r="P532" s="519" t="s">
        <v>188</v>
      </c>
      <c r="Q532" s="514" t="s">
        <v>188</v>
      </c>
      <c r="R532" s="520" t="s">
        <v>218</v>
      </c>
      <c r="S532" s="482">
        <f>IF(R532="Muy Alta",100%,IF(R532="Alta",80%,IF(R532="Media",60%,IF(R532="Baja",40%,IF(R532="Muy Baja",20%,"")))))</f>
        <v>0.8</v>
      </c>
      <c r="T532" s="520"/>
      <c r="U532" s="482" t="str">
        <f>IF(T532="Catastrófico",100%,IF(T532="Mayor",80%,IF(T532="Moderado",60%,IF(T532="Menor",40%,IF(T532="Leve",20%,"")))))</f>
        <v/>
      </c>
      <c r="V532" s="520" t="s">
        <v>125</v>
      </c>
      <c r="W532" s="482">
        <f>IF(V532="Catastrófico",100%,IF(V532="Mayor",80%,IF(V532="Moderado",60%,IF(V532="Menor",40%,IF(V532="Leve",20%,"")))))</f>
        <v>0.6</v>
      </c>
      <c r="X532" s="485" t="str">
        <f>IF(Y532=100%,"Catastrófico",IF(Y532=80%,"Mayor",IF(Y532=60%,"Moderado",IF(Y532=40%,"Menor",IF(Y532=20%,"Leve","")))))</f>
        <v>Moderado</v>
      </c>
      <c r="Y532" s="482">
        <f>IF(AND(U532="",W532=""),"",MAX(U532,W532))</f>
        <v>0.6</v>
      </c>
      <c r="Z532" s="482" t="str">
        <f>CONCATENATE(R532,X532)</f>
        <v>AltaModerado</v>
      </c>
      <c r="AA532" s="492" t="str">
        <f>IF(Z532="Muy AltaLeve","Alto",IF(Z532="Muy AltaMenor","Alto",IF(Z532="Muy AltaModerado","Alto",IF(Z532="Muy AltaMayor","Alto",IF(Z532="Muy AltaCatastrófico","Extremo",IF(Z532="AltaLeve","Moderado",IF(Z532="AltaMenor","Moderado",IF(Z532="AltaModerado","Alto",IF(Z532="AltaMayor","Alto",IF(Z532="AltaCatastrófico","Extremo",IF(Z532="MediaLeve","Moderado",IF(Z532="MediaMenor","Moderado",IF(Z532="MediaModerado","Moderado",IF(Z532="MediaMayor","Alto",IF(Z532="MediaCatastrófico","Extremo",IF(Z532="BajaLeve","Bajo",IF(Z532="BajaMenor","Moderado",IF(Z532="BajaModerado","Moderado",IF(Z532="BajaMayor","Alto",IF(Z532="BajaCatastrófico","Extremo",IF(Z532="Muy BajaLeve","Bajo",IF(Z532="Muy BajaMenor","Bajo",IF(Z532="Muy BajaModerado","Moderado",IF(Z532="Muy BajaMayor","Alto",IF(Z532="Muy BajaCatastrófico","Extremo","")))))))))))))))))))))))))</f>
        <v>Alto</v>
      </c>
      <c r="AB532" s="151">
        <v>1</v>
      </c>
      <c r="AC532" s="211" t="s">
        <v>2396</v>
      </c>
      <c r="AD532" s="159" t="s">
        <v>2336</v>
      </c>
      <c r="AE532" s="152" t="s">
        <v>2103</v>
      </c>
      <c r="AF532" s="153" t="str">
        <f t="shared" si="33"/>
        <v>Probabilidad</v>
      </c>
      <c r="AG532" s="154" t="s">
        <v>96</v>
      </c>
      <c r="AH532" s="155">
        <f t="shared" si="32"/>
        <v>0.25</v>
      </c>
      <c r="AI532" s="154" t="s">
        <v>97</v>
      </c>
      <c r="AJ532" s="155">
        <f t="shared" si="34"/>
        <v>0.15</v>
      </c>
      <c r="AK532" s="156">
        <f t="shared" si="35"/>
        <v>0.4</v>
      </c>
      <c r="AL532" s="157">
        <f>IFERROR(IF(AF532="Probabilidad",(S532-(+S532*AK532)),IF(AF532="Impacto",S532,"")),"")</f>
        <v>0.48</v>
      </c>
      <c r="AM532" s="157">
        <f>IFERROR(IF(AF532="Impacto",(Y532-(+Y532*AK532)),IF(AF532="Probabilidad",Y532,"")),"")</f>
        <v>0.6</v>
      </c>
      <c r="AN532" s="158" t="s">
        <v>98</v>
      </c>
      <c r="AO532" s="158" t="s">
        <v>686</v>
      </c>
      <c r="AP532" s="158" t="s">
        <v>100</v>
      </c>
      <c r="AQ532" s="520" t="s">
        <v>2386</v>
      </c>
      <c r="AR532" s="490">
        <f>S532</f>
        <v>0.8</v>
      </c>
      <c r="AS532" s="490">
        <f>IF(AL532="","",MIN(AL532:AL536))</f>
        <v>0.20159999999999997</v>
      </c>
      <c r="AT532" s="492" t="str">
        <f>IFERROR(IF(AS532="","",IF(AS532&lt;=0.2,"Muy Baja",IF(AS532&lt;=0.4,"Baja",IF(AS532&lt;=0.6,"Media",IF(AS532&lt;=0.8,"Alta","Muy Alta"))))),"")</f>
        <v>Baja</v>
      </c>
      <c r="AU532" s="490">
        <f>Y532</f>
        <v>0.6</v>
      </c>
      <c r="AV532" s="490">
        <f>IF(AM532="","",MIN(AM532:AM536))</f>
        <v>0.33749999999999997</v>
      </c>
      <c r="AW532" s="492" t="str">
        <f>IFERROR(IF(AV532="","",IF(AV532&lt;=0.2,"Leve",IF(AV532&lt;=0.4,"Menor",IF(AV532&lt;=0.6,"Moderado",IF(AV532&lt;=0.8,"Mayor","Catastrófico"))))),"")</f>
        <v>Menor</v>
      </c>
      <c r="AX532" s="492" t="str">
        <f>AA532</f>
        <v>Alto</v>
      </c>
      <c r="AY532" s="492" t="str">
        <f>IFERROR(IF(OR(AND(AT532="Muy Baja",AW532="Leve"),AND(AT532="Muy Baja",AW532="Menor"),AND(AT532="Baja",AW532="Leve")),"Bajo",IF(OR(AND(AT532="Muy baja",AW532="Moderado"),AND(AT532="Baja",AW532="Menor"),AND(AT532="Baja",AW532="Moderado"),AND(AT532="Media",AW532="Leve"),AND(AT532="Media",AW532="Menor"),AND(AT532="Media",AW532="Moderado"),AND(AT532="Alta",AW532="Leve"),AND(AT532="Alta",AW532="Menor")),"Moderado",IF(OR(AND(AT532="Muy Baja",AW532="Mayor"),AND(AT532="Baja",AW532="Mayor"),AND(AT532="Media",AW532="Mayor"),AND(AT532="Alta",AW532="Moderado"),AND(AT532="Alta",AW532="Mayor"),AND(AT532="Muy Alta",AW532="Leve"),AND(AT532="Muy Alta",AW532="Menor"),AND(AT532="Muy Alta",AW532="Moderado"),AND(AT532="Muy Alta",AW532="Mayor")),"Alto",IF(OR(AND(AT532="Muy Baja",AW532="Catastrófico"),AND(AT532="Baja",AW532="Catastrófico"),AND(AT532="Media",AW532="Catastrófico"),AND(AT532="Alta",AW532="Catastrófico"),AND(AT532="Muy Alta",AW532="Catastrófico")),"Extremo","")))),"")</f>
        <v>Moderado</v>
      </c>
      <c r="AZ532" s="520" t="s">
        <v>104</v>
      </c>
      <c r="BA532" s="737" t="s">
        <v>2397</v>
      </c>
      <c r="BB532" s="519" t="s">
        <v>2398</v>
      </c>
      <c r="BC532" s="519" t="s">
        <v>2321</v>
      </c>
      <c r="BD532" s="516" t="s">
        <v>2389</v>
      </c>
      <c r="BE532" s="694">
        <v>45657</v>
      </c>
      <c r="BF532" s="516"/>
      <c r="BG532" s="516"/>
      <c r="BH532" s="581"/>
      <c r="BI532" s="581"/>
      <c r="BJ532" s="581"/>
      <c r="BK532" s="581"/>
      <c r="BL532" s="581"/>
      <c r="BM532" s="516"/>
      <c r="BN532" s="516"/>
      <c r="BO532" s="719"/>
    </row>
    <row r="533" spans="1:67" ht="69">
      <c r="A533" s="805"/>
      <c r="B533" s="808"/>
      <c r="C533" s="808"/>
      <c r="D533" s="728"/>
      <c r="E533" s="728"/>
      <c r="F533" s="515"/>
      <c r="G533" s="516"/>
      <c r="H533" s="520"/>
      <c r="I533" s="795"/>
      <c r="J533" s="491"/>
      <c r="K533" s="795"/>
      <c r="L533" s="516"/>
      <c r="M533" s="492"/>
      <c r="N533" s="516"/>
      <c r="O533" s="516"/>
      <c r="P533" s="519"/>
      <c r="Q533" s="514"/>
      <c r="R533" s="520"/>
      <c r="S533" s="482"/>
      <c r="T533" s="520"/>
      <c r="U533" s="482"/>
      <c r="V533" s="520"/>
      <c r="W533" s="482"/>
      <c r="X533" s="485"/>
      <c r="Y533" s="482"/>
      <c r="Z533" s="482"/>
      <c r="AA533" s="492"/>
      <c r="AB533" s="151">
        <v>2</v>
      </c>
      <c r="AC533" s="211" t="s">
        <v>2390</v>
      </c>
      <c r="AD533" s="159" t="s">
        <v>2360</v>
      </c>
      <c r="AE533" s="152" t="s">
        <v>2399</v>
      </c>
      <c r="AF533" s="153" t="str">
        <f t="shared" si="33"/>
        <v>Impacto</v>
      </c>
      <c r="AG533" s="154" t="s">
        <v>270</v>
      </c>
      <c r="AH533" s="155">
        <f t="shared" si="32"/>
        <v>0.1</v>
      </c>
      <c r="AI533" s="154" t="s">
        <v>97</v>
      </c>
      <c r="AJ533" s="155">
        <f t="shared" si="34"/>
        <v>0.15</v>
      </c>
      <c r="AK533" s="156">
        <f t="shared" si="35"/>
        <v>0.25</v>
      </c>
      <c r="AL533" s="157">
        <f>IFERROR(IF(AND(AF532="Probabilidad",AF533="Probabilidad"),(AL532-(+AL532*AK533)),IF(AF533="Probabilidad",(S532-(+S532*AK533)),IF(AF533="Impacto",AL532,""))),"")</f>
        <v>0.48</v>
      </c>
      <c r="AM533" s="157">
        <f>IFERROR(IF(AND(AF532="Impacto",AF533="Impacto"),(AM532-(+AM532*AK533)),IF(AF533="Impacto",(Y532-(Y532*AK533)),IF(AF533="Probabilidad",AM532,""))),"")</f>
        <v>0.44999999999999996</v>
      </c>
      <c r="AN533" s="158" t="s">
        <v>98</v>
      </c>
      <c r="AO533" s="158" t="s">
        <v>686</v>
      </c>
      <c r="AP533" s="158" t="s">
        <v>100</v>
      </c>
      <c r="AQ533" s="520"/>
      <c r="AR533" s="491"/>
      <c r="AS533" s="491"/>
      <c r="AT533" s="492"/>
      <c r="AU533" s="491"/>
      <c r="AV533" s="491"/>
      <c r="AW533" s="492"/>
      <c r="AX533" s="492"/>
      <c r="AY533" s="492"/>
      <c r="AZ533" s="520"/>
      <c r="BA533" s="519"/>
      <c r="BB533" s="519"/>
      <c r="BC533" s="825"/>
      <c r="BD533" s="516"/>
      <c r="BE533" s="516"/>
      <c r="BF533" s="516"/>
      <c r="BG533" s="516"/>
      <c r="BH533" s="581"/>
      <c r="BI533" s="581"/>
      <c r="BJ533" s="581"/>
      <c r="BK533" s="581"/>
      <c r="BL533" s="581"/>
      <c r="BM533" s="516"/>
      <c r="BN533" s="516"/>
      <c r="BO533" s="719"/>
    </row>
    <row r="534" spans="1:67" ht="91.5">
      <c r="A534" s="805"/>
      <c r="B534" s="808"/>
      <c r="C534" s="808"/>
      <c r="D534" s="728"/>
      <c r="E534" s="728"/>
      <c r="F534" s="515"/>
      <c r="G534" s="516"/>
      <c r="H534" s="520"/>
      <c r="I534" s="795"/>
      <c r="J534" s="491"/>
      <c r="K534" s="795"/>
      <c r="L534" s="516"/>
      <c r="M534" s="492"/>
      <c r="N534" s="516"/>
      <c r="O534" s="516"/>
      <c r="P534" s="519"/>
      <c r="Q534" s="514"/>
      <c r="R534" s="520"/>
      <c r="S534" s="482"/>
      <c r="T534" s="520"/>
      <c r="U534" s="482"/>
      <c r="V534" s="520"/>
      <c r="W534" s="482"/>
      <c r="X534" s="485"/>
      <c r="Y534" s="482"/>
      <c r="Z534" s="482"/>
      <c r="AA534" s="492"/>
      <c r="AB534" s="151">
        <v>3</v>
      </c>
      <c r="AC534" s="343" t="s">
        <v>2400</v>
      </c>
      <c r="AD534" s="159" t="s">
        <v>93</v>
      </c>
      <c r="AE534" s="152" t="s">
        <v>1324</v>
      </c>
      <c r="AF534" s="153" t="str">
        <f t="shared" si="33"/>
        <v>Impacto</v>
      </c>
      <c r="AG534" s="154" t="s">
        <v>270</v>
      </c>
      <c r="AH534" s="155">
        <f t="shared" si="32"/>
        <v>0.1</v>
      </c>
      <c r="AI534" s="154" t="s">
        <v>97</v>
      </c>
      <c r="AJ534" s="155">
        <f t="shared" si="34"/>
        <v>0.15</v>
      </c>
      <c r="AK534" s="156">
        <f t="shared" si="35"/>
        <v>0.25</v>
      </c>
      <c r="AL534" s="157">
        <f>IFERROR(IF(AND(AF533="Probabilidad",AF534="Probabilidad"),(AL533-(+AL533*AK534)),IF(AND(AF533="Impacto",AF534="Probabilidad"),(AL532-(+AL532*AK534)),IF(AF534="Impacto",AL533,""))),"")</f>
        <v>0.48</v>
      </c>
      <c r="AM534" s="157">
        <f>IFERROR(IF(AND(AF533="Impacto",AF534="Impacto"),(AM533-(+AM533*AK534)),IF(AND(AF533="Probabilidad",AF534="Impacto"),(AM532-(+AM532*AK534)),IF(AF534="Probabilidad",AM533,""))),"")</f>
        <v>0.33749999999999997</v>
      </c>
      <c r="AN534" s="158" t="s">
        <v>98</v>
      </c>
      <c r="AO534" s="158" t="s">
        <v>99</v>
      </c>
      <c r="AP534" s="158" t="s">
        <v>100</v>
      </c>
      <c r="AQ534" s="520"/>
      <c r="AR534" s="491"/>
      <c r="AS534" s="491"/>
      <c r="AT534" s="492"/>
      <c r="AU534" s="491"/>
      <c r="AV534" s="491"/>
      <c r="AW534" s="492"/>
      <c r="AX534" s="492"/>
      <c r="AY534" s="492"/>
      <c r="AZ534" s="520"/>
      <c r="BA534" s="519"/>
      <c r="BB534" s="519"/>
      <c r="BC534" s="825"/>
      <c r="BD534" s="516"/>
      <c r="BE534" s="516"/>
      <c r="BF534" s="516"/>
      <c r="BG534" s="516"/>
      <c r="BH534" s="581"/>
      <c r="BI534" s="581"/>
      <c r="BJ534" s="581"/>
      <c r="BK534" s="581"/>
      <c r="BL534" s="581"/>
      <c r="BM534" s="516"/>
      <c r="BN534" s="516"/>
      <c r="BO534" s="719"/>
    </row>
    <row r="535" spans="1:67" ht="121.5">
      <c r="A535" s="805"/>
      <c r="B535" s="808"/>
      <c r="C535" s="808"/>
      <c r="D535" s="728"/>
      <c r="E535" s="728"/>
      <c r="F535" s="515"/>
      <c r="G535" s="516"/>
      <c r="H535" s="520"/>
      <c r="I535" s="795"/>
      <c r="J535" s="491"/>
      <c r="K535" s="795"/>
      <c r="L535" s="516"/>
      <c r="M535" s="492"/>
      <c r="N535" s="516"/>
      <c r="O535" s="516"/>
      <c r="P535" s="519"/>
      <c r="Q535" s="514"/>
      <c r="R535" s="520"/>
      <c r="S535" s="482"/>
      <c r="T535" s="520"/>
      <c r="U535" s="482"/>
      <c r="V535" s="520"/>
      <c r="W535" s="482"/>
      <c r="X535" s="485"/>
      <c r="Y535" s="482"/>
      <c r="Z535" s="482"/>
      <c r="AA535" s="492"/>
      <c r="AB535" s="151">
        <v>4</v>
      </c>
      <c r="AC535" s="342" t="s">
        <v>2391</v>
      </c>
      <c r="AD535" s="159" t="s">
        <v>322</v>
      </c>
      <c r="AE535" s="152" t="s">
        <v>1315</v>
      </c>
      <c r="AF535" s="153" t="str">
        <f t="shared" si="33"/>
        <v>Probabilidad</v>
      </c>
      <c r="AG535" s="154" t="s">
        <v>231</v>
      </c>
      <c r="AH535" s="155">
        <f t="shared" si="32"/>
        <v>0.15</v>
      </c>
      <c r="AI535" s="154" t="s">
        <v>97</v>
      </c>
      <c r="AJ535" s="155">
        <f t="shared" si="34"/>
        <v>0.15</v>
      </c>
      <c r="AK535" s="156">
        <f t="shared" si="35"/>
        <v>0.3</v>
      </c>
      <c r="AL535" s="157">
        <f>IFERROR(IF(AND(AF534="Probabilidad",AF535="Probabilidad"),(AL534-(+AL534*AK535)),IF(AND(AF534="Impacto",AF535="Probabilidad"),(AL533-(+AL533*AK535)),IF(AF535="Impacto",AL534,""))),"")</f>
        <v>0.33599999999999997</v>
      </c>
      <c r="AM535" s="161">
        <f>IFERROR(IF(AND(AF534="Impacto",AF535="Impacto"),(AM534-(+AM534*AK535)),IF(AND(AF534="Probabilidad",AF535="Impacto"),(AM533-(+AM533*AK535)),IF(AF535="Probabilidad",AM534,""))),"")</f>
        <v>0.33749999999999997</v>
      </c>
      <c r="AN535" s="158" t="s">
        <v>98</v>
      </c>
      <c r="AO535" s="158" t="s">
        <v>686</v>
      </c>
      <c r="AP535" s="158" t="s">
        <v>100</v>
      </c>
      <c r="AQ535" s="520"/>
      <c r="AR535" s="491"/>
      <c r="AS535" s="491"/>
      <c r="AT535" s="492"/>
      <c r="AU535" s="491"/>
      <c r="AV535" s="491"/>
      <c r="AW535" s="492"/>
      <c r="AX535" s="492"/>
      <c r="AY535" s="492"/>
      <c r="AZ535" s="520"/>
      <c r="BA535" s="519"/>
      <c r="BB535" s="519"/>
      <c r="BC535" s="825"/>
      <c r="BD535" s="516"/>
      <c r="BE535" s="516"/>
      <c r="BF535" s="516"/>
      <c r="BG535" s="516"/>
      <c r="BH535" s="581"/>
      <c r="BI535" s="581"/>
      <c r="BJ535" s="581"/>
      <c r="BK535" s="581"/>
      <c r="BL535" s="581"/>
      <c r="BM535" s="516"/>
      <c r="BN535" s="516"/>
      <c r="BO535" s="719"/>
    </row>
    <row r="536" spans="1:67" ht="77.25">
      <c r="A536" s="805"/>
      <c r="B536" s="808"/>
      <c r="C536" s="808"/>
      <c r="D536" s="728"/>
      <c r="E536" s="728"/>
      <c r="F536" s="515"/>
      <c r="G536" s="516"/>
      <c r="H536" s="520"/>
      <c r="I536" s="795"/>
      <c r="J536" s="491"/>
      <c r="K536" s="795"/>
      <c r="L536" s="516"/>
      <c r="M536" s="492"/>
      <c r="N536" s="516"/>
      <c r="O536" s="516"/>
      <c r="P536" s="519"/>
      <c r="Q536" s="514"/>
      <c r="R536" s="520"/>
      <c r="S536" s="482"/>
      <c r="T536" s="520"/>
      <c r="U536" s="482"/>
      <c r="V536" s="520"/>
      <c r="W536" s="482"/>
      <c r="X536" s="485"/>
      <c r="Y536" s="482"/>
      <c r="Z536" s="482"/>
      <c r="AA536" s="492"/>
      <c r="AB536" s="151">
        <v>5</v>
      </c>
      <c r="AC536" s="182" t="s">
        <v>2401</v>
      </c>
      <c r="AD536" s="159" t="s">
        <v>2402</v>
      </c>
      <c r="AE536" s="152" t="s">
        <v>1315</v>
      </c>
      <c r="AF536" s="153" t="str">
        <f t="shared" si="33"/>
        <v>Probabilidad</v>
      </c>
      <c r="AG536" s="154" t="s">
        <v>96</v>
      </c>
      <c r="AH536" s="155">
        <f t="shared" si="32"/>
        <v>0.25</v>
      </c>
      <c r="AI536" s="154" t="s">
        <v>97</v>
      </c>
      <c r="AJ536" s="155">
        <f t="shared" si="34"/>
        <v>0.15</v>
      </c>
      <c r="AK536" s="156">
        <f t="shared" si="35"/>
        <v>0.4</v>
      </c>
      <c r="AL536" s="157">
        <f>IFERROR(IF(AND(AF535="Probabilidad",AF536="Probabilidad"),(AL535-(+AL535*AK536)),IF(AND(AF535="Impacto",AF536="Probabilidad"),(AL534-(+AL534*AK536)),IF(AF536="Impacto",AL535,""))),"")</f>
        <v>0.20159999999999997</v>
      </c>
      <c r="AM536" s="157">
        <f>IFERROR(IF(AND(AF535="Impacto",AF536="Impacto"),(AM535-(+AM535*AK536)),IF(AND(AF535="Probabilidad",AF536="Impacto"),(AM534-(+AM534*AK536)),IF(AF536="Probabilidad",AM535,""))),"")</f>
        <v>0.33749999999999997</v>
      </c>
      <c r="AN536" s="158" t="s">
        <v>1255</v>
      </c>
      <c r="AO536" s="158" t="s">
        <v>99</v>
      </c>
      <c r="AP536" s="158" t="s">
        <v>100</v>
      </c>
      <c r="AQ536" s="520"/>
      <c r="AR536" s="491"/>
      <c r="AS536" s="491"/>
      <c r="AT536" s="492"/>
      <c r="AU536" s="491"/>
      <c r="AV536" s="491"/>
      <c r="AW536" s="492"/>
      <c r="AX536" s="492"/>
      <c r="AY536" s="492"/>
      <c r="AZ536" s="520"/>
      <c r="BA536" s="519"/>
      <c r="BB536" s="519"/>
      <c r="BC536" s="825"/>
      <c r="BD536" s="516"/>
      <c r="BE536" s="516"/>
      <c r="BF536" s="516"/>
      <c r="BG536" s="516"/>
      <c r="BH536" s="581"/>
      <c r="BI536" s="581"/>
      <c r="BJ536" s="581"/>
      <c r="BK536" s="581"/>
      <c r="BL536" s="581"/>
      <c r="BM536" s="516"/>
      <c r="BN536" s="516"/>
      <c r="BO536" s="719"/>
    </row>
    <row r="537" spans="1:67" ht="198">
      <c r="A537" s="805"/>
      <c r="B537" s="808"/>
      <c r="C537" s="808"/>
      <c r="D537" s="294" t="s">
        <v>1299</v>
      </c>
      <c r="E537" s="294" t="s">
        <v>737</v>
      </c>
      <c r="F537" s="170">
        <v>9</v>
      </c>
      <c r="G537" s="152" t="s">
        <v>2403</v>
      </c>
      <c r="H537" s="171" t="s">
        <v>1386</v>
      </c>
      <c r="I537" s="295" t="s">
        <v>1302</v>
      </c>
      <c r="J537" s="172" t="s">
        <v>2404</v>
      </c>
      <c r="K537" s="295" t="s">
        <v>180</v>
      </c>
      <c r="L537" s="152" t="s">
        <v>312</v>
      </c>
      <c r="M537" s="177" t="s">
        <v>1304</v>
      </c>
      <c r="N537" s="152" t="s">
        <v>2405</v>
      </c>
      <c r="O537" s="152" t="s">
        <v>2406</v>
      </c>
      <c r="P537" s="159" t="s">
        <v>188</v>
      </c>
      <c r="Q537" s="176" t="s">
        <v>188</v>
      </c>
      <c r="R537" s="171" t="s">
        <v>124</v>
      </c>
      <c r="S537" s="155">
        <f>IF(R537="Muy Alta",100%,IF(R537="Alta",80%,IF(R537="Media",60%,IF(R537="Baja",40%,IF(R537="Muy Baja",20%,"")))))</f>
        <v>0.4</v>
      </c>
      <c r="T537" s="171" t="s">
        <v>120</v>
      </c>
      <c r="U537" s="155">
        <f>IF(T537="Catastrófico",100%,IF(T537="Mayor",80%,IF(T537="Moderado",60%,IF(T537="Menor",40%,IF(T537="Leve",20%,"")))))</f>
        <v>0.2</v>
      </c>
      <c r="V537" s="171" t="s">
        <v>125</v>
      </c>
      <c r="W537" s="155">
        <f>IF(V537="Catastrófico",100%,IF(V537="Mayor",80%,IF(V537="Moderado",60%,IF(V537="Menor",40%,IF(V537="Leve",20%,"")))))</f>
        <v>0.6</v>
      </c>
      <c r="X537" s="174" t="str">
        <f>IF(Y537=100%,"Catastrófico",IF(Y537=80%,"Mayor",IF(Y537=60%,"Moderado",IF(Y537=40%,"Menor",IF(Y537=20%,"Leve","")))))</f>
        <v>Moderado</v>
      </c>
      <c r="Y537" s="155">
        <f>IF(AND(U537="",W537=""),"",MAX(U537,W537))</f>
        <v>0.6</v>
      </c>
      <c r="Z537" s="155" t="str">
        <f>CONCATENATE(R537,X537)</f>
        <v>BajaModerado</v>
      </c>
      <c r="AA537" s="177" t="str">
        <f>IF(Z537="Muy AltaLeve","Alto",IF(Z537="Muy AltaMenor","Alto",IF(Z537="Muy AltaModerado","Alto",IF(Z537="Muy AltaMayor","Alto",IF(Z537="Muy AltaCatastrófico","Extremo",IF(Z537="AltaLeve","Moderado",IF(Z537="AltaMenor","Moderado",IF(Z537="AltaModerado","Alto",IF(Z537="AltaMayor","Alto",IF(Z537="AltaCatastrófico","Extremo",IF(Z537="MediaLeve","Moderado",IF(Z537="MediaMenor","Moderado",IF(Z537="MediaModerado","Moderado",IF(Z537="MediaMayor","Alto",IF(Z537="MediaCatastrófico","Extremo",IF(Z537="BajaLeve","Bajo",IF(Z537="BajaMenor","Moderado",IF(Z537="BajaModerado","Moderado",IF(Z537="BajaMayor","Alto",IF(Z537="BajaCatastrófico","Extremo",IF(Z537="Muy BajaLeve","Bajo",IF(Z537="Muy BajaMenor","Bajo",IF(Z537="Muy BajaModerado","Moderado",IF(Z537="Muy BajaMayor","Alto",IF(Z537="Muy BajaCatastrófico","Extremo","")))))))))))))))))))))))))</f>
        <v>Moderado</v>
      </c>
      <c r="AB537" s="151">
        <v>1</v>
      </c>
      <c r="AC537" s="211" t="s">
        <v>2345</v>
      </c>
      <c r="AD537" s="159" t="s">
        <v>2407</v>
      </c>
      <c r="AE537" s="152" t="s">
        <v>1315</v>
      </c>
      <c r="AF537" s="153" t="str">
        <f t="shared" si="33"/>
        <v>Probabilidad</v>
      </c>
      <c r="AG537" s="154" t="s">
        <v>231</v>
      </c>
      <c r="AH537" s="155">
        <f t="shared" si="32"/>
        <v>0.15</v>
      </c>
      <c r="AI537" s="154" t="s">
        <v>97</v>
      </c>
      <c r="AJ537" s="155">
        <f t="shared" si="34"/>
        <v>0.15</v>
      </c>
      <c r="AK537" s="156">
        <f t="shared" si="35"/>
        <v>0.3</v>
      </c>
      <c r="AL537" s="157">
        <f>IFERROR(IF(AF537="Probabilidad",(S537-(+S537*AK537)),IF(AF537="Impacto",S537,"")),"")</f>
        <v>0.28000000000000003</v>
      </c>
      <c r="AM537" s="157">
        <f>IFERROR(IF(AF537="Impacto",(Y537-(+Y537*AK537)),IF(AF537="Probabilidad",Y537,"")),"")</f>
        <v>0.6</v>
      </c>
      <c r="AN537" s="158" t="s">
        <v>98</v>
      </c>
      <c r="AO537" s="158" t="s">
        <v>99</v>
      </c>
      <c r="AP537" s="158" t="s">
        <v>100</v>
      </c>
      <c r="AQ537" s="171" t="s">
        <v>2408</v>
      </c>
      <c r="AR537" s="156">
        <f>S537</f>
        <v>0.4</v>
      </c>
      <c r="AS537" s="156">
        <f>IF(AL537="","",MIN(AL537:AL537))</f>
        <v>0.28000000000000003</v>
      </c>
      <c r="AT537" s="177" t="str">
        <f>IFERROR(IF(AS537="","",IF(AS537&lt;=0.2,"Muy Baja",IF(AS537&lt;=0.4,"Baja",IF(AS537&lt;=0.6,"Media",IF(AS537&lt;=0.8,"Alta","Muy Alta"))))),"")</f>
        <v>Baja</v>
      </c>
      <c r="AU537" s="156">
        <f>Y537</f>
        <v>0.6</v>
      </c>
      <c r="AV537" s="156">
        <f>IF(AM537="","",MIN(AM537:AM537))</f>
        <v>0.6</v>
      </c>
      <c r="AW537" s="177" t="str">
        <f>IFERROR(IF(AV537="","",IF(AV537&lt;=0.2,"Leve",IF(AV537&lt;=0.4,"Menor",IF(AV537&lt;=0.6,"Moderado",IF(AV537&lt;=0.8,"Mayor","Catastrófico"))))),"")</f>
        <v>Moderado</v>
      </c>
      <c r="AX537" s="177" t="str">
        <f>AA537</f>
        <v>Moderado</v>
      </c>
      <c r="AY537" s="177" t="str">
        <f>IFERROR(IF(OR(AND(AT537="Muy Baja",AW537="Leve"),AND(AT537="Muy Baja",AW537="Menor"),AND(AT537="Baja",AW537="Leve")),"Bajo",IF(OR(AND(AT537="Muy baja",AW537="Moderado"),AND(AT537="Baja",AW537="Menor"),AND(AT537="Baja",AW537="Moderado"),AND(AT537="Media",AW537="Leve"),AND(AT537="Media",AW537="Menor"),AND(AT537="Media",AW537="Moderado"),AND(AT537="Alta",AW537="Leve"),AND(AT537="Alta",AW537="Menor")),"Moderado",IF(OR(AND(AT537="Muy Baja",AW537="Mayor"),AND(AT537="Baja",AW537="Mayor"),AND(AT537="Media",AW537="Mayor"),AND(AT537="Alta",AW537="Moderado"),AND(AT537="Alta",AW537="Mayor"),AND(AT537="Muy Alta",AW537="Leve"),AND(AT537="Muy Alta",AW537="Menor"),AND(AT537="Muy Alta",AW537="Moderado"),AND(AT537="Muy Alta",AW537="Mayor")),"Alto",IF(OR(AND(AT537="Muy Baja",AW537="Catastrófico"),AND(AT537="Baja",AW537="Catastrófico"),AND(AT537="Media",AW537="Catastrófico"),AND(AT537="Alta",AW537="Catastrófico"),AND(AT537="Muy Alta",AW537="Catastrófico")),"Extremo","")))),"")</f>
        <v>Moderado</v>
      </c>
      <c r="AZ537" s="171" t="s">
        <v>104</v>
      </c>
      <c r="BA537" s="159" t="s">
        <v>2409</v>
      </c>
      <c r="BB537" s="159" t="s">
        <v>2410</v>
      </c>
      <c r="BC537" s="159" t="s">
        <v>1386</v>
      </c>
      <c r="BD537" s="152" t="s">
        <v>2411</v>
      </c>
      <c r="BE537" s="179">
        <v>45657</v>
      </c>
      <c r="BF537" s="152"/>
      <c r="BG537" s="152"/>
      <c r="BH537" s="180"/>
      <c r="BI537" s="180"/>
      <c r="BJ537" s="180"/>
      <c r="BK537" s="180"/>
      <c r="BL537" s="180"/>
      <c r="BM537" s="152"/>
      <c r="BN537" s="152"/>
      <c r="BO537" s="296"/>
    </row>
    <row r="538" spans="1:67" ht="121.5">
      <c r="A538" s="805"/>
      <c r="B538" s="808"/>
      <c r="C538" s="808"/>
      <c r="D538" s="728" t="s">
        <v>1299</v>
      </c>
      <c r="E538" s="728" t="s">
        <v>737</v>
      </c>
      <c r="F538" s="515">
        <v>10</v>
      </c>
      <c r="G538" s="516" t="s">
        <v>2403</v>
      </c>
      <c r="H538" s="520" t="s">
        <v>1386</v>
      </c>
      <c r="I538" s="795" t="s">
        <v>1316</v>
      </c>
      <c r="J538" s="491" t="s">
        <v>2412</v>
      </c>
      <c r="K538" s="795" t="s">
        <v>180</v>
      </c>
      <c r="L538" s="516" t="s">
        <v>312</v>
      </c>
      <c r="M538" s="492" t="s">
        <v>1304</v>
      </c>
      <c r="N538" s="516" t="s">
        <v>2413</v>
      </c>
      <c r="O538" s="516" t="s">
        <v>2414</v>
      </c>
      <c r="P538" s="519" t="s">
        <v>188</v>
      </c>
      <c r="Q538" s="514" t="s">
        <v>188</v>
      </c>
      <c r="R538" s="520" t="s">
        <v>102</v>
      </c>
      <c r="S538" s="482">
        <f>IF(R538="Muy Alta",100%,IF(R538="Alta",80%,IF(R538="Media",60%,IF(R538="Baja",40%,IF(R538="Muy Baja",20%,"")))))</f>
        <v>0.2</v>
      </c>
      <c r="T538" s="520"/>
      <c r="U538" s="482" t="str">
        <f>IF(T538="Catastrófico",100%,IF(T538="Mayor",80%,IF(T538="Moderado",60%,IF(T538="Menor",40%,IF(T538="Leve",20%,"")))))</f>
        <v/>
      </c>
      <c r="V538" s="520" t="s">
        <v>120</v>
      </c>
      <c r="W538" s="482">
        <f>IF(V538="Catastrófico",100%,IF(V538="Mayor",80%,IF(V538="Moderado",60%,IF(V538="Menor",40%,IF(V538="Leve",20%,"")))))</f>
        <v>0.2</v>
      </c>
      <c r="X538" s="485" t="str">
        <f>IF(Y538=100%,"Catastrófico",IF(Y538=80%,"Mayor",IF(Y538=60%,"Moderado",IF(Y538=40%,"Menor",IF(Y538=20%,"Leve","")))))</f>
        <v>Leve</v>
      </c>
      <c r="Y538" s="482">
        <f>IF(AND(U538="",W538=""),"",MAX(U538,W538))</f>
        <v>0.2</v>
      </c>
      <c r="Z538" s="482" t="str">
        <f>CONCATENATE(R538,X538)</f>
        <v>Muy BajaLeve</v>
      </c>
      <c r="AA538" s="492" t="str">
        <f>IF(Z538="Muy AltaLeve","Alto",IF(Z538="Muy AltaMenor","Alto",IF(Z538="Muy AltaModerado","Alto",IF(Z538="Muy AltaMayor","Alto",IF(Z538="Muy AltaCatastrófico","Extremo",IF(Z538="AltaLeve","Moderado",IF(Z538="AltaMenor","Moderado",IF(Z538="AltaModerado","Alto",IF(Z538="AltaMayor","Alto",IF(Z538="AltaCatastrófico","Extremo",IF(Z538="MediaLeve","Moderado",IF(Z538="MediaMenor","Moderado",IF(Z538="MediaModerado","Moderado",IF(Z538="MediaMayor","Alto",IF(Z538="MediaCatastrófico","Extremo",IF(Z538="BajaLeve","Bajo",IF(Z538="BajaMenor","Moderado",IF(Z538="BajaModerado","Moderado",IF(Z538="BajaMayor","Alto",IF(Z538="BajaCatastrófico","Extremo",IF(Z538="Muy BajaLeve","Bajo",IF(Z538="Muy BajaMenor","Bajo",IF(Z538="Muy BajaModerado","Moderado",IF(Z538="Muy BajaMayor","Alto",IF(Z538="Muy BajaCatastrófico","Extremo","")))))))))))))))))))))))))</f>
        <v>Bajo</v>
      </c>
      <c r="AB538" s="151">
        <v>1</v>
      </c>
      <c r="AC538" s="211" t="s">
        <v>2345</v>
      </c>
      <c r="AD538" s="159" t="s">
        <v>675</v>
      </c>
      <c r="AE538" s="152" t="s">
        <v>1315</v>
      </c>
      <c r="AF538" s="153" t="str">
        <f t="shared" si="33"/>
        <v>Probabilidad</v>
      </c>
      <c r="AG538" s="154" t="s">
        <v>231</v>
      </c>
      <c r="AH538" s="155">
        <f t="shared" si="32"/>
        <v>0.15</v>
      </c>
      <c r="AI538" s="154" t="s">
        <v>97</v>
      </c>
      <c r="AJ538" s="155">
        <f t="shared" si="34"/>
        <v>0.15</v>
      </c>
      <c r="AK538" s="156">
        <f t="shared" si="35"/>
        <v>0.3</v>
      </c>
      <c r="AL538" s="157">
        <f>IFERROR(IF(AF538="Probabilidad",(S538-(+S538*AK538)),IF(AF538="Impacto",S538,"")),"")</f>
        <v>0.14000000000000001</v>
      </c>
      <c r="AM538" s="157">
        <f>IFERROR(IF(AF538="Impacto",(Y538-(+Y538*AK538)),IF(AF538="Probabilidad",Y538,"")),"")</f>
        <v>0.2</v>
      </c>
      <c r="AN538" s="158" t="s">
        <v>98</v>
      </c>
      <c r="AO538" s="158" t="s">
        <v>99</v>
      </c>
      <c r="AP538" s="158" t="s">
        <v>100</v>
      </c>
      <c r="AQ538" s="520" t="s">
        <v>2408</v>
      </c>
      <c r="AR538" s="490">
        <f>S538</f>
        <v>0.2</v>
      </c>
      <c r="AS538" s="490">
        <f>IF(AL538="","",MIN(AL538:AL539))</f>
        <v>8.4000000000000005E-2</v>
      </c>
      <c r="AT538" s="492" t="str">
        <f>IFERROR(IF(AS538="","",IF(AS538&lt;=0.2,"Muy Baja",IF(AS538&lt;=0.4,"Baja",IF(AS538&lt;=0.6,"Media",IF(AS538&lt;=0.8,"Alta","Muy Alta"))))),"")</f>
        <v>Muy Baja</v>
      </c>
      <c r="AU538" s="490">
        <f>Y538</f>
        <v>0.2</v>
      </c>
      <c r="AV538" s="490">
        <f>IF(AM538="","",MIN(AM538:AM539))</f>
        <v>0.2</v>
      </c>
      <c r="AW538" s="492" t="str">
        <f>IFERROR(IF(AV538="","",IF(AV538&lt;=0.2,"Leve",IF(AV538&lt;=0.4,"Menor",IF(AV538&lt;=0.6,"Moderado",IF(AV538&lt;=0.8,"Mayor","Catastrófico"))))),"")</f>
        <v>Leve</v>
      </c>
      <c r="AX538" s="492" t="str">
        <f>AA538</f>
        <v>Bajo</v>
      </c>
      <c r="AY538" s="492" t="str">
        <f>IFERROR(IF(OR(AND(AT538="Muy Baja",AW538="Leve"),AND(AT538="Muy Baja",AW538="Menor"),AND(AT538="Baja",AW538="Leve")),"Bajo",IF(OR(AND(AT538="Muy baja",AW538="Moderado"),AND(AT538="Baja",AW538="Menor"),AND(AT538="Baja",AW538="Moderado"),AND(AT538="Media",AW538="Leve"),AND(AT538="Media",AW538="Menor"),AND(AT538="Media",AW538="Moderado"),AND(AT538="Alta",AW538="Leve"),AND(AT538="Alta",AW538="Menor")),"Moderado",IF(OR(AND(AT538="Muy Baja",AW538="Mayor"),AND(AT538="Baja",AW538="Mayor"),AND(AT538="Media",AW538="Mayor"),AND(AT538="Alta",AW538="Moderado"),AND(AT538="Alta",AW538="Mayor"),AND(AT538="Muy Alta",AW538="Leve"),AND(AT538="Muy Alta",AW538="Menor"),AND(AT538="Muy Alta",AW538="Moderado"),AND(AT538="Muy Alta",AW538="Mayor")),"Alto",IF(OR(AND(AT538="Muy Baja",AW538="Catastrófico"),AND(AT538="Baja",AW538="Catastrófico"),AND(AT538="Media",AW538="Catastrófico"),AND(AT538="Alta",AW538="Catastrófico"),AND(AT538="Muy Alta",AW538="Catastrófico")),"Extremo","")))),"")</f>
        <v>Bajo</v>
      </c>
      <c r="AZ538" s="520" t="s">
        <v>127</v>
      </c>
      <c r="BA538" s="519" t="s">
        <v>188</v>
      </c>
      <c r="BB538" s="519" t="s">
        <v>188</v>
      </c>
      <c r="BC538" s="519" t="s">
        <v>188</v>
      </c>
      <c r="BD538" s="519" t="s">
        <v>188</v>
      </c>
      <c r="BE538" s="519" t="s">
        <v>188</v>
      </c>
      <c r="BF538" s="516"/>
      <c r="BG538" s="516"/>
      <c r="BH538" s="581"/>
      <c r="BI538" s="581"/>
      <c r="BJ538" s="581"/>
      <c r="BK538" s="581"/>
      <c r="BL538" s="581"/>
      <c r="BM538" s="516"/>
      <c r="BN538" s="516"/>
      <c r="BO538" s="719"/>
    </row>
    <row r="539" spans="1:67" ht="69">
      <c r="A539" s="805"/>
      <c r="B539" s="808"/>
      <c r="C539" s="808"/>
      <c r="D539" s="728"/>
      <c r="E539" s="728"/>
      <c r="F539" s="515"/>
      <c r="G539" s="516"/>
      <c r="H539" s="520"/>
      <c r="I539" s="795"/>
      <c r="J539" s="491"/>
      <c r="K539" s="795"/>
      <c r="L539" s="516"/>
      <c r="M539" s="492"/>
      <c r="N539" s="516"/>
      <c r="O539" s="516"/>
      <c r="P539" s="519"/>
      <c r="Q539" s="514"/>
      <c r="R539" s="520"/>
      <c r="S539" s="482"/>
      <c r="T539" s="520"/>
      <c r="U539" s="482"/>
      <c r="V539" s="520"/>
      <c r="W539" s="482"/>
      <c r="X539" s="485"/>
      <c r="Y539" s="482"/>
      <c r="Z539" s="482"/>
      <c r="AA539" s="492"/>
      <c r="AB539" s="151">
        <v>2</v>
      </c>
      <c r="AC539" s="211" t="s">
        <v>1399</v>
      </c>
      <c r="AD539" s="159" t="s">
        <v>93</v>
      </c>
      <c r="AE539" s="152" t="s">
        <v>1443</v>
      </c>
      <c r="AF539" s="153" t="str">
        <f t="shared" si="33"/>
        <v>Probabilidad</v>
      </c>
      <c r="AG539" s="154" t="s">
        <v>96</v>
      </c>
      <c r="AH539" s="155">
        <f t="shared" si="32"/>
        <v>0.25</v>
      </c>
      <c r="AI539" s="154" t="s">
        <v>97</v>
      </c>
      <c r="AJ539" s="155">
        <f t="shared" si="34"/>
        <v>0.15</v>
      </c>
      <c r="AK539" s="156">
        <f t="shared" si="35"/>
        <v>0.4</v>
      </c>
      <c r="AL539" s="157">
        <f>IFERROR(IF(AND(AF538="Probabilidad",AF539="Probabilidad"),(AL538-(+AL538*AK539)),IF(AF539="Probabilidad",(S538-(+S538*AK539)),IF(AF539="Impacto",AL538,""))),"")</f>
        <v>8.4000000000000005E-2</v>
      </c>
      <c r="AM539" s="157">
        <f>IFERROR(IF(AND(AF538="Impacto",AF539="Impacto"),(AM538-(+AM538*AK539)),IF(AF539="Impacto",(Y538-(Y538*AK539)),IF(AF539="Probabilidad",AM538,""))),"")</f>
        <v>0.2</v>
      </c>
      <c r="AN539" s="158" t="s">
        <v>98</v>
      </c>
      <c r="AO539" s="158" t="s">
        <v>686</v>
      </c>
      <c r="AP539" s="158" t="s">
        <v>100</v>
      </c>
      <c r="AQ539" s="520"/>
      <c r="AR539" s="491"/>
      <c r="AS539" s="491"/>
      <c r="AT539" s="492"/>
      <c r="AU539" s="491"/>
      <c r="AV539" s="491"/>
      <c r="AW539" s="492"/>
      <c r="AX539" s="492"/>
      <c r="AY539" s="492"/>
      <c r="AZ539" s="520"/>
      <c r="BA539" s="519"/>
      <c r="BB539" s="519"/>
      <c r="BC539" s="519"/>
      <c r="BD539" s="519"/>
      <c r="BE539" s="519"/>
      <c r="BF539" s="516"/>
      <c r="BG539" s="516"/>
      <c r="BH539" s="581"/>
      <c r="BI539" s="581"/>
      <c r="BJ539" s="581"/>
      <c r="BK539" s="581"/>
      <c r="BL539" s="581"/>
      <c r="BM539" s="516"/>
      <c r="BN539" s="516"/>
      <c r="BO539" s="719"/>
    </row>
    <row r="540" spans="1:67" ht="106.5">
      <c r="A540" s="805"/>
      <c r="B540" s="808"/>
      <c r="C540" s="808"/>
      <c r="D540" s="728" t="s">
        <v>1299</v>
      </c>
      <c r="E540" s="728" t="s">
        <v>737</v>
      </c>
      <c r="F540" s="515">
        <v>11</v>
      </c>
      <c r="G540" s="516" t="s">
        <v>2415</v>
      </c>
      <c r="H540" s="520" t="s">
        <v>1680</v>
      </c>
      <c r="I540" s="795" t="s">
        <v>1302</v>
      </c>
      <c r="J540" s="491" t="s">
        <v>2416</v>
      </c>
      <c r="K540" s="795" t="s">
        <v>180</v>
      </c>
      <c r="L540" s="516" t="s">
        <v>365</v>
      </c>
      <c r="M540" s="492" t="s">
        <v>1304</v>
      </c>
      <c r="N540" s="516" t="s">
        <v>2417</v>
      </c>
      <c r="O540" s="516" t="s">
        <v>2328</v>
      </c>
      <c r="P540" s="519" t="s">
        <v>188</v>
      </c>
      <c r="Q540" s="514" t="s">
        <v>188</v>
      </c>
      <c r="R540" s="520" t="s">
        <v>218</v>
      </c>
      <c r="S540" s="482">
        <f>IF(R540="Muy Alta",100%,IF(R540="Alta",80%,IF(R540="Media",60%,IF(R540="Baja",40%,IF(R540="Muy Baja",20%,"")))))</f>
        <v>0.8</v>
      </c>
      <c r="T540" s="520" t="s">
        <v>120</v>
      </c>
      <c r="U540" s="482">
        <f>IF(T540="Catastrófico",100%,IF(T540="Mayor",80%,IF(T540="Moderado",60%,IF(T540="Menor",40%,IF(T540="Leve",20%,"")))))</f>
        <v>0.2</v>
      </c>
      <c r="V540" s="520" t="s">
        <v>91</v>
      </c>
      <c r="W540" s="482">
        <f>IF(V540="Catastrófico",100%,IF(V540="Mayor",80%,IF(V540="Moderado",60%,IF(V540="Menor",40%,IF(V540="Leve",20%,"")))))</f>
        <v>0.8</v>
      </c>
      <c r="X540" s="485" t="str">
        <f>IF(Y540=100%,"Catastrófico",IF(Y540=80%,"Mayor",IF(Y540=60%,"Moderado",IF(Y540=40%,"Menor",IF(Y540=20%,"Leve","")))))</f>
        <v>Mayor</v>
      </c>
      <c r="Y540" s="482">
        <f>IF(AND(U540="",W540=""),"",MAX(U540,W540))</f>
        <v>0.8</v>
      </c>
      <c r="Z540" s="482" t="str">
        <f>CONCATENATE(R540,X540)</f>
        <v>AltaMayor</v>
      </c>
      <c r="AA540" s="492" t="str">
        <f>IF(Z540="Muy AltaLeve","Alto",IF(Z540="Muy AltaMenor","Alto",IF(Z540="Muy AltaModerado","Alto",IF(Z540="Muy AltaMayor","Alto",IF(Z540="Muy AltaCatastrófico","Extremo",IF(Z540="AltaLeve","Moderado",IF(Z540="AltaMenor","Moderado",IF(Z540="AltaModerado","Alto",IF(Z540="AltaMayor","Alto",IF(Z540="AltaCatastrófico","Extremo",IF(Z540="MediaLeve","Moderado",IF(Z540="MediaMenor","Moderado",IF(Z540="MediaModerado","Moderado",IF(Z540="MediaMayor","Alto",IF(Z540="MediaCatastrófico","Extremo",IF(Z540="BajaLeve","Bajo",IF(Z540="BajaMenor","Moderado",IF(Z540="BajaModerado","Moderado",IF(Z540="BajaMayor","Alto",IF(Z540="BajaCatastrófico","Extremo",IF(Z540="Muy BajaLeve","Bajo",IF(Z540="Muy BajaMenor","Bajo",IF(Z540="Muy BajaModerado","Moderado",IF(Z540="Muy BajaMayor","Alto",IF(Z540="Muy BajaCatastrófico","Extremo","")))))))))))))))))))))))))</f>
        <v>Alto</v>
      </c>
      <c r="AB540" s="151">
        <v>1</v>
      </c>
      <c r="AC540" s="211" t="s">
        <v>2418</v>
      </c>
      <c r="AD540" s="159" t="s">
        <v>2419</v>
      </c>
      <c r="AE540" s="344" t="s">
        <v>1476</v>
      </c>
      <c r="AF540" s="153" t="str">
        <f t="shared" si="33"/>
        <v>Probabilidad</v>
      </c>
      <c r="AG540" s="154" t="s">
        <v>231</v>
      </c>
      <c r="AH540" s="155">
        <f t="shared" si="32"/>
        <v>0.15</v>
      </c>
      <c r="AI540" s="154" t="s">
        <v>97</v>
      </c>
      <c r="AJ540" s="155">
        <f t="shared" si="34"/>
        <v>0.15</v>
      </c>
      <c r="AK540" s="156">
        <f t="shared" si="35"/>
        <v>0.3</v>
      </c>
      <c r="AL540" s="157">
        <f>IFERROR(IF(AF540="Probabilidad",(S540-(+S540*AK540)),IF(AF540="Impacto",S540,"")),"")</f>
        <v>0.56000000000000005</v>
      </c>
      <c r="AM540" s="157">
        <f>IFERROR(IF(AF540="Impacto",(Y540-(+Y540*AK540)),IF(AF540="Probabilidad",Y540,"")),"")</f>
        <v>0.8</v>
      </c>
      <c r="AN540" s="158" t="s">
        <v>98</v>
      </c>
      <c r="AO540" s="158" t="s">
        <v>686</v>
      </c>
      <c r="AP540" s="158" t="s">
        <v>100</v>
      </c>
      <c r="AQ540" s="520" t="s">
        <v>2420</v>
      </c>
      <c r="AR540" s="490">
        <f>S540</f>
        <v>0.8</v>
      </c>
      <c r="AS540" s="490">
        <f>IF(AL540="","",MIN(AL540:AL541))</f>
        <v>0.33600000000000002</v>
      </c>
      <c r="AT540" s="492" t="str">
        <f>IFERROR(IF(AS540="","",IF(AS540&lt;=0.2,"Muy Baja",IF(AS540&lt;=0.4,"Baja",IF(AS540&lt;=0.6,"Media",IF(AS540&lt;=0.8,"Alta","Muy Alta"))))),"")</f>
        <v>Baja</v>
      </c>
      <c r="AU540" s="490">
        <f>Y540</f>
        <v>0.8</v>
      </c>
      <c r="AV540" s="490">
        <f>IF(AM540="","",MIN(AM540:AM541))</f>
        <v>0.8</v>
      </c>
      <c r="AW540" s="492" t="str">
        <f>IFERROR(IF(AV540="","",IF(AV540&lt;=0.2,"Leve",IF(AV540&lt;=0.4,"Menor",IF(AV540&lt;=0.6,"Moderado",IF(AV540&lt;=0.8,"Mayor","Catastrófico"))))),"")</f>
        <v>Mayor</v>
      </c>
      <c r="AX540" s="492" t="str">
        <f>AA540</f>
        <v>Alto</v>
      </c>
      <c r="AY540" s="492" t="str">
        <f>IFERROR(IF(OR(AND(AT540="Muy Baja",AW540="Leve"),AND(AT540="Muy Baja",AW540="Menor"),AND(AT540="Baja",AW540="Leve")),"Bajo",IF(OR(AND(AT540="Muy baja",AW540="Moderado"),AND(AT540="Baja",AW540="Menor"),AND(AT540="Baja",AW540="Moderado"),AND(AT540="Media",AW540="Leve"),AND(AT540="Media",AW540="Menor"),AND(AT540="Media",AW540="Moderado"),AND(AT540="Alta",AW540="Leve"),AND(AT540="Alta",AW540="Menor")),"Moderado",IF(OR(AND(AT540="Muy Baja",AW540="Mayor"),AND(AT540="Baja",AW540="Mayor"),AND(AT540="Media",AW540="Mayor"),AND(AT540="Alta",AW540="Moderado"),AND(AT540="Alta",AW540="Mayor"),AND(AT540="Muy Alta",AW540="Leve"),AND(AT540="Muy Alta",AW540="Menor"),AND(AT540="Muy Alta",AW540="Moderado"),AND(AT540="Muy Alta",AW540="Mayor")),"Alto",IF(OR(AND(AT540="Muy Baja",AW540="Catastrófico"),AND(AT540="Baja",AW540="Catastrófico"),AND(AT540="Media",AW540="Catastrófico"),AND(AT540="Alta",AW540="Catastrófico"),AND(AT540="Muy Alta",AW540="Catastrófico")),"Extremo","")))),"")</f>
        <v>Alto</v>
      </c>
      <c r="AZ540" s="520" t="s">
        <v>104</v>
      </c>
      <c r="BA540" s="519" t="s">
        <v>2421</v>
      </c>
      <c r="BB540" s="519" t="s">
        <v>2422</v>
      </c>
      <c r="BC540" s="519" t="s">
        <v>2423</v>
      </c>
      <c r="BD540" s="516" t="s">
        <v>2334</v>
      </c>
      <c r="BE540" s="694">
        <v>45657</v>
      </c>
      <c r="BF540" s="516"/>
      <c r="BG540" s="516"/>
      <c r="BH540" s="581"/>
      <c r="BI540" s="581"/>
      <c r="BJ540" s="581"/>
      <c r="BK540" s="581"/>
      <c r="BL540" s="581"/>
      <c r="BM540" s="516"/>
      <c r="BN540" s="516"/>
      <c r="BO540" s="719"/>
    </row>
    <row r="541" spans="1:67" ht="121.5">
      <c r="A541" s="805"/>
      <c r="B541" s="808"/>
      <c r="C541" s="808"/>
      <c r="D541" s="728"/>
      <c r="E541" s="728"/>
      <c r="F541" s="515"/>
      <c r="G541" s="516"/>
      <c r="H541" s="520"/>
      <c r="I541" s="795"/>
      <c r="J541" s="491"/>
      <c r="K541" s="795"/>
      <c r="L541" s="516"/>
      <c r="M541" s="492"/>
      <c r="N541" s="516"/>
      <c r="O541" s="516"/>
      <c r="P541" s="519"/>
      <c r="Q541" s="514"/>
      <c r="R541" s="520"/>
      <c r="S541" s="482"/>
      <c r="T541" s="520"/>
      <c r="U541" s="482"/>
      <c r="V541" s="520"/>
      <c r="W541" s="482"/>
      <c r="X541" s="485"/>
      <c r="Y541" s="482"/>
      <c r="Z541" s="482"/>
      <c r="AA541" s="492"/>
      <c r="AB541" s="151">
        <v>2</v>
      </c>
      <c r="AC541" s="211" t="s">
        <v>2345</v>
      </c>
      <c r="AD541" s="159" t="s">
        <v>2336</v>
      </c>
      <c r="AE541" s="345" t="s">
        <v>1315</v>
      </c>
      <c r="AF541" s="153" t="str">
        <f t="shared" si="33"/>
        <v>Probabilidad</v>
      </c>
      <c r="AG541" s="154" t="s">
        <v>96</v>
      </c>
      <c r="AH541" s="155">
        <f t="shared" si="32"/>
        <v>0.25</v>
      </c>
      <c r="AI541" s="154" t="s">
        <v>97</v>
      </c>
      <c r="AJ541" s="155">
        <f t="shared" si="34"/>
        <v>0.15</v>
      </c>
      <c r="AK541" s="156">
        <f t="shared" si="35"/>
        <v>0.4</v>
      </c>
      <c r="AL541" s="157">
        <f>IFERROR(IF(AND(AF540="Probabilidad",AF541="Probabilidad"),(AL540-(+AL540*AK541)),IF(AF541="Probabilidad",(S540-(+S540*AK541)),IF(AF541="Impacto",AL540,""))),"")</f>
        <v>0.33600000000000002</v>
      </c>
      <c r="AM541" s="157">
        <f>IFERROR(IF(AND(AF540="Impacto",AF541="Impacto"),(AM540-(+AM540*AK541)),IF(AF541="Impacto",(Y540-(Y540*AK541)),IF(AF541="Probabilidad",AM540,""))),"")</f>
        <v>0.8</v>
      </c>
      <c r="AN541" s="158" t="s">
        <v>98</v>
      </c>
      <c r="AO541" s="158" t="s">
        <v>99</v>
      </c>
      <c r="AP541" s="158" t="s">
        <v>100</v>
      </c>
      <c r="AQ541" s="520"/>
      <c r="AR541" s="491"/>
      <c r="AS541" s="491"/>
      <c r="AT541" s="492"/>
      <c r="AU541" s="491"/>
      <c r="AV541" s="491"/>
      <c r="AW541" s="492"/>
      <c r="AX541" s="492"/>
      <c r="AY541" s="492"/>
      <c r="AZ541" s="520"/>
      <c r="BA541" s="519"/>
      <c r="BB541" s="519"/>
      <c r="BC541" s="519"/>
      <c r="BD541" s="516"/>
      <c r="BE541" s="516"/>
      <c r="BF541" s="516"/>
      <c r="BG541" s="516"/>
      <c r="BH541" s="581"/>
      <c r="BI541" s="581"/>
      <c r="BJ541" s="581"/>
      <c r="BK541" s="581"/>
      <c r="BL541" s="581"/>
      <c r="BM541" s="516"/>
      <c r="BN541" s="516"/>
      <c r="BO541" s="719"/>
    </row>
    <row r="542" spans="1:67" ht="77.25">
      <c r="A542" s="805"/>
      <c r="B542" s="808"/>
      <c r="C542" s="808"/>
      <c r="D542" s="728" t="s">
        <v>1299</v>
      </c>
      <c r="E542" s="728" t="s">
        <v>737</v>
      </c>
      <c r="F542" s="515">
        <v>12</v>
      </c>
      <c r="G542" s="516" t="s">
        <v>2415</v>
      </c>
      <c r="H542" s="520" t="s">
        <v>1680</v>
      </c>
      <c r="I542" s="795" t="s">
        <v>1316</v>
      </c>
      <c r="J542" s="491" t="s">
        <v>2424</v>
      </c>
      <c r="K542" s="795" t="s">
        <v>180</v>
      </c>
      <c r="L542" s="516" t="s">
        <v>365</v>
      </c>
      <c r="M542" s="492" t="s">
        <v>1304</v>
      </c>
      <c r="N542" s="516" t="s">
        <v>2338</v>
      </c>
      <c r="O542" s="516" t="s">
        <v>2339</v>
      </c>
      <c r="P542" s="519" t="s">
        <v>188</v>
      </c>
      <c r="Q542" s="514" t="s">
        <v>188</v>
      </c>
      <c r="R542" s="520" t="s">
        <v>218</v>
      </c>
      <c r="S542" s="482">
        <f>IF(R542="Muy Alta",100%,IF(R542="Alta",80%,IF(R542="Media",60%,IF(R542="Baja",40%,IF(R542="Muy Baja",20%,"")))))</f>
        <v>0.8</v>
      </c>
      <c r="T542" s="520"/>
      <c r="U542" s="482" t="str">
        <f>IF(T542="Catastrófico",100%,IF(T542="Mayor",80%,IF(T542="Moderado",60%,IF(T542="Menor",40%,IF(T542="Leve",20%,"")))))</f>
        <v/>
      </c>
      <c r="V542" s="520" t="s">
        <v>125</v>
      </c>
      <c r="W542" s="482">
        <f>IF(V542="Catastrófico",100%,IF(V542="Mayor",80%,IF(V542="Moderado",60%,IF(V542="Menor",40%,IF(V542="Leve",20%,"")))))</f>
        <v>0.6</v>
      </c>
      <c r="X542" s="485" t="str">
        <f>IF(Y542=100%,"Catastrófico",IF(Y542=80%,"Mayor",IF(Y542=60%,"Moderado",IF(Y542=40%,"Menor",IF(Y542=20%,"Leve","")))))</f>
        <v>Moderado</v>
      </c>
      <c r="Y542" s="482">
        <f>IF(AND(U542="",W542=""),"",MAX(U542,W542))</f>
        <v>0.6</v>
      </c>
      <c r="Z542" s="482" t="str">
        <f>CONCATENATE(R542,X542)</f>
        <v>AltaModerado</v>
      </c>
      <c r="AA542" s="492" t="str">
        <f>IF(Z542="Muy AltaLeve","Alto",IF(Z542="Muy AltaMenor","Alto",IF(Z542="Muy AltaModerado","Alto",IF(Z542="Muy AltaMayor","Alto",IF(Z542="Muy AltaCatastrófico","Extremo",IF(Z542="AltaLeve","Moderado",IF(Z542="AltaMenor","Moderado",IF(Z542="AltaModerado","Alto",IF(Z542="AltaMayor","Alto",IF(Z542="AltaCatastrófico","Extremo",IF(Z542="MediaLeve","Moderado",IF(Z542="MediaMenor","Moderado",IF(Z542="MediaModerado","Moderado",IF(Z542="MediaMayor","Alto",IF(Z542="MediaCatastrófico","Extremo",IF(Z542="BajaLeve","Bajo",IF(Z542="BajaMenor","Moderado",IF(Z542="BajaModerado","Moderado",IF(Z542="BajaMayor","Alto",IF(Z542="BajaCatastrófico","Extremo",IF(Z542="Muy BajaLeve","Bajo",IF(Z542="Muy BajaMenor","Bajo",IF(Z542="Muy BajaModerado","Moderado",IF(Z542="Muy BajaMayor","Alto",IF(Z542="Muy BajaCatastrófico","Extremo","")))))))))))))))))))))))))</f>
        <v>Alto</v>
      </c>
      <c r="AB542" s="151">
        <v>1</v>
      </c>
      <c r="AC542" s="211" t="s">
        <v>2425</v>
      </c>
      <c r="AD542" s="159" t="s">
        <v>93</v>
      </c>
      <c r="AE542" s="152" t="s">
        <v>1467</v>
      </c>
      <c r="AF542" s="153" t="str">
        <f t="shared" si="33"/>
        <v>Impacto</v>
      </c>
      <c r="AG542" s="154" t="s">
        <v>270</v>
      </c>
      <c r="AH542" s="155">
        <f t="shared" si="32"/>
        <v>0.1</v>
      </c>
      <c r="AI542" s="154" t="s">
        <v>97</v>
      </c>
      <c r="AJ542" s="155">
        <f t="shared" si="34"/>
        <v>0.15</v>
      </c>
      <c r="AK542" s="156">
        <f t="shared" si="35"/>
        <v>0.25</v>
      </c>
      <c r="AL542" s="157">
        <f>IFERROR(IF(AF542="Probabilidad",(S542-(+S542*AK542)),IF(AF542="Impacto",S542,"")),"")</f>
        <v>0.8</v>
      </c>
      <c r="AM542" s="157">
        <f>IFERROR(IF(AF542="Impacto",(Y542-(+Y542*AK542)),IF(AF542="Probabilidad",Y542,"")),"")</f>
        <v>0.44999999999999996</v>
      </c>
      <c r="AN542" s="158" t="s">
        <v>1255</v>
      </c>
      <c r="AO542" s="158" t="s">
        <v>99</v>
      </c>
      <c r="AP542" s="158" t="s">
        <v>100</v>
      </c>
      <c r="AQ542" s="520" t="s">
        <v>2420</v>
      </c>
      <c r="AR542" s="490">
        <f>S542</f>
        <v>0.8</v>
      </c>
      <c r="AS542" s="490">
        <f>IF(AL542="","",MIN(AL542:AL546))</f>
        <v>0.12096</v>
      </c>
      <c r="AT542" s="492" t="str">
        <f>IFERROR(IF(AS542="","",IF(AS542&lt;=0.2,"Muy Baja",IF(AS542&lt;=0.4,"Baja",IF(AS542&lt;=0.6,"Media",IF(AS542&lt;=0.8,"Alta","Muy Alta"))))),"")</f>
        <v>Muy Baja</v>
      </c>
      <c r="AU542" s="490">
        <f>Y542</f>
        <v>0.6</v>
      </c>
      <c r="AV542" s="490">
        <f>IF(AM542="","",MIN(AM542:AM546))</f>
        <v>0.44999999999999996</v>
      </c>
      <c r="AW542" s="492" t="str">
        <f>IFERROR(IF(AV542="","",IF(AV542&lt;=0.2,"Leve",IF(AV542&lt;=0.4,"Menor",IF(AV542&lt;=0.6,"Moderado",IF(AV542&lt;=0.8,"Mayor","Catastrófico"))))),"")</f>
        <v>Moderado</v>
      </c>
      <c r="AX542" s="492" t="str">
        <f>AA542</f>
        <v>Alto</v>
      </c>
      <c r="AY542" s="492" t="str">
        <f>IFERROR(IF(OR(AND(AT542="Muy Baja",AW542="Leve"),AND(AT542="Muy Baja",AW542="Menor"),AND(AT542="Baja",AW542="Leve")),"Bajo",IF(OR(AND(AT542="Muy baja",AW542="Moderado"),AND(AT542="Baja",AW542="Menor"),AND(AT542="Baja",AW542="Moderado"),AND(AT542="Media",AW542="Leve"),AND(AT542="Media",AW542="Menor"),AND(AT542="Media",AW542="Moderado"),AND(AT542="Alta",AW542="Leve"),AND(AT542="Alta",AW542="Menor")),"Moderado",IF(OR(AND(AT542="Muy Baja",AW542="Mayor"),AND(AT542="Baja",AW542="Mayor"),AND(AT542="Media",AW542="Mayor"),AND(AT542="Alta",AW542="Moderado"),AND(AT542="Alta",AW542="Mayor"),AND(AT542="Muy Alta",AW542="Leve"),AND(AT542="Muy Alta",AW542="Menor"),AND(AT542="Muy Alta",AW542="Moderado"),AND(AT542="Muy Alta",AW542="Mayor")),"Alto",IF(OR(AND(AT542="Muy Baja",AW542="Catastrófico"),AND(AT542="Baja",AW542="Catastrófico"),AND(AT542="Media",AW542="Catastrófico"),AND(AT542="Alta",AW542="Catastrófico"),AND(AT542="Muy Alta",AW542="Catastrófico")),"Extremo","")))),"")</f>
        <v>Moderado</v>
      </c>
      <c r="AZ542" s="520" t="s">
        <v>104</v>
      </c>
      <c r="BA542" s="519" t="s">
        <v>2426</v>
      </c>
      <c r="BB542" s="519" t="s">
        <v>2427</v>
      </c>
      <c r="BC542" s="519" t="s">
        <v>1386</v>
      </c>
      <c r="BD542" s="516" t="s">
        <v>2334</v>
      </c>
      <c r="BE542" s="694">
        <v>45657</v>
      </c>
      <c r="BF542" s="516"/>
      <c r="BG542" s="516"/>
      <c r="BH542" s="581"/>
      <c r="BI542" s="581"/>
      <c r="BJ542" s="581"/>
      <c r="BK542" s="581"/>
      <c r="BL542" s="581"/>
      <c r="BM542" s="516"/>
      <c r="BN542" s="516"/>
      <c r="BO542" s="719"/>
    </row>
    <row r="543" spans="1:67" ht="69">
      <c r="A543" s="805"/>
      <c r="B543" s="808"/>
      <c r="C543" s="808"/>
      <c r="D543" s="728"/>
      <c r="E543" s="728"/>
      <c r="F543" s="515"/>
      <c r="G543" s="516"/>
      <c r="H543" s="520"/>
      <c r="I543" s="795"/>
      <c r="J543" s="491"/>
      <c r="K543" s="795"/>
      <c r="L543" s="516"/>
      <c r="M543" s="492"/>
      <c r="N543" s="516"/>
      <c r="O543" s="516"/>
      <c r="P543" s="519"/>
      <c r="Q543" s="514"/>
      <c r="R543" s="520"/>
      <c r="S543" s="482"/>
      <c r="T543" s="520"/>
      <c r="U543" s="482"/>
      <c r="V543" s="520"/>
      <c r="W543" s="482"/>
      <c r="X543" s="485"/>
      <c r="Y543" s="482"/>
      <c r="Z543" s="482"/>
      <c r="AA543" s="492"/>
      <c r="AB543" s="151">
        <v>2</v>
      </c>
      <c r="AC543" s="211" t="s">
        <v>2343</v>
      </c>
      <c r="AD543" s="159" t="s">
        <v>320</v>
      </c>
      <c r="AE543" s="208" t="s">
        <v>1326</v>
      </c>
      <c r="AF543" s="153" t="str">
        <f t="shared" si="33"/>
        <v>Probabilidad</v>
      </c>
      <c r="AG543" s="154" t="s">
        <v>96</v>
      </c>
      <c r="AH543" s="155">
        <f t="shared" si="32"/>
        <v>0.25</v>
      </c>
      <c r="AI543" s="154" t="s">
        <v>97</v>
      </c>
      <c r="AJ543" s="155">
        <f t="shared" si="34"/>
        <v>0.15</v>
      </c>
      <c r="AK543" s="156">
        <f t="shared" si="35"/>
        <v>0.4</v>
      </c>
      <c r="AL543" s="157">
        <f>IFERROR(IF(AND(AF542="Probabilidad",AF543="Probabilidad"),(AL542-(+AL542*AK543)),IF(AF543="Probabilidad",(S542-(+S542*AK543)),IF(AF543="Impacto",AL542,""))),"")</f>
        <v>0.48</v>
      </c>
      <c r="AM543" s="157">
        <f>IFERROR(IF(AND(AF542="Impacto",AF543="Impacto"),(AM542-(+AM542*AK543)),IF(AF543="Impacto",(Y542-(Y542*AK543)),IF(AF543="Probabilidad",AM542,""))),"")</f>
        <v>0.44999999999999996</v>
      </c>
      <c r="AN543" s="158" t="s">
        <v>98</v>
      </c>
      <c r="AO543" s="158" t="s">
        <v>686</v>
      </c>
      <c r="AP543" s="158" t="s">
        <v>100</v>
      </c>
      <c r="AQ543" s="520"/>
      <c r="AR543" s="491"/>
      <c r="AS543" s="491"/>
      <c r="AT543" s="492"/>
      <c r="AU543" s="491"/>
      <c r="AV543" s="491"/>
      <c r="AW543" s="492"/>
      <c r="AX543" s="492"/>
      <c r="AY543" s="492"/>
      <c r="AZ543" s="520"/>
      <c r="BA543" s="519" t="s">
        <v>2428</v>
      </c>
      <c r="BB543" s="519" t="s">
        <v>2429</v>
      </c>
      <c r="BC543" s="519"/>
      <c r="BD543" s="516"/>
      <c r="BE543" s="516"/>
      <c r="BF543" s="516"/>
      <c r="BG543" s="516"/>
      <c r="BH543" s="581"/>
      <c r="BI543" s="581"/>
      <c r="BJ543" s="581"/>
      <c r="BK543" s="581"/>
      <c r="BL543" s="581"/>
      <c r="BM543" s="516"/>
      <c r="BN543" s="516"/>
      <c r="BO543" s="719"/>
    </row>
    <row r="544" spans="1:67" ht="121.5">
      <c r="A544" s="805"/>
      <c r="B544" s="808"/>
      <c r="C544" s="808"/>
      <c r="D544" s="728"/>
      <c r="E544" s="728"/>
      <c r="F544" s="515"/>
      <c r="G544" s="516"/>
      <c r="H544" s="520"/>
      <c r="I544" s="795"/>
      <c r="J544" s="491"/>
      <c r="K544" s="795"/>
      <c r="L544" s="516"/>
      <c r="M544" s="492"/>
      <c r="N544" s="516"/>
      <c r="O544" s="516"/>
      <c r="P544" s="519"/>
      <c r="Q544" s="514"/>
      <c r="R544" s="520"/>
      <c r="S544" s="482"/>
      <c r="T544" s="520"/>
      <c r="U544" s="482"/>
      <c r="V544" s="520"/>
      <c r="W544" s="482"/>
      <c r="X544" s="485"/>
      <c r="Y544" s="482"/>
      <c r="Z544" s="482"/>
      <c r="AA544" s="492"/>
      <c r="AB544" s="151">
        <v>3</v>
      </c>
      <c r="AC544" s="211" t="s">
        <v>2345</v>
      </c>
      <c r="AD544" s="159" t="s">
        <v>322</v>
      </c>
      <c r="AE544" s="152" t="s">
        <v>1315</v>
      </c>
      <c r="AF544" s="153" t="str">
        <f t="shared" si="33"/>
        <v>Probabilidad</v>
      </c>
      <c r="AG544" s="154" t="s">
        <v>96</v>
      </c>
      <c r="AH544" s="155">
        <f t="shared" si="32"/>
        <v>0.25</v>
      </c>
      <c r="AI544" s="154" t="s">
        <v>97</v>
      </c>
      <c r="AJ544" s="155">
        <f t="shared" si="34"/>
        <v>0.15</v>
      </c>
      <c r="AK544" s="156">
        <f t="shared" si="35"/>
        <v>0.4</v>
      </c>
      <c r="AL544" s="157">
        <f>IFERROR(IF(AND(AF543="Probabilidad",AF544="Probabilidad"),(AL543-(+AL543*AK544)),IF(AND(AF543="Impacto",AF544="Probabilidad"),(AL542-(+AL542*AK544)),IF(AF544="Impacto",AL543,""))),"")</f>
        <v>0.28799999999999998</v>
      </c>
      <c r="AM544" s="157">
        <f>IFERROR(IF(AND(AF543="Impacto",AF544="Impacto"),(AM543-(+AM543*AK544)),IF(AND(AF543="Probabilidad",AF544="Impacto"),(AM542-(+AM542*AK544)),IF(AF544="Probabilidad",AM543,""))),"")</f>
        <v>0.44999999999999996</v>
      </c>
      <c r="AN544" s="158" t="s">
        <v>98</v>
      </c>
      <c r="AO544" s="158" t="s">
        <v>99</v>
      </c>
      <c r="AP544" s="158" t="s">
        <v>1385</v>
      </c>
      <c r="AQ544" s="520"/>
      <c r="AR544" s="491"/>
      <c r="AS544" s="491"/>
      <c r="AT544" s="492"/>
      <c r="AU544" s="491"/>
      <c r="AV544" s="491"/>
      <c r="AW544" s="492"/>
      <c r="AX544" s="492"/>
      <c r="AY544" s="492"/>
      <c r="AZ544" s="520"/>
      <c r="BA544" s="829" t="s">
        <v>2430</v>
      </c>
      <c r="BB544" s="519"/>
      <c r="BC544" s="519"/>
      <c r="BD544" s="516"/>
      <c r="BE544" s="516"/>
      <c r="BF544" s="516"/>
      <c r="BG544" s="516"/>
      <c r="BH544" s="581"/>
      <c r="BI544" s="581"/>
      <c r="BJ544" s="581"/>
      <c r="BK544" s="581"/>
      <c r="BL544" s="581"/>
      <c r="BM544" s="516"/>
      <c r="BN544" s="516"/>
      <c r="BO544" s="719"/>
    </row>
    <row r="545" spans="1:67" ht="91.5">
      <c r="A545" s="805"/>
      <c r="B545" s="808"/>
      <c r="C545" s="808"/>
      <c r="D545" s="728"/>
      <c r="E545" s="728"/>
      <c r="F545" s="515"/>
      <c r="G545" s="516"/>
      <c r="H545" s="520"/>
      <c r="I545" s="795"/>
      <c r="J545" s="491"/>
      <c r="K545" s="795"/>
      <c r="L545" s="516"/>
      <c r="M545" s="492"/>
      <c r="N545" s="516"/>
      <c r="O545" s="516"/>
      <c r="P545" s="519"/>
      <c r="Q545" s="514"/>
      <c r="R545" s="520"/>
      <c r="S545" s="482"/>
      <c r="T545" s="520"/>
      <c r="U545" s="482"/>
      <c r="V545" s="520"/>
      <c r="W545" s="482"/>
      <c r="X545" s="485"/>
      <c r="Y545" s="482"/>
      <c r="Z545" s="482"/>
      <c r="AA545" s="492"/>
      <c r="AB545" s="151">
        <v>4</v>
      </c>
      <c r="AC545" s="293" t="s">
        <v>2431</v>
      </c>
      <c r="AD545" s="159" t="s">
        <v>93</v>
      </c>
      <c r="AE545" s="182" t="s">
        <v>1467</v>
      </c>
      <c r="AF545" s="153" t="str">
        <f t="shared" si="33"/>
        <v>Probabilidad</v>
      </c>
      <c r="AG545" s="154" t="s">
        <v>231</v>
      </c>
      <c r="AH545" s="155">
        <f t="shared" si="32"/>
        <v>0.15</v>
      </c>
      <c r="AI545" s="154" t="s">
        <v>97</v>
      </c>
      <c r="AJ545" s="155">
        <f t="shared" si="34"/>
        <v>0.15</v>
      </c>
      <c r="AK545" s="156">
        <f t="shared" si="35"/>
        <v>0.3</v>
      </c>
      <c r="AL545" s="157">
        <f>IFERROR(IF(AND(AF544="Probabilidad",AF545="Probabilidad"),(AL544-(+AL544*AK545)),IF(AND(AF544="Impacto",AF545="Probabilidad"),(AL543-(+AL543*AK545)),IF(AF545="Impacto",AL544,""))),"")</f>
        <v>0.2016</v>
      </c>
      <c r="AM545" s="157">
        <f>IFERROR(IF(AND(AF544="Impacto",AF545="Impacto"),(AM544-(+AM544*AK545)),IF(AND(AF544="Probabilidad",AF545="Impacto"),(AM543-(+AM543*AK545)),IF(AF545="Probabilidad",AM544,""))),"")</f>
        <v>0.44999999999999996</v>
      </c>
      <c r="AN545" s="158" t="s">
        <v>98</v>
      </c>
      <c r="AO545" s="158" t="s">
        <v>99</v>
      </c>
      <c r="AP545" s="158" t="s">
        <v>100</v>
      </c>
      <c r="AQ545" s="520"/>
      <c r="AR545" s="491"/>
      <c r="AS545" s="491"/>
      <c r="AT545" s="492"/>
      <c r="AU545" s="491"/>
      <c r="AV545" s="491"/>
      <c r="AW545" s="492"/>
      <c r="AX545" s="492"/>
      <c r="AY545" s="492"/>
      <c r="AZ545" s="520"/>
      <c r="BA545" s="546"/>
      <c r="BB545" s="519"/>
      <c r="BC545" s="519"/>
      <c r="BD545" s="516"/>
      <c r="BE545" s="516"/>
      <c r="BF545" s="516"/>
      <c r="BG545" s="516"/>
      <c r="BH545" s="581"/>
      <c r="BI545" s="581"/>
      <c r="BJ545" s="581"/>
      <c r="BK545" s="581"/>
      <c r="BL545" s="581"/>
      <c r="BM545" s="516"/>
      <c r="BN545" s="516"/>
      <c r="BO545" s="719"/>
    </row>
    <row r="546" spans="1:67" ht="69">
      <c r="A546" s="805"/>
      <c r="B546" s="808"/>
      <c r="C546" s="808"/>
      <c r="D546" s="728"/>
      <c r="E546" s="728"/>
      <c r="F546" s="515"/>
      <c r="G546" s="516"/>
      <c r="H546" s="520"/>
      <c r="I546" s="795"/>
      <c r="J546" s="491"/>
      <c r="K546" s="795"/>
      <c r="L546" s="516"/>
      <c r="M546" s="492"/>
      <c r="N546" s="516"/>
      <c r="O546" s="516"/>
      <c r="P546" s="519"/>
      <c r="Q546" s="514"/>
      <c r="R546" s="520"/>
      <c r="S546" s="482"/>
      <c r="T546" s="520"/>
      <c r="U546" s="482"/>
      <c r="V546" s="520"/>
      <c r="W546" s="482"/>
      <c r="X546" s="485"/>
      <c r="Y546" s="482"/>
      <c r="Z546" s="482"/>
      <c r="AA546" s="492"/>
      <c r="AB546" s="151">
        <v>5</v>
      </c>
      <c r="AC546" s="182" t="s">
        <v>2432</v>
      </c>
      <c r="AD546" s="159" t="s">
        <v>320</v>
      </c>
      <c r="AE546" s="182" t="s">
        <v>2369</v>
      </c>
      <c r="AF546" s="153" t="str">
        <f t="shared" si="33"/>
        <v>Probabilidad</v>
      </c>
      <c r="AG546" s="154" t="s">
        <v>96</v>
      </c>
      <c r="AH546" s="155">
        <f t="shared" si="32"/>
        <v>0.25</v>
      </c>
      <c r="AI546" s="154" t="s">
        <v>97</v>
      </c>
      <c r="AJ546" s="155">
        <f t="shared" si="34"/>
        <v>0.15</v>
      </c>
      <c r="AK546" s="156">
        <f t="shared" si="35"/>
        <v>0.4</v>
      </c>
      <c r="AL546" s="157">
        <f>IFERROR(IF(AND(AF545="Probabilidad",AF546="Probabilidad"),(AL545-(+AL545*AK546)),IF(AND(AF545="Impacto",AF546="Probabilidad"),(AL544-(+AL544*AK546)),IF(AF546="Impacto",AL545,""))),"")</f>
        <v>0.12096</v>
      </c>
      <c r="AM546" s="157">
        <f>IFERROR(IF(AND(AF545="Impacto",AF546="Impacto"),(AM545-(+AM545*AK546)),IF(AND(AF545="Probabilidad",AF546="Impacto"),(AM544-(+AM544*AK546)),IF(AF546="Probabilidad",AM545,""))),"")</f>
        <v>0.44999999999999996</v>
      </c>
      <c r="AN546" s="158" t="s">
        <v>98</v>
      </c>
      <c r="AO546" s="158" t="s">
        <v>99</v>
      </c>
      <c r="AP546" s="158" t="s">
        <v>100</v>
      </c>
      <c r="AQ546" s="520"/>
      <c r="AR546" s="491"/>
      <c r="AS546" s="491"/>
      <c r="AT546" s="492"/>
      <c r="AU546" s="491"/>
      <c r="AV546" s="491"/>
      <c r="AW546" s="492"/>
      <c r="AX546" s="492"/>
      <c r="AY546" s="492"/>
      <c r="AZ546" s="520"/>
      <c r="BA546" s="546"/>
      <c r="BB546" s="519"/>
      <c r="BC546" s="519"/>
      <c r="BD546" s="516"/>
      <c r="BE546" s="516"/>
      <c r="BF546" s="516"/>
      <c r="BG546" s="516"/>
      <c r="BH546" s="581"/>
      <c r="BI546" s="581"/>
      <c r="BJ546" s="581"/>
      <c r="BK546" s="581"/>
      <c r="BL546" s="581"/>
      <c r="BM546" s="516"/>
      <c r="BN546" s="516"/>
      <c r="BO546" s="719"/>
    </row>
    <row r="547" spans="1:67" ht="132.6" customHeight="1">
      <c r="A547" s="805"/>
      <c r="B547" s="808"/>
      <c r="C547" s="808"/>
      <c r="D547" s="728" t="s">
        <v>1299</v>
      </c>
      <c r="E547" s="728" t="s">
        <v>737</v>
      </c>
      <c r="F547" s="515">
        <v>13</v>
      </c>
      <c r="G547" s="516" t="s">
        <v>2433</v>
      </c>
      <c r="H547" s="520" t="s">
        <v>1548</v>
      </c>
      <c r="I547" s="795" t="s">
        <v>1302</v>
      </c>
      <c r="J547" s="491" t="s">
        <v>2434</v>
      </c>
      <c r="K547" s="795" t="s">
        <v>180</v>
      </c>
      <c r="L547" s="516" t="s">
        <v>365</v>
      </c>
      <c r="M547" s="492" t="s">
        <v>1304</v>
      </c>
      <c r="N547" s="543" t="s">
        <v>2435</v>
      </c>
      <c r="O547" s="543" t="s">
        <v>2436</v>
      </c>
      <c r="P547" s="519" t="s">
        <v>188</v>
      </c>
      <c r="Q547" s="514" t="s">
        <v>188</v>
      </c>
      <c r="R547" s="520" t="s">
        <v>218</v>
      </c>
      <c r="S547" s="482">
        <f>IF(R547="Muy Alta",100%,IF(R547="Alta",80%,IF(R547="Media",60%,IF(R547="Baja",40%,IF(R547="Muy Baja",20%,"")))))</f>
        <v>0.8</v>
      </c>
      <c r="T547" s="520"/>
      <c r="U547" s="482" t="str">
        <f>IF(T547="Catastrófico",100%,IF(T547="Mayor",80%,IF(T547="Moderado",60%,IF(T547="Menor",40%,IF(T547="Leve",20%,"")))))</f>
        <v/>
      </c>
      <c r="V547" s="520" t="s">
        <v>120</v>
      </c>
      <c r="W547" s="482">
        <f>IF(V547="Catastrófico",100%,IF(V547="Mayor",80%,IF(V547="Moderado",60%,IF(V547="Menor",40%,IF(V547="Leve",20%,"")))))</f>
        <v>0.2</v>
      </c>
      <c r="X547" s="485" t="str">
        <f>IF(Y547=100%,"Catastrófico",IF(Y547=80%,"Mayor",IF(Y547=60%,"Moderado",IF(Y547=40%,"Menor",IF(Y547=20%,"Leve","")))))</f>
        <v>Leve</v>
      </c>
      <c r="Y547" s="482">
        <f>IF(AND(U547="",W547=""),"",MAX(U547,W547))</f>
        <v>0.2</v>
      </c>
      <c r="Z547" s="482" t="str">
        <f>CONCATENATE(R547,X547)</f>
        <v>AltaLeve</v>
      </c>
      <c r="AA547" s="492" t="str">
        <f>IF(Z547="Muy AltaLeve","Alto",IF(Z547="Muy AltaMenor","Alto",IF(Z547="Muy AltaModerado","Alto",IF(Z547="Muy AltaMayor","Alto",IF(Z547="Muy AltaCatastrófico","Extremo",IF(Z547="AltaLeve","Moderado",IF(Z547="AltaMenor","Moderado",IF(Z547="AltaModerado","Alto",IF(Z547="AltaMayor","Alto",IF(Z547="AltaCatastrófico","Extremo",IF(Z547="MediaLeve","Moderado",IF(Z547="MediaMenor","Moderado",IF(Z547="MediaModerado","Moderado",IF(Z547="MediaMayor","Alto",IF(Z547="MediaCatastrófico","Extremo",IF(Z547="BajaLeve","Bajo",IF(Z547="BajaMenor","Moderado",IF(Z547="BajaModerado","Moderado",IF(Z547="BajaMayor","Alto",IF(Z547="BajaCatastrófico","Extremo",IF(Z547="Muy BajaLeve","Bajo",IF(Z547="Muy BajaMenor","Bajo",IF(Z547="Muy BajaModerado","Moderado",IF(Z547="Muy BajaMayor","Alto",IF(Z547="Muy BajaCatastrófico","Extremo","")))))))))))))))))))))))))</f>
        <v>Moderado</v>
      </c>
      <c r="AB547" s="151">
        <v>1</v>
      </c>
      <c r="AC547" s="293" t="s">
        <v>2431</v>
      </c>
      <c r="AD547" s="159" t="s">
        <v>2402</v>
      </c>
      <c r="AE547" s="345" t="s">
        <v>1476</v>
      </c>
      <c r="AF547" s="153" t="str">
        <f t="shared" si="33"/>
        <v>Probabilidad</v>
      </c>
      <c r="AG547" s="154" t="s">
        <v>231</v>
      </c>
      <c r="AH547" s="155">
        <f t="shared" si="32"/>
        <v>0.15</v>
      </c>
      <c r="AI547" s="154" t="s">
        <v>97</v>
      </c>
      <c r="AJ547" s="155">
        <f t="shared" si="34"/>
        <v>0.15</v>
      </c>
      <c r="AK547" s="156">
        <f t="shared" si="35"/>
        <v>0.3</v>
      </c>
      <c r="AL547" s="157">
        <f>IFERROR(IF(AF547="Probabilidad",(S547-(+S547*AK547)),IF(AF547="Impacto",S547,"")),"")</f>
        <v>0.56000000000000005</v>
      </c>
      <c r="AM547" s="157">
        <f>IFERROR(IF(AF547="Impacto",(Y547-(+Y547*AK547)),IF(AF547="Probabilidad",Y547,"")),"")</f>
        <v>0.2</v>
      </c>
      <c r="AN547" s="158" t="s">
        <v>98</v>
      </c>
      <c r="AO547" s="158" t="s">
        <v>99</v>
      </c>
      <c r="AP547" s="158" t="s">
        <v>100</v>
      </c>
      <c r="AQ547" s="520" t="s">
        <v>2437</v>
      </c>
      <c r="AR547" s="490">
        <f>S547</f>
        <v>0.8</v>
      </c>
      <c r="AS547" s="490">
        <f>IF(AL547="","",MIN(AL547:AL548))</f>
        <v>0.33600000000000002</v>
      </c>
      <c r="AT547" s="492" t="str">
        <f>IFERROR(IF(AS547="","",IF(AS547&lt;=0.2,"Muy Baja",IF(AS547&lt;=0.4,"Baja",IF(AS547&lt;=0.6,"Media",IF(AS547&lt;=0.8,"Alta","Muy Alta"))))),"")</f>
        <v>Baja</v>
      </c>
      <c r="AU547" s="490">
        <f>Y547</f>
        <v>0.2</v>
      </c>
      <c r="AV547" s="490">
        <f>IF(AM547="","",MIN(AM547:AM548))</f>
        <v>0.2</v>
      </c>
      <c r="AW547" s="492" t="str">
        <f>IFERROR(IF(AV547="","",IF(AV547&lt;=0.2,"Leve",IF(AV547&lt;=0.4,"Menor",IF(AV547&lt;=0.6,"Moderado",IF(AV547&lt;=0.8,"Mayor","Catastrófico"))))),"")</f>
        <v>Leve</v>
      </c>
      <c r="AX547" s="492" t="str">
        <f>AA547</f>
        <v>Moderado</v>
      </c>
      <c r="AY547" s="492" t="str">
        <f>IFERROR(IF(OR(AND(AT547="Muy Baja",AW547="Leve"),AND(AT547="Muy Baja",AW547="Menor"),AND(AT547="Baja",AW547="Leve")),"Bajo",IF(OR(AND(AT547="Muy baja",AW547="Moderado"),AND(AT547="Baja",AW547="Menor"),AND(AT547="Baja",AW547="Moderado"),AND(AT547="Media",AW547="Leve"),AND(AT547="Media",AW547="Menor"),AND(AT547="Media",AW547="Moderado"),AND(AT547="Alta",AW547="Leve"),AND(AT547="Alta",AW547="Menor")),"Moderado",IF(OR(AND(AT547="Muy Baja",AW547="Mayor"),AND(AT547="Baja",AW547="Mayor"),AND(AT547="Media",AW547="Mayor"),AND(AT547="Alta",AW547="Moderado"),AND(AT547="Alta",AW547="Mayor"),AND(AT547="Muy Alta",AW547="Leve"),AND(AT547="Muy Alta",AW547="Menor"),AND(AT547="Muy Alta",AW547="Moderado"),AND(AT547="Muy Alta",AW547="Mayor")),"Alto",IF(OR(AND(AT547="Muy Baja",AW547="Catastrófico"),AND(AT547="Baja",AW547="Catastrófico"),AND(AT547="Media",AW547="Catastrófico"),AND(AT547="Alta",AW547="Catastrófico"),AND(AT547="Muy Alta",AW547="Catastrófico")),"Extremo","")))),"")</f>
        <v>Bajo</v>
      </c>
      <c r="AZ547" s="520" t="s">
        <v>127</v>
      </c>
      <c r="BA547" s="519" t="s">
        <v>188</v>
      </c>
      <c r="BB547" s="519" t="s">
        <v>188</v>
      </c>
      <c r="BC547" s="519" t="s">
        <v>188</v>
      </c>
      <c r="BD547" s="519" t="s">
        <v>188</v>
      </c>
      <c r="BE547" s="519" t="s">
        <v>188</v>
      </c>
      <c r="BF547" s="516"/>
      <c r="BG547" s="516"/>
      <c r="BH547" s="581"/>
      <c r="BI547" s="581"/>
      <c r="BJ547" s="581"/>
      <c r="BK547" s="581"/>
      <c r="BL547" s="581"/>
      <c r="BM547" s="516"/>
      <c r="BN547" s="516"/>
      <c r="BO547" s="719"/>
    </row>
    <row r="548" spans="1:67" ht="174" customHeight="1">
      <c r="A548" s="805"/>
      <c r="B548" s="808"/>
      <c r="C548" s="808"/>
      <c r="D548" s="728"/>
      <c r="E548" s="728"/>
      <c r="F548" s="515"/>
      <c r="G548" s="516"/>
      <c r="H548" s="520"/>
      <c r="I548" s="795"/>
      <c r="J548" s="491"/>
      <c r="K548" s="795"/>
      <c r="L548" s="516"/>
      <c r="M548" s="492"/>
      <c r="N548" s="543"/>
      <c r="O548" s="543"/>
      <c r="P548" s="519"/>
      <c r="Q548" s="514"/>
      <c r="R548" s="520"/>
      <c r="S548" s="482"/>
      <c r="T548" s="520"/>
      <c r="U548" s="482"/>
      <c r="V548" s="520"/>
      <c r="W548" s="482"/>
      <c r="X548" s="485"/>
      <c r="Y548" s="482"/>
      <c r="Z548" s="482"/>
      <c r="AA548" s="492"/>
      <c r="AB548" s="151">
        <v>2</v>
      </c>
      <c r="AC548" s="342" t="s">
        <v>2438</v>
      </c>
      <c r="AD548" s="159" t="s">
        <v>2336</v>
      </c>
      <c r="AE548" s="345" t="s">
        <v>1315</v>
      </c>
      <c r="AF548" s="153" t="str">
        <f t="shared" si="33"/>
        <v>Probabilidad</v>
      </c>
      <c r="AG548" s="154" t="s">
        <v>96</v>
      </c>
      <c r="AH548" s="155">
        <f t="shared" si="32"/>
        <v>0.25</v>
      </c>
      <c r="AI548" s="154" t="s">
        <v>97</v>
      </c>
      <c r="AJ548" s="155">
        <f t="shared" si="34"/>
        <v>0.15</v>
      </c>
      <c r="AK548" s="156">
        <f t="shared" si="35"/>
        <v>0.4</v>
      </c>
      <c r="AL548" s="157">
        <f>IFERROR(IF(AND(AF547="Probabilidad",AF548="Probabilidad"),(AL547-(+AL547*AK548)),IF(AF548="Probabilidad",(S547-(+S547*AK548)),IF(AF548="Impacto",AL547,""))),"")</f>
        <v>0.33600000000000002</v>
      </c>
      <c r="AM548" s="157">
        <f>IFERROR(IF(AND(AF547="Impacto",AF548="Impacto"),(AM547-(+AM547*AK548)),IF(AF548="Impacto",(Y547-(Y547*AK548)),IF(AF548="Probabilidad",AM547,""))),"")</f>
        <v>0.2</v>
      </c>
      <c r="AN548" s="158" t="s">
        <v>98</v>
      </c>
      <c r="AO548" s="158" t="s">
        <v>99</v>
      </c>
      <c r="AP548" s="158" t="s">
        <v>100</v>
      </c>
      <c r="AQ548" s="520"/>
      <c r="AR548" s="491"/>
      <c r="AS548" s="491"/>
      <c r="AT548" s="492"/>
      <c r="AU548" s="491"/>
      <c r="AV548" s="491"/>
      <c r="AW548" s="492"/>
      <c r="AX548" s="492"/>
      <c r="AY548" s="492"/>
      <c r="AZ548" s="520"/>
      <c r="BA548" s="519"/>
      <c r="BB548" s="519"/>
      <c r="BC548" s="519"/>
      <c r="BD548" s="519"/>
      <c r="BE548" s="519"/>
      <c r="BF548" s="516"/>
      <c r="BG548" s="516"/>
      <c r="BH548" s="581"/>
      <c r="BI548" s="581"/>
      <c r="BJ548" s="581"/>
      <c r="BK548" s="581"/>
      <c r="BL548" s="581"/>
      <c r="BM548" s="516"/>
      <c r="BN548" s="516"/>
      <c r="BO548" s="719"/>
    </row>
    <row r="549" spans="1:67" ht="198">
      <c r="A549" s="805"/>
      <c r="B549" s="808"/>
      <c r="C549" s="808"/>
      <c r="D549" s="294" t="s">
        <v>1299</v>
      </c>
      <c r="E549" s="294" t="s">
        <v>737</v>
      </c>
      <c r="F549" s="170">
        <v>14</v>
      </c>
      <c r="G549" s="152" t="s">
        <v>2433</v>
      </c>
      <c r="H549" s="171" t="s">
        <v>1548</v>
      </c>
      <c r="I549" s="295" t="s">
        <v>1316</v>
      </c>
      <c r="J549" s="172" t="s">
        <v>2439</v>
      </c>
      <c r="K549" s="295" t="s">
        <v>180</v>
      </c>
      <c r="L549" s="152" t="s">
        <v>365</v>
      </c>
      <c r="M549" s="177" t="s">
        <v>1304</v>
      </c>
      <c r="N549" s="208" t="s">
        <v>2440</v>
      </c>
      <c r="O549" s="208" t="s">
        <v>2441</v>
      </c>
      <c r="P549" s="159" t="s">
        <v>188</v>
      </c>
      <c r="Q549" s="176" t="s">
        <v>188</v>
      </c>
      <c r="R549" s="171" t="s">
        <v>218</v>
      </c>
      <c r="S549" s="155">
        <f>IF(R549="Muy Alta",100%,IF(R549="Alta",80%,IF(R549="Media",60%,IF(R549="Baja",40%,IF(R549="Muy Baja",20%,"")))))</f>
        <v>0.8</v>
      </c>
      <c r="T549" s="171" t="s">
        <v>120</v>
      </c>
      <c r="U549" s="155">
        <f>IF(T549="Catastrófico",100%,IF(T549="Mayor",80%,IF(T549="Moderado",60%,IF(T549="Menor",40%,IF(T549="Leve",20%,"")))))</f>
        <v>0.2</v>
      </c>
      <c r="V549" s="171" t="s">
        <v>183</v>
      </c>
      <c r="W549" s="155">
        <f>IF(V549="Catastrófico",100%,IF(V549="Mayor",80%,IF(V549="Moderado",60%,IF(V549="Menor",40%,IF(V549="Leve",20%,"")))))</f>
        <v>0.4</v>
      </c>
      <c r="X549" s="174" t="str">
        <f>IF(Y549=100%,"Catastrófico",IF(Y549=80%,"Mayor",IF(Y549=60%,"Moderado",IF(Y549=40%,"Menor",IF(Y549=20%,"Leve","")))))</f>
        <v>Menor</v>
      </c>
      <c r="Y549" s="155">
        <f>IF(AND(U549="",W549=""),"",MAX(U549,W549))</f>
        <v>0.4</v>
      </c>
      <c r="Z549" s="155" t="str">
        <f>CONCATENATE(R549,X549)</f>
        <v>AltaMenor</v>
      </c>
      <c r="AA549" s="177" t="str">
        <f>IF(Z549="Muy AltaLeve","Alto",IF(Z549="Muy AltaMenor","Alto",IF(Z549="Muy AltaModerado","Alto",IF(Z549="Muy AltaMayor","Alto",IF(Z549="Muy AltaCatastrófico","Extremo",IF(Z549="AltaLeve","Moderado",IF(Z549="AltaMenor","Moderado",IF(Z549="AltaModerado","Alto",IF(Z549="AltaMayor","Alto",IF(Z549="AltaCatastrófico","Extremo",IF(Z549="MediaLeve","Moderado",IF(Z549="MediaMenor","Moderado",IF(Z549="MediaModerado","Moderado",IF(Z549="MediaMayor","Alto",IF(Z549="MediaCatastrófico","Extremo",IF(Z549="BajaLeve","Bajo",IF(Z549="BajaMenor","Moderado",IF(Z549="BajaModerado","Moderado",IF(Z549="BajaMayor","Alto",IF(Z549="BajaCatastrófico","Extremo",IF(Z549="Muy BajaLeve","Bajo",IF(Z549="Muy BajaMenor","Bajo",IF(Z549="Muy BajaModerado","Moderado",IF(Z549="Muy BajaMayor","Alto",IF(Z549="Muy BajaCatastrófico","Extremo","")))))))))))))))))))))))))</f>
        <v>Moderado</v>
      </c>
      <c r="AB549" s="151">
        <v>1</v>
      </c>
      <c r="AC549" s="346" t="s">
        <v>2442</v>
      </c>
      <c r="AD549" s="159" t="s">
        <v>111</v>
      </c>
      <c r="AE549" s="159" t="s">
        <v>2443</v>
      </c>
      <c r="AF549" s="153" t="str">
        <f t="shared" si="33"/>
        <v>Impacto</v>
      </c>
      <c r="AG549" s="154" t="s">
        <v>270</v>
      </c>
      <c r="AH549" s="155">
        <f t="shared" si="32"/>
        <v>0.1</v>
      </c>
      <c r="AI549" s="154" t="s">
        <v>97</v>
      </c>
      <c r="AJ549" s="155">
        <f t="shared" si="34"/>
        <v>0.15</v>
      </c>
      <c r="AK549" s="156">
        <f t="shared" si="35"/>
        <v>0.25</v>
      </c>
      <c r="AL549" s="157">
        <f>IFERROR(IF(AF549="Probabilidad",(S549-(+S549*AK549)),IF(AF549="Impacto",S549,"")),"")</f>
        <v>0.8</v>
      </c>
      <c r="AM549" s="157">
        <f>IFERROR(IF(AF549="Impacto",(Y549-(+Y549*AK549)),IF(AF549="Probabilidad",Y549,"")),"")</f>
        <v>0.30000000000000004</v>
      </c>
      <c r="AN549" s="158" t="s">
        <v>98</v>
      </c>
      <c r="AO549" s="158" t="s">
        <v>686</v>
      </c>
      <c r="AP549" s="158" t="s">
        <v>100</v>
      </c>
      <c r="AQ549" s="171" t="s">
        <v>2437</v>
      </c>
      <c r="AR549" s="156">
        <f>S549</f>
        <v>0.8</v>
      </c>
      <c r="AS549" s="156">
        <f>IF(AL549="","",MIN(AL549:AL549))</f>
        <v>0.8</v>
      </c>
      <c r="AT549" s="177" t="str">
        <f>IFERROR(IF(AS549="","",IF(AS549&lt;=0.2,"Muy Baja",IF(AS549&lt;=0.4,"Baja",IF(AS549&lt;=0.6,"Media",IF(AS549&lt;=0.8,"Alta","Muy Alta"))))),"")</f>
        <v>Alta</v>
      </c>
      <c r="AU549" s="156">
        <f>Y549</f>
        <v>0.4</v>
      </c>
      <c r="AV549" s="156">
        <f>IF(AM549="","",MIN(AM549:AM549))</f>
        <v>0.30000000000000004</v>
      </c>
      <c r="AW549" s="177" t="str">
        <f>IFERROR(IF(AV549="","",IF(AV549&lt;=0.2,"Leve",IF(AV549&lt;=0.4,"Menor",IF(AV549&lt;=0.6,"Moderado",IF(AV549&lt;=0.8,"Mayor","Catastrófico"))))),"")</f>
        <v>Menor</v>
      </c>
      <c r="AX549" s="177" t="str">
        <f>AA549</f>
        <v>Moderado</v>
      </c>
      <c r="AY549" s="177" t="str">
        <f>IFERROR(IF(OR(AND(AT549="Muy Baja",AW549="Leve"),AND(AT549="Muy Baja",AW549="Menor"),AND(AT549="Baja",AW549="Leve")),"Bajo",IF(OR(AND(AT549="Muy baja",AW549="Moderado"),AND(AT549="Baja",AW549="Menor"),AND(AT549="Baja",AW549="Moderado"),AND(AT549="Media",AW549="Leve"),AND(AT549="Media",AW549="Menor"),AND(AT549="Media",AW549="Moderado"),AND(AT549="Alta",AW549="Leve"),AND(AT549="Alta",AW549="Menor")),"Moderado",IF(OR(AND(AT549="Muy Baja",AW549="Mayor"),AND(AT549="Baja",AW549="Mayor"),AND(AT549="Media",AW549="Mayor"),AND(AT549="Alta",AW549="Moderado"),AND(AT549="Alta",AW549="Mayor"),AND(AT549="Muy Alta",AW549="Leve"),AND(AT549="Muy Alta",AW549="Menor"),AND(AT549="Muy Alta",AW549="Moderado"),AND(AT549="Muy Alta",AW549="Mayor")),"Alto",IF(OR(AND(AT549="Muy Baja",AW549="Catastrófico"),AND(AT549="Baja",AW549="Catastrófico"),AND(AT549="Media",AW549="Catastrófico"),AND(AT549="Alta",AW549="Catastrófico"),AND(AT549="Muy Alta",AW549="Catastrófico")),"Extremo","")))),"")</f>
        <v>Moderado</v>
      </c>
      <c r="AZ549" s="171" t="s">
        <v>104</v>
      </c>
      <c r="BA549" s="159" t="s">
        <v>2444</v>
      </c>
      <c r="BB549" s="159" t="s">
        <v>2445</v>
      </c>
      <c r="BC549" s="159" t="s">
        <v>2423</v>
      </c>
      <c r="BD549" s="152" t="s">
        <v>2334</v>
      </c>
      <c r="BE549" s="179">
        <v>45657</v>
      </c>
      <c r="BF549" s="152"/>
      <c r="BG549" s="152"/>
      <c r="BH549" s="180"/>
      <c r="BI549" s="180"/>
      <c r="BJ549" s="180"/>
      <c r="BK549" s="180"/>
      <c r="BL549" s="180"/>
      <c r="BM549" s="152"/>
      <c r="BN549" s="152"/>
      <c r="BO549" s="296"/>
    </row>
    <row r="550" spans="1:67" ht="76.5">
      <c r="A550" s="805"/>
      <c r="B550" s="808"/>
      <c r="C550" s="808"/>
      <c r="D550" s="728" t="s">
        <v>1299</v>
      </c>
      <c r="E550" s="728" t="s">
        <v>737</v>
      </c>
      <c r="F550" s="515">
        <v>15</v>
      </c>
      <c r="G550" s="519" t="s">
        <v>2446</v>
      </c>
      <c r="H550" s="520" t="s">
        <v>1368</v>
      </c>
      <c r="I550" s="795" t="s">
        <v>1302</v>
      </c>
      <c r="J550" s="491" t="s">
        <v>2447</v>
      </c>
      <c r="K550" s="795" t="s">
        <v>180</v>
      </c>
      <c r="L550" s="516" t="s">
        <v>365</v>
      </c>
      <c r="M550" s="492" t="s">
        <v>1304</v>
      </c>
      <c r="N550" s="516" t="s">
        <v>1536</v>
      </c>
      <c r="O550" s="516" t="s">
        <v>1537</v>
      </c>
      <c r="P550" s="519" t="s">
        <v>188</v>
      </c>
      <c r="Q550" s="514" t="s">
        <v>188</v>
      </c>
      <c r="R550" s="520" t="s">
        <v>124</v>
      </c>
      <c r="S550" s="482">
        <f>IF(R550="Muy Alta",100%,IF(R550="Alta",80%,IF(R550="Media",60%,IF(R550="Baja",40%,IF(R550="Muy Baja",20%,"")))))</f>
        <v>0.4</v>
      </c>
      <c r="T550" s="520"/>
      <c r="U550" s="482" t="str">
        <f>IF(T550="Catastrófico",100%,IF(T550="Mayor",80%,IF(T550="Moderado",60%,IF(T550="Menor",40%,IF(T550="Leve",20%,"")))))</f>
        <v/>
      </c>
      <c r="V550" s="520" t="s">
        <v>183</v>
      </c>
      <c r="W550" s="482">
        <f>IF(V550="Catastrófico",100%,IF(V550="Mayor",80%,IF(V550="Moderado",60%,IF(V550="Menor",40%,IF(V550="Leve",20%,"")))))</f>
        <v>0.4</v>
      </c>
      <c r="X550" s="485" t="str">
        <f>IF(Y550=100%,"Catastrófico",IF(Y550=80%,"Mayor",IF(Y550=60%,"Moderado",IF(Y550=40%,"Menor",IF(Y550=20%,"Leve","")))))</f>
        <v>Menor</v>
      </c>
      <c r="Y550" s="482">
        <f>IF(AND(U550="",W550=""),"",MAX(U550,W550))</f>
        <v>0.4</v>
      </c>
      <c r="Z550" s="482" t="str">
        <f>CONCATENATE(R550,X550)</f>
        <v>BajaMenor</v>
      </c>
      <c r="AA550" s="492" t="str">
        <f>IF(Z550="Muy AltaLeve","Alto",IF(Z550="Muy AltaMenor","Alto",IF(Z550="Muy AltaModerado","Alto",IF(Z550="Muy AltaMayor","Alto",IF(Z550="Muy AltaCatastrófico","Extremo",IF(Z550="AltaLeve","Moderado",IF(Z550="AltaMenor","Moderado",IF(Z550="AltaModerado","Alto",IF(Z550="AltaMayor","Alto",IF(Z550="AltaCatastrófico","Extremo",IF(Z550="MediaLeve","Moderado",IF(Z550="MediaMenor","Moderado",IF(Z550="MediaModerado","Moderado",IF(Z550="MediaMayor","Alto",IF(Z550="MediaCatastrófico","Extremo",IF(Z550="BajaLeve","Bajo",IF(Z550="BajaMenor","Moderado",IF(Z550="BajaModerado","Moderado",IF(Z550="BajaMayor","Alto",IF(Z550="BajaCatastrófico","Extremo",IF(Z550="Muy BajaLeve","Bajo",IF(Z550="Muy BajaMenor","Bajo",IF(Z550="Muy BajaModerado","Moderado",IF(Z550="Muy BajaMayor","Alto",IF(Z550="Muy BajaCatastrófico","Extremo","")))))))))))))))))))))))))</f>
        <v>Moderado</v>
      </c>
      <c r="AB550" s="151">
        <v>1</v>
      </c>
      <c r="AC550" s="152" t="s">
        <v>2448</v>
      </c>
      <c r="AD550" s="159" t="s">
        <v>2341</v>
      </c>
      <c r="AE550" s="152" t="s">
        <v>1324</v>
      </c>
      <c r="AF550" s="153" t="str">
        <f t="shared" si="33"/>
        <v>Probabilidad</v>
      </c>
      <c r="AG550" s="154" t="s">
        <v>231</v>
      </c>
      <c r="AH550" s="155">
        <f t="shared" si="32"/>
        <v>0.15</v>
      </c>
      <c r="AI550" s="154" t="s">
        <v>97</v>
      </c>
      <c r="AJ550" s="155">
        <f t="shared" si="34"/>
        <v>0.15</v>
      </c>
      <c r="AK550" s="156">
        <f t="shared" si="35"/>
        <v>0.3</v>
      </c>
      <c r="AL550" s="157">
        <f>IFERROR(IF(AF550="Probabilidad",(S550-(+S550*AK550)),IF(AF550="Impacto",S550,"")),"")</f>
        <v>0.28000000000000003</v>
      </c>
      <c r="AM550" s="157">
        <f>IFERROR(IF(AF550="Impacto",(Y550-(+Y550*AK550)),IF(AF550="Probabilidad",Y550,"")),"")</f>
        <v>0.4</v>
      </c>
      <c r="AN550" s="158" t="s">
        <v>98</v>
      </c>
      <c r="AO550" s="158" t="s">
        <v>99</v>
      </c>
      <c r="AP550" s="158" t="s">
        <v>100</v>
      </c>
      <c r="AQ550" s="520" t="s">
        <v>2437</v>
      </c>
      <c r="AR550" s="490">
        <f>S550</f>
        <v>0.4</v>
      </c>
      <c r="AS550" s="490">
        <f>IF(AL550="","",MIN(AL550:AL553))</f>
        <v>0.11760000000000001</v>
      </c>
      <c r="AT550" s="492" t="str">
        <f>IFERROR(IF(AS550="","",IF(AS550&lt;=0.2,"Muy Baja",IF(AS550&lt;=0.4,"Baja",IF(AS550&lt;=0.6,"Media",IF(AS550&lt;=0.8,"Alta","Muy Alta"))))),"")</f>
        <v>Muy Baja</v>
      </c>
      <c r="AU550" s="490">
        <f>Y550</f>
        <v>0.4</v>
      </c>
      <c r="AV550" s="490">
        <f>IF(AM550="","",MIN(AM550:AM553))</f>
        <v>0.30000000000000004</v>
      </c>
      <c r="AW550" s="492" t="str">
        <f>IFERROR(IF(AV550="","",IF(AV550&lt;=0.2,"Leve",IF(AV550&lt;=0.4,"Menor",IF(AV550&lt;=0.6,"Moderado",IF(AV550&lt;=0.8,"Mayor","Catastrófico"))))),"")</f>
        <v>Menor</v>
      </c>
      <c r="AX550" s="492" t="str">
        <f>AA550</f>
        <v>Moderado</v>
      </c>
      <c r="AY550" s="492" t="str">
        <f>IFERROR(IF(OR(AND(AT550="Muy Baja",AW550="Leve"),AND(AT550="Muy Baja",AW550="Menor"),AND(AT550="Baja",AW550="Leve")),"Bajo",IF(OR(AND(AT550="Muy baja",AW550="Moderado"),AND(AT550="Baja",AW550="Menor"),AND(AT550="Baja",AW550="Moderado"),AND(AT550="Media",AW550="Leve"),AND(AT550="Media",AW550="Menor"),AND(AT550="Media",AW550="Moderado"),AND(AT550="Alta",AW550="Leve"),AND(AT550="Alta",AW550="Menor")),"Moderado",IF(OR(AND(AT550="Muy Baja",AW550="Mayor"),AND(AT550="Baja",AW550="Mayor"),AND(AT550="Media",AW550="Mayor"),AND(AT550="Alta",AW550="Moderado"),AND(AT550="Alta",AW550="Mayor"),AND(AT550="Muy Alta",AW550="Leve"),AND(AT550="Muy Alta",AW550="Menor"),AND(AT550="Muy Alta",AW550="Moderado"),AND(AT550="Muy Alta",AW550="Mayor")),"Alto",IF(OR(AND(AT550="Muy Baja",AW550="Catastrófico"),AND(AT550="Baja",AW550="Catastrófico"),AND(AT550="Media",AW550="Catastrófico"),AND(AT550="Alta",AW550="Catastrófico"),AND(AT550="Muy Alta",AW550="Catastrófico")),"Extremo","")))),"")</f>
        <v>Bajo</v>
      </c>
      <c r="AZ550" s="520" t="s">
        <v>127</v>
      </c>
      <c r="BA550" s="519" t="s">
        <v>188</v>
      </c>
      <c r="BB550" s="519" t="s">
        <v>188</v>
      </c>
      <c r="BC550" s="519" t="s">
        <v>188</v>
      </c>
      <c r="BD550" s="519" t="s">
        <v>188</v>
      </c>
      <c r="BE550" s="519" t="s">
        <v>188</v>
      </c>
      <c r="BF550" s="516"/>
      <c r="BG550" s="516"/>
      <c r="BH550" s="581"/>
      <c r="BI550" s="581"/>
      <c r="BJ550" s="581"/>
      <c r="BK550" s="581"/>
      <c r="BL550" s="581"/>
      <c r="BM550" s="516"/>
      <c r="BN550" s="516"/>
      <c r="BO550" s="719"/>
    </row>
    <row r="551" spans="1:67" ht="106.5">
      <c r="A551" s="805"/>
      <c r="B551" s="808"/>
      <c r="C551" s="808"/>
      <c r="D551" s="728"/>
      <c r="E551" s="728"/>
      <c r="F551" s="515"/>
      <c r="G551" s="519"/>
      <c r="H551" s="520"/>
      <c r="I551" s="795"/>
      <c r="J551" s="491"/>
      <c r="K551" s="795"/>
      <c r="L551" s="516"/>
      <c r="M551" s="492"/>
      <c r="N551" s="516"/>
      <c r="O551" s="516"/>
      <c r="P551" s="519"/>
      <c r="Q551" s="514"/>
      <c r="R551" s="520"/>
      <c r="S551" s="482"/>
      <c r="T551" s="520"/>
      <c r="U551" s="482"/>
      <c r="V551" s="520"/>
      <c r="W551" s="482"/>
      <c r="X551" s="485"/>
      <c r="Y551" s="482"/>
      <c r="Z551" s="482"/>
      <c r="AA551" s="492"/>
      <c r="AB551" s="151">
        <v>2</v>
      </c>
      <c r="AC551" s="152" t="s">
        <v>2449</v>
      </c>
      <c r="AD551" s="159" t="s">
        <v>322</v>
      </c>
      <c r="AE551" s="152" t="s">
        <v>2103</v>
      </c>
      <c r="AF551" s="153" t="str">
        <f t="shared" si="33"/>
        <v>Probabilidad</v>
      </c>
      <c r="AG551" s="154" t="s">
        <v>96</v>
      </c>
      <c r="AH551" s="155">
        <f t="shared" si="32"/>
        <v>0.25</v>
      </c>
      <c r="AI551" s="154" t="s">
        <v>97</v>
      </c>
      <c r="AJ551" s="155">
        <f t="shared" si="34"/>
        <v>0.15</v>
      </c>
      <c r="AK551" s="156">
        <f t="shared" si="35"/>
        <v>0.4</v>
      </c>
      <c r="AL551" s="157">
        <f>IFERROR(IF(AND(AF550="Probabilidad",AF551="Probabilidad"),(AL550-(+AL550*AK551)),IF(AF551="Probabilidad",(S550-(+S550*AK551)),IF(AF551="Impacto",AL550,""))),"")</f>
        <v>0.16800000000000001</v>
      </c>
      <c r="AM551" s="157">
        <f>IFERROR(IF(AND(AF550="Impacto",AF551="Impacto"),(AM550-(+AM550*AK551)),IF(AF551="Impacto",(Y550-(Y550*AK551)),IF(AF551="Probabilidad",AM550,""))),"")</f>
        <v>0.4</v>
      </c>
      <c r="AN551" s="158" t="s">
        <v>98</v>
      </c>
      <c r="AO551" s="158" t="s">
        <v>99</v>
      </c>
      <c r="AP551" s="158" t="s">
        <v>100</v>
      </c>
      <c r="AQ551" s="520"/>
      <c r="AR551" s="491"/>
      <c r="AS551" s="491"/>
      <c r="AT551" s="492"/>
      <c r="AU551" s="491"/>
      <c r="AV551" s="491"/>
      <c r="AW551" s="492"/>
      <c r="AX551" s="492"/>
      <c r="AY551" s="492"/>
      <c r="AZ551" s="520"/>
      <c r="BA551" s="519"/>
      <c r="BB551" s="519"/>
      <c r="BC551" s="519"/>
      <c r="BD551" s="519"/>
      <c r="BE551" s="519"/>
      <c r="BF551" s="516"/>
      <c r="BG551" s="516"/>
      <c r="BH551" s="581"/>
      <c r="BI551" s="581"/>
      <c r="BJ551" s="581"/>
      <c r="BK551" s="581"/>
      <c r="BL551" s="581"/>
      <c r="BM551" s="516"/>
      <c r="BN551" s="516"/>
      <c r="BO551" s="719"/>
    </row>
    <row r="552" spans="1:67" ht="69">
      <c r="A552" s="805"/>
      <c r="B552" s="808"/>
      <c r="C552" s="808"/>
      <c r="D552" s="728"/>
      <c r="E552" s="728"/>
      <c r="F552" s="515"/>
      <c r="G552" s="519"/>
      <c r="H552" s="520"/>
      <c r="I552" s="795"/>
      <c r="J552" s="491"/>
      <c r="K552" s="795"/>
      <c r="L552" s="516"/>
      <c r="M552" s="492"/>
      <c r="N552" s="516"/>
      <c r="O552" s="516"/>
      <c r="P552" s="519"/>
      <c r="Q552" s="514"/>
      <c r="R552" s="520"/>
      <c r="S552" s="482"/>
      <c r="T552" s="520"/>
      <c r="U552" s="482"/>
      <c r="V552" s="520"/>
      <c r="W552" s="482"/>
      <c r="X552" s="485"/>
      <c r="Y552" s="482"/>
      <c r="Z552" s="482"/>
      <c r="AA552" s="492"/>
      <c r="AB552" s="151">
        <v>3</v>
      </c>
      <c r="AC552" s="152" t="s">
        <v>1758</v>
      </c>
      <c r="AD552" s="159" t="s">
        <v>320</v>
      </c>
      <c r="AE552" s="152" t="s">
        <v>2104</v>
      </c>
      <c r="AF552" s="153" t="str">
        <f t="shared" si="33"/>
        <v>Impacto</v>
      </c>
      <c r="AG552" s="154" t="s">
        <v>270</v>
      </c>
      <c r="AH552" s="155">
        <f t="shared" si="32"/>
        <v>0.1</v>
      </c>
      <c r="AI552" s="154" t="s">
        <v>97</v>
      </c>
      <c r="AJ552" s="155">
        <f t="shared" si="34"/>
        <v>0.15</v>
      </c>
      <c r="AK552" s="156">
        <f t="shared" si="35"/>
        <v>0.25</v>
      </c>
      <c r="AL552" s="157">
        <f>IFERROR(IF(AND(AF551="Probabilidad",AF552="Probabilidad"),(AL551-(+AL551*AK552)),IF(AND(AF551="Impacto",AF552="Probabilidad"),(AL550-(+AL550*AK552)),IF(AF552="Impacto",AL551,""))),"")</f>
        <v>0.16800000000000001</v>
      </c>
      <c r="AM552" s="157">
        <f>IFERROR(IF(AND(AF551="Impacto",AF552="Impacto"),(AM551-(+AM551*AK552)),IF(AND(AF551="Probabilidad",AF552="Impacto"),(AM550-(+AM550*AK552)),IF(AF552="Probabilidad",AM551,""))),"")</f>
        <v>0.30000000000000004</v>
      </c>
      <c r="AN552" s="158" t="s">
        <v>98</v>
      </c>
      <c r="AO552" s="158" t="s">
        <v>686</v>
      </c>
      <c r="AP552" s="158" t="s">
        <v>100</v>
      </c>
      <c r="AQ552" s="520"/>
      <c r="AR552" s="491"/>
      <c r="AS552" s="491"/>
      <c r="AT552" s="492"/>
      <c r="AU552" s="491"/>
      <c r="AV552" s="491"/>
      <c r="AW552" s="492"/>
      <c r="AX552" s="492"/>
      <c r="AY552" s="492"/>
      <c r="AZ552" s="520"/>
      <c r="BA552" s="519"/>
      <c r="BB552" s="519"/>
      <c r="BC552" s="519"/>
      <c r="BD552" s="519"/>
      <c r="BE552" s="519"/>
      <c r="BF552" s="516"/>
      <c r="BG552" s="516"/>
      <c r="BH552" s="581"/>
      <c r="BI552" s="581"/>
      <c r="BJ552" s="581"/>
      <c r="BK552" s="581"/>
      <c r="BL552" s="581"/>
      <c r="BM552" s="516"/>
      <c r="BN552" s="516"/>
      <c r="BO552" s="719"/>
    </row>
    <row r="553" spans="1:67" ht="121.5">
      <c r="A553" s="805"/>
      <c r="B553" s="808"/>
      <c r="C553" s="808"/>
      <c r="D553" s="728"/>
      <c r="E553" s="728"/>
      <c r="F553" s="515"/>
      <c r="G553" s="519"/>
      <c r="H553" s="520"/>
      <c r="I553" s="795"/>
      <c r="J553" s="491"/>
      <c r="K553" s="795"/>
      <c r="L553" s="516"/>
      <c r="M553" s="492"/>
      <c r="N553" s="516"/>
      <c r="O553" s="516"/>
      <c r="P553" s="519"/>
      <c r="Q553" s="514"/>
      <c r="R553" s="520"/>
      <c r="S553" s="482"/>
      <c r="T553" s="520"/>
      <c r="U553" s="482"/>
      <c r="V553" s="520"/>
      <c r="W553" s="482"/>
      <c r="X553" s="485"/>
      <c r="Y553" s="482"/>
      <c r="Z553" s="482"/>
      <c r="AA553" s="492"/>
      <c r="AB553" s="151">
        <v>4</v>
      </c>
      <c r="AC553" s="152" t="s">
        <v>2450</v>
      </c>
      <c r="AD553" s="159" t="s">
        <v>2336</v>
      </c>
      <c r="AE553" s="159" t="s">
        <v>1356</v>
      </c>
      <c r="AF553" s="153" t="str">
        <f t="shared" si="33"/>
        <v>Probabilidad</v>
      </c>
      <c r="AG553" s="154" t="s">
        <v>231</v>
      </c>
      <c r="AH553" s="155">
        <f t="shared" si="32"/>
        <v>0.15</v>
      </c>
      <c r="AI553" s="154" t="s">
        <v>97</v>
      </c>
      <c r="AJ553" s="155">
        <f t="shared" si="34"/>
        <v>0.15</v>
      </c>
      <c r="AK553" s="156">
        <f t="shared" si="35"/>
        <v>0.3</v>
      </c>
      <c r="AL553" s="157">
        <f>IFERROR(IF(AND(AF552="Probabilidad",AF553="Probabilidad"),(AL552-(+AL552*AK553)),IF(AND(AF552="Impacto",AF553="Probabilidad"),(AL551-(+AL551*AK553)),IF(AF553="Impacto",AL552,""))),"")</f>
        <v>0.11760000000000001</v>
      </c>
      <c r="AM553" s="157">
        <f>IFERROR(IF(AND(AF552="Impacto",AF553="Impacto"),(AM552-(+AM552*AK553)),IF(AND(AF552="Probabilidad",AF553="Impacto"),(AM551-(+AM551*AK553)),IF(AF553="Probabilidad",AM552,""))),"")</f>
        <v>0.30000000000000004</v>
      </c>
      <c r="AN553" s="158" t="s">
        <v>98</v>
      </c>
      <c r="AO553" s="158" t="s">
        <v>99</v>
      </c>
      <c r="AP553" s="158" t="s">
        <v>100</v>
      </c>
      <c r="AQ553" s="520"/>
      <c r="AR553" s="491"/>
      <c r="AS553" s="491"/>
      <c r="AT553" s="492"/>
      <c r="AU553" s="491"/>
      <c r="AV553" s="491"/>
      <c r="AW553" s="492"/>
      <c r="AX553" s="492"/>
      <c r="AY553" s="492"/>
      <c r="AZ553" s="520"/>
      <c r="BA553" s="519"/>
      <c r="BB553" s="519"/>
      <c r="BC553" s="519"/>
      <c r="BD553" s="519"/>
      <c r="BE553" s="519"/>
      <c r="BF553" s="516"/>
      <c r="BG553" s="516"/>
      <c r="BH553" s="581"/>
      <c r="BI553" s="581"/>
      <c r="BJ553" s="581"/>
      <c r="BK553" s="581"/>
      <c r="BL553" s="581"/>
      <c r="BM553" s="516"/>
      <c r="BN553" s="516"/>
      <c r="BO553" s="719"/>
    </row>
    <row r="554" spans="1:67" ht="76.5">
      <c r="A554" s="805"/>
      <c r="B554" s="808"/>
      <c r="C554" s="808"/>
      <c r="D554" s="728" t="s">
        <v>1299</v>
      </c>
      <c r="E554" s="728" t="s">
        <v>737</v>
      </c>
      <c r="F554" s="515">
        <v>16</v>
      </c>
      <c r="G554" s="519" t="s">
        <v>2451</v>
      </c>
      <c r="H554" s="520" t="s">
        <v>1368</v>
      </c>
      <c r="I554" s="795" t="s">
        <v>1316</v>
      </c>
      <c r="J554" s="491" t="s">
        <v>2452</v>
      </c>
      <c r="K554" s="737" t="s">
        <v>180</v>
      </c>
      <c r="L554" s="516" t="s">
        <v>365</v>
      </c>
      <c r="M554" s="492" t="s">
        <v>1304</v>
      </c>
      <c r="N554" s="516" t="s">
        <v>2453</v>
      </c>
      <c r="O554" s="516" t="s">
        <v>1544</v>
      </c>
      <c r="P554" s="519" t="s">
        <v>188</v>
      </c>
      <c r="Q554" s="514" t="s">
        <v>188</v>
      </c>
      <c r="R554" s="519" t="s">
        <v>90</v>
      </c>
      <c r="S554" s="827">
        <f>IF(R554="Muy Alta",100%,IF(R554="Alta",80%,IF(R554="Media",60%,IF(R554="Baja",40%,IF(R554="Muy Baja",20%,"")))))</f>
        <v>0.6</v>
      </c>
      <c r="T554" s="519"/>
      <c r="U554" s="827" t="str">
        <f>IF(T554="Catastrófico",100%,IF(T554="Mayor",80%,IF(T554="Moderado",60%,IF(T554="Menor",40%,IF(T554="Leve",20%,"")))))</f>
        <v/>
      </c>
      <c r="V554" s="519" t="s">
        <v>183</v>
      </c>
      <c r="W554" s="827">
        <f>IF(V554="Catastrófico",100%,IF(V554="Mayor",80%,IF(V554="Moderado",60%,IF(V554="Menor",40%,IF(V554="Leve",20%,"")))))</f>
        <v>0.4</v>
      </c>
      <c r="X554" s="828" t="str">
        <f>IF(Y554=100%,"Catastrófico",IF(Y554=80%,"Mayor",IF(Y554=60%,"Moderado",IF(Y554=40%,"Menor",IF(Y554=20%,"Leve","")))))</f>
        <v>Menor</v>
      </c>
      <c r="Y554" s="827">
        <f>IF(AND(U554="",W554=""),"",MAX(U554,W554))</f>
        <v>0.4</v>
      </c>
      <c r="Z554" s="827" t="str">
        <f>CONCATENATE(R554,X554)</f>
        <v>MediaMenor</v>
      </c>
      <c r="AA554" s="676" t="str">
        <f>IF(Z554="Muy AltaLeve","Alto",IF(Z554="Muy AltaMenor","Alto",IF(Z554="Muy AltaModerado","Alto",IF(Z554="Muy AltaMayor","Alto",IF(Z554="Muy AltaCatastrófico","Extremo",IF(Z554="AltaLeve","Moderado",IF(Z554="AltaMenor","Moderado",IF(Z554="AltaModerado","Alto",IF(Z554="AltaMayor","Alto",IF(Z554="AltaCatastrófico","Extremo",IF(Z554="MediaLeve","Moderado",IF(Z554="MediaMenor","Moderado",IF(Z554="MediaModerado","Moderado",IF(Z554="MediaMayor","Alto",IF(Z554="MediaCatastrófico","Extremo",IF(Z554="BajaLeve","Bajo",IF(Z554="BajaMenor","Moderado",IF(Z554="BajaModerado","Moderado",IF(Z554="BajaMayor","Alto",IF(Z554="BajaCatastrófico","Extremo",IF(Z554="Muy BajaLeve","Bajo",IF(Z554="Muy BajaMenor","Bajo",IF(Z554="Muy BajaModerado","Moderado",IF(Z554="Muy BajaMayor","Alto",IF(Z554="Muy BajaCatastrófico","Extremo","")))))))))))))))))))))))))</f>
        <v>Moderado</v>
      </c>
      <c r="AB554" s="151">
        <v>1</v>
      </c>
      <c r="AC554" s="152" t="s">
        <v>2448</v>
      </c>
      <c r="AD554" s="159" t="s">
        <v>2341</v>
      </c>
      <c r="AE554" s="152" t="s">
        <v>1324</v>
      </c>
      <c r="AF554" s="153" t="str">
        <f t="shared" si="33"/>
        <v>Probabilidad</v>
      </c>
      <c r="AG554" s="154" t="s">
        <v>231</v>
      </c>
      <c r="AH554" s="155">
        <f t="shared" si="32"/>
        <v>0.15</v>
      </c>
      <c r="AI554" s="154" t="s">
        <v>97</v>
      </c>
      <c r="AJ554" s="155">
        <f t="shared" si="34"/>
        <v>0.15</v>
      </c>
      <c r="AK554" s="156">
        <f t="shared" si="35"/>
        <v>0.3</v>
      </c>
      <c r="AL554" s="157">
        <f>IFERROR(IF(AF554="Probabilidad",(S554-(+S554*AK554)),IF(AF554="Impacto",S554,"")),"")</f>
        <v>0.42</v>
      </c>
      <c r="AM554" s="157">
        <f>IFERROR(IF(AF554="Impacto",(Y554-(+Y554*AK554)),IF(AF554="Probabilidad",Y554,"")),"")</f>
        <v>0.4</v>
      </c>
      <c r="AN554" s="158" t="s">
        <v>98</v>
      </c>
      <c r="AO554" s="158" t="s">
        <v>99</v>
      </c>
      <c r="AP554" s="158" t="s">
        <v>100</v>
      </c>
      <c r="AQ554" s="483" t="s">
        <v>2437</v>
      </c>
      <c r="AR554" s="490">
        <f>S554</f>
        <v>0.6</v>
      </c>
      <c r="AS554" s="490">
        <f>IF(AL554="","",MIN(AL554:AL556))</f>
        <v>0.20579999999999998</v>
      </c>
      <c r="AT554" s="676" t="str">
        <f>IFERROR(IF(AS554="","",IF(AS554&lt;=0.2,"Muy Baja",IF(AS554&lt;=0.4,"Baja",IF(AS554&lt;=0.6,"Media",IF(AS554&lt;=0.8,"Alta","Muy Alta"))))),"")</f>
        <v>Baja</v>
      </c>
      <c r="AU554" s="826">
        <f>Y554</f>
        <v>0.4</v>
      </c>
      <c r="AV554" s="826">
        <f>IF(AM554="","",MIN(AM554:AM556))</f>
        <v>0.4</v>
      </c>
      <c r="AW554" s="676" t="str">
        <f>IFERROR(IF(AV554="","",IF(AV554&lt;=0.2,"Leve",IF(AV554&lt;=0.4,"Menor",IF(AV554&lt;=0.6,"Moderado",IF(AV554&lt;=0.8,"Mayor","Catastrófico"))))),"")</f>
        <v>Menor</v>
      </c>
      <c r="AX554" s="676" t="str">
        <f>AA554</f>
        <v>Moderado</v>
      </c>
      <c r="AY554" s="676" t="str">
        <f>IFERROR(IF(OR(AND(AT554="Muy Baja",AW554="Leve"),AND(AT554="Muy Baja",AW554="Menor"),AND(AT554="Baja",AW554="Leve")),"Bajo",IF(OR(AND(AT554="Muy baja",AW554="Moderado"),AND(AT554="Baja",AW554="Menor"),AND(AT554="Baja",AW554="Moderado"),AND(AT554="Media",AW554="Leve"),AND(AT554="Media",AW554="Menor"),AND(AT554="Media",AW554="Moderado"),AND(AT554="Alta",AW554="Leve"),AND(AT554="Alta",AW554="Menor")),"Moderado",IF(OR(AND(AT554="Muy Baja",AW554="Mayor"),AND(AT554="Baja",AW554="Mayor"),AND(AT554="Media",AW554="Mayor"),AND(AT554="Alta",AW554="Moderado"),AND(AT554="Alta",AW554="Mayor"),AND(AT554="Muy Alta",AW554="Leve"),AND(AT554="Muy Alta",AW554="Menor"),AND(AT554="Muy Alta",AW554="Moderado"),AND(AT554="Muy Alta",AW554="Mayor")),"Alto",IF(OR(AND(AT554="Muy Baja",AW554="Catastrófico"),AND(AT554="Baja",AW554="Catastrófico"),AND(AT554="Media",AW554="Catastrófico"),AND(AT554="Alta",AW554="Catastrófico"),AND(AT554="Muy Alta",AW554="Catastrófico")),"Extremo","")))),"")</f>
        <v>Moderado</v>
      </c>
      <c r="AZ554" s="520" t="s">
        <v>104</v>
      </c>
      <c r="BA554" s="519" t="s">
        <v>2454</v>
      </c>
      <c r="BB554" s="519" t="s">
        <v>2455</v>
      </c>
      <c r="BC554" s="519" t="s">
        <v>2321</v>
      </c>
      <c r="BD554" s="519" t="s">
        <v>2389</v>
      </c>
      <c r="BE554" s="694">
        <v>45657</v>
      </c>
      <c r="BF554" s="694"/>
      <c r="BG554" s="516"/>
      <c r="BH554" s="581"/>
      <c r="BI554" s="581"/>
      <c r="BJ554" s="581"/>
      <c r="BK554" s="581"/>
      <c r="BL554" s="581"/>
      <c r="BM554" s="516"/>
      <c r="BN554" s="516"/>
      <c r="BO554" s="719"/>
    </row>
    <row r="555" spans="1:67" ht="106.5">
      <c r="A555" s="805"/>
      <c r="B555" s="808"/>
      <c r="C555" s="808"/>
      <c r="D555" s="728"/>
      <c r="E555" s="728"/>
      <c r="F555" s="515"/>
      <c r="G555" s="519"/>
      <c r="H555" s="520"/>
      <c r="I555" s="795"/>
      <c r="J555" s="491"/>
      <c r="K555" s="737"/>
      <c r="L555" s="516"/>
      <c r="M555" s="492"/>
      <c r="N555" s="516"/>
      <c r="O555" s="516"/>
      <c r="P555" s="519"/>
      <c r="Q555" s="514"/>
      <c r="R555" s="519"/>
      <c r="S555" s="827"/>
      <c r="T555" s="519"/>
      <c r="U555" s="827"/>
      <c r="V555" s="519"/>
      <c r="W555" s="827"/>
      <c r="X555" s="828"/>
      <c r="Y555" s="827"/>
      <c r="Z555" s="827"/>
      <c r="AA555" s="676"/>
      <c r="AB555" s="151">
        <v>2</v>
      </c>
      <c r="AC555" s="152" t="s">
        <v>1391</v>
      </c>
      <c r="AD555" s="159" t="s">
        <v>320</v>
      </c>
      <c r="AE555" s="152" t="s">
        <v>1356</v>
      </c>
      <c r="AF555" s="153" t="str">
        <f t="shared" si="33"/>
        <v>Probabilidad</v>
      </c>
      <c r="AG555" s="154" t="s">
        <v>231</v>
      </c>
      <c r="AH555" s="155">
        <f t="shared" si="32"/>
        <v>0.15</v>
      </c>
      <c r="AI555" s="154" t="s">
        <v>97</v>
      </c>
      <c r="AJ555" s="155">
        <f t="shared" si="34"/>
        <v>0.15</v>
      </c>
      <c r="AK555" s="156">
        <f t="shared" si="35"/>
        <v>0.3</v>
      </c>
      <c r="AL555" s="157">
        <f>IFERROR(IF(AND(AF554="Probabilidad",AF555="Probabilidad"),(AL554-(+AL554*AK555)),IF(AF555="Probabilidad",(S554-(+S554*AK555)),IF(AF555="Impacto",AL554,""))),"")</f>
        <v>0.29399999999999998</v>
      </c>
      <c r="AM555" s="157">
        <f>IFERROR(IF(AND(AF554="Impacto",AF555="Impacto"),(AM554-(+AM554*AK555)),IF(AF555="Impacto",(Y554-(Y554*AK555)),IF(AF555="Probabilidad",AM554,""))),"")</f>
        <v>0.4</v>
      </c>
      <c r="AN555" s="158" t="s">
        <v>98</v>
      </c>
      <c r="AO555" s="158" t="s">
        <v>99</v>
      </c>
      <c r="AP555" s="158" t="s">
        <v>100</v>
      </c>
      <c r="AQ555" s="483"/>
      <c r="AR555" s="491"/>
      <c r="AS555" s="491"/>
      <c r="AT555" s="676"/>
      <c r="AU555" s="675"/>
      <c r="AV555" s="675"/>
      <c r="AW555" s="676"/>
      <c r="AX555" s="676"/>
      <c r="AY555" s="676"/>
      <c r="AZ555" s="520"/>
      <c r="BA555" s="519"/>
      <c r="BB555" s="519"/>
      <c r="BC555" s="519"/>
      <c r="BD555" s="825"/>
      <c r="BE555" s="516"/>
      <c r="BF555" s="516"/>
      <c r="BG555" s="516"/>
      <c r="BH555" s="581"/>
      <c r="BI555" s="581"/>
      <c r="BJ555" s="581"/>
      <c r="BK555" s="581"/>
      <c r="BL555" s="581"/>
      <c r="BM555" s="516"/>
      <c r="BN555" s="516"/>
      <c r="BO555" s="719"/>
    </row>
    <row r="556" spans="1:67" ht="106.5">
      <c r="A556" s="805"/>
      <c r="B556" s="808"/>
      <c r="C556" s="808"/>
      <c r="D556" s="728"/>
      <c r="E556" s="728"/>
      <c r="F556" s="515"/>
      <c r="G556" s="519"/>
      <c r="H556" s="520"/>
      <c r="I556" s="795"/>
      <c r="J556" s="491"/>
      <c r="K556" s="737"/>
      <c r="L556" s="516"/>
      <c r="M556" s="492"/>
      <c r="N556" s="516"/>
      <c r="O556" s="516"/>
      <c r="P556" s="519"/>
      <c r="Q556" s="514"/>
      <c r="R556" s="519"/>
      <c r="S556" s="827"/>
      <c r="T556" s="519"/>
      <c r="U556" s="827"/>
      <c r="V556" s="519"/>
      <c r="W556" s="827"/>
      <c r="X556" s="828"/>
      <c r="Y556" s="827"/>
      <c r="Z556" s="827"/>
      <c r="AA556" s="676"/>
      <c r="AB556" s="151">
        <v>3</v>
      </c>
      <c r="AC556" s="152" t="s">
        <v>2449</v>
      </c>
      <c r="AD556" s="159" t="s">
        <v>2456</v>
      </c>
      <c r="AE556" s="152" t="s">
        <v>2103</v>
      </c>
      <c r="AF556" s="153" t="str">
        <f t="shared" si="33"/>
        <v>Probabilidad</v>
      </c>
      <c r="AG556" s="154" t="s">
        <v>231</v>
      </c>
      <c r="AH556" s="155">
        <f t="shared" si="32"/>
        <v>0.15</v>
      </c>
      <c r="AI556" s="154" t="s">
        <v>97</v>
      </c>
      <c r="AJ556" s="155">
        <f t="shared" si="34"/>
        <v>0.15</v>
      </c>
      <c r="AK556" s="156">
        <f t="shared" si="35"/>
        <v>0.3</v>
      </c>
      <c r="AL556" s="157">
        <f>IFERROR(IF(AND(AF555="Probabilidad",AF556="Probabilidad"),(AL555-(+AL555*AK556)),IF(AND(AF555="Impacto",AF556="Probabilidad"),(AL554-(+AL554*AK556)),IF(AF556="Impacto",AL555,""))),"")</f>
        <v>0.20579999999999998</v>
      </c>
      <c r="AM556" s="157">
        <f>IFERROR(IF(AND(AF555="Impacto",AF556="Impacto"),(AM555-(+AM555*AK556)),IF(AND(AF555="Probabilidad",AF556="Impacto"),(AM554-(+AM554*AK556)),IF(AF556="Probabilidad",AM555,""))),"")</f>
        <v>0.4</v>
      </c>
      <c r="AN556" s="158" t="s">
        <v>98</v>
      </c>
      <c r="AO556" s="158" t="s">
        <v>99</v>
      </c>
      <c r="AP556" s="158" t="s">
        <v>100</v>
      </c>
      <c r="AQ556" s="483"/>
      <c r="AR556" s="491"/>
      <c r="AS556" s="491"/>
      <c r="AT556" s="676"/>
      <c r="AU556" s="675"/>
      <c r="AV556" s="675"/>
      <c r="AW556" s="676"/>
      <c r="AX556" s="676"/>
      <c r="AY556" s="676"/>
      <c r="AZ556" s="520"/>
      <c r="BA556" s="519"/>
      <c r="BB556" s="519"/>
      <c r="BC556" s="519"/>
      <c r="BD556" s="825"/>
      <c r="BE556" s="516"/>
      <c r="BF556" s="516"/>
      <c r="BG556" s="516"/>
      <c r="BH556" s="581"/>
      <c r="BI556" s="581"/>
      <c r="BJ556" s="581"/>
      <c r="BK556" s="581"/>
      <c r="BL556" s="581"/>
      <c r="BM556" s="516"/>
      <c r="BN556" s="516"/>
      <c r="BO556" s="719"/>
    </row>
    <row r="557" spans="1:67" ht="69">
      <c r="A557" s="804" t="s">
        <v>342</v>
      </c>
      <c r="B557" s="807" t="s">
        <v>343</v>
      </c>
      <c r="C557" s="807" t="s">
        <v>344</v>
      </c>
      <c r="D557" s="824" t="s">
        <v>1299</v>
      </c>
      <c r="E557" s="824" t="s">
        <v>345</v>
      </c>
      <c r="F557" s="716">
        <v>1</v>
      </c>
      <c r="G557" s="701" t="s">
        <v>2457</v>
      </c>
      <c r="H557" s="691" t="s">
        <v>1368</v>
      </c>
      <c r="I557" s="819" t="s">
        <v>1302</v>
      </c>
      <c r="J557" s="705" t="s">
        <v>2458</v>
      </c>
      <c r="K557" s="819" t="s">
        <v>180</v>
      </c>
      <c r="L557" s="683" t="s">
        <v>727</v>
      </c>
      <c r="M557" s="699" t="s">
        <v>1304</v>
      </c>
      <c r="N557" s="683" t="s">
        <v>2459</v>
      </c>
      <c r="O557" s="683" t="s">
        <v>2460</v>
      </c>
      <c r="P557" s="701" t="s">
        <v>188</v>
      </c>
      <c r="Q557" s="743" t="s">
        <v>188</v>
      </c>
      <c r="R557" s="691" t="s">
        <v>124</v>
      </c>
      <c r="S557" s="697">
        <f>IF(R557="Muy Alta",100%,IF(R557="Alta",80%,IF(R557="Media",60%,IF(R557="Baja",40%,IF(R557="Muy Baja",20%,"")))))</f>
        <v>0.4</v>
      </c>
      <c r="T557" s="819"/>
      <c r="U557" s="697" t="str">
        <f>IF(T557="Catastrófico",100%,IF(T557="Mayor",80%,IF(T557="Moderado",60%,IF(T557="Menor",40%,IF(T557="Leve",20%,"")))))</f>
        <v/>
      </c>
      <c r="V557" s="691" t="s">
        <v>125</v>
      </c>
      <c r="W557" s="697">
        <f>IF(V557="Catastrófico",100%,IF(V557="Mayor",80%,IF(V557="Moderado",60%,IF(V557="Menor",40%,IF(V557="Leve",20%,"")))))</f>
        <v>0.6</v>
      </c>
      <c r="X557" s="699" t="str">
        <f>IF(Y557=100%,"Catastrófico",IF(Y557=80%,"Mayor",IF(Y557=60%,"Moderado",IF(Y557=40%,"Menor",IF(Y557=20%,"Leve","")))))</f>
        <v>Moderado</v>
      </c>
      <c r="Y557" s="697">
        <f>IF(AND(U557="",W557=""),"",MAX(U557,W557))</f>
        <v>0.6</v>
      </c>
      <c r="Z557" s="697" t="str">
        <f>CONCATENATE(R557,X557)</f>
        <v>BajaModerado</v>
      </c>
      <c r="AA557" s="689" t="str">
        <f>IF(Z557="Muy AltaLeve","Alto",IF(Z557="Muy AltaMenor","Alto",IF(Z557="Muy AltaModerado","Alto",IF(Z557="Muy AltaMayor","Alto",IF(Z557="Muy AltaCatastrófico","Extremo",IF(Z557="AltaLeve","Moderado",IF(Z557="AltaMenor","Moderado",IF(Z557="AltaModerado","Alto",IF(Z557="AltaMayor","Alto",IF(Z557="AltaCatastrófico","Extremo",IF(Z557="MediaLeve","Moderado",IF(Z557="MediaMenor","Moderado",IF(Z557="MediaModerado","Moderado",IF(Z557="MediaMayor","Alto",IF(Z557="MediaCatastrófico","Extremo",IF(Z557="BajaLeve","Bajo",IF(Z557="BajaMenor","Moderado",IF(Z557="BajaModerado","Moderado",IF(Z557="BajaMayor","Alto",IF(Z557="BajaCatastrófico","Extremo",IF(Z557="Muy BajaLeve","Bajo",IF(Z557="Muy BajaMenor","Bajo",IF(Z557="Muy BajaModerado","Moderado",IF(Z557="Muy BajaMayor","Alto",IF(Z557="Muy BajaCatastrófico","Extremo","")))))))))))))))))))))))))</f>
        <v>Moderado</v>
      </c>
      <c r="AB557" s="26">
        <v>1</v>
      </c>
      <c r="AC557" s="74" t="s">
        <v>2461</v>
      </c>
      <c r="AD557" s="74">
        <v>2</v>
      </c>
      <c r="AE557" s="73" t="s">
        <v>2462</v>
      </c>
      <c r="AF557" s="30" t="str">
        <f t="shared" si="33"/>
        <v>Probabilidad</v>
      </c>
      <c r="AG557" s="27" t="s">
        <v>1468</v>
      </c>
      <c r="AH557" s="78">
        <f t="shared" si="32"/>
        <v>0.25</v>
      </c>
      <c r="AI557" s="27" t="s">
        <v>97</v>
      </c>
      <c r="AJ557" s="78">
        <f t="shared" si="34"/>
        <v>0.15</v>
      </c>
      <c r="AK557" s="80">
        <f t="shared" si="35"/>
        <v>0.4</v>
      </c>
      <c r="AL557" s="28">
        <f>IFERROR(IF(AF557="Probabilidad",(S557-(+S557*AK557)),IF(AF557="Impacto",S557,"")),"")</f>
        <v>0.24</v>
      </c>
      <c r="AM557" s="28">
        <f>IFERROR(IF(AF557="Impacto",(Y557-(+Y557*AK557)),IF(AF557="Probabilidad",Y557,"")),"")</f>
        <v>0.6</v>
      </c>
      <c r="AN557" s="29" t="s">
        <v>98</v>
      </c>
      <c r="AO557" s="29" t="s">
        <v>99</v>
      </c>
      <c r="AP557" s="29" t="s">
        <v>100</v>
      </c>
      <c r="AQ557" s="821" t="s">
        <v>2463</v>
      </c>
      <c r="AR557" s="687">
        <f>S557</f>
        <v>0.4</v>
      </c>
      <c r="AS557" s="687">
        <f>IF(AL557="","",MIN(AL557:AL562))</f>
        <v>4.2335999999999999E-2</v>
      </c>
      <c r="AT557" s="689" t="str">
        <f>IFERROR(IF(AS557="","",IF(AS557&lt;=0.2,"Muy Baja",IF(AS557&lt;=0.4,"Baja",IF(AS557&lt;=0.6,"Media",IF(AS557&lt;=0.8,"Alta","Muy Alta"))))),"")</f>
        <v>Muy Baja</v>
      </c>
      <c r="AU557" s="687">
        <f>Y557</f>
        <v>0.6</v>
      </c>
      <c r="AV557" s="687">
        <f>IF(AM557="","",MIN(AM557:AM562))</f>
        <v>0.44999999999999996</v>
      </c>
      <c r="AW557" s="689" t="str">
        <f>IFERROR(IF(AV557="","",IF(AV557&lt;=0.2,"Leve",IF(AV557&lt;=0.4,"Menor",IF(AV557&lt;=0.6,"Moderado",IF(AV557&lt;=0.8,"Mayor","Catastrófico"))))),"")</f>
        <v>Moderado</v>
      </c>
      <c r="AX557" s="689" t="str">
        <f>AA557</f>
        <v>Moderado</v>
      </c>
      <c r="AY557" s="689" t="str">
        <f>IFERROR(IF(OR(AND(AT557="Muy Baja",AW557="Leve"),AND(AT557="Muy Baja",AW557="Menor"),AND(AT557="Baja",AW557="Leve")),"Bajo",IF(OR(AND(AT557="Muy baja",AW557="Moderado"),AND(AT557="Baja",AW557="Menor"),AND(AT557="Baja",AW557="Moderado"),AND(AT557="Media",AW557="Leve"),AND(AT557="Media",AW557="Menor"),AND(AT557="Media",AW557="Moderado"),AND(AT557="Alta",AW557="Leve"),AND(AT557="Alta",AW557="Menor")),"Moderado",IF(OR(AND(AT557="Muy Baja",AW557="Mayor"),AND(AT557="Baja",AW557="Mayor"),AND(AT557="Media",AW557="Mayor"),AND(AT557="Alta",AW557="Moderado"),AND(AT557="Alta",AW557="Mayor"),AND(AT557="Muy Alta",AW557="Leve"),AND(AT557="Muy Alta",AW557="Menor"),AND(AT557="Muy Alta",AW557="Moderado"),AND(AT557="Muy Alta",AW557="Mayor")),"Alto",IF(OR(AND(AT557="Muy Baja",AW557="Catastrófico"),AND(AT557="Baja",AW557="Catastrófico"),AND(AT557="Media",AW557="Catastrófico"),AND(AT557="Alta",AW557="Catastrófico"),AND(AT557="Muy Alta",AW557="Catastrófico")),"Extremo","")))),"")</f>
        <v>Moderado</v>
      </c>
      <c r="AZ557" s="819" t="s">
        <v>104</v>
      </c>
      <c r="BA557" s="701" t="s">
        <v>2464</v>
      </c>
      <c r="BB557" s="736" t="s">
        <v>2465</v>
      </c>
      <c r="BC557" s="736" t="s">
        <v>1902</v>
      </c>
      <c r="BD557" s="736" t="s">
        <v>2466</v>
      </c>
      <c r="BE557" s="820">
        <v>45657</v>
      </c>
      <c r="BF557" s="683"/>
      <c r="BG557" s="683"/>
      <c r="BH557" s="685"/>
      <c r="BI557" s="685"/>
      <c r="BJ557" s="683"/>
      <c r="BK557" s="683"/>
      <c r="BL557" s="743"/>
      <c r="BM557" s="701"/>
      <c r="BN557" s="701"/>
      <c r="BO557" s="739"/>
    </row>
    <row r="558" spans="1:67" ht="69">
      <c r="A558" s="805"/>
      <c r="B558" s="808"/>
      <c r="C558" s="808"/>
      <c r="D558" s="728"/>
      <c r="E558" s="728"/>
      <c r="F558" s="515"/>
      <c r="G558" s="519"/>
      <c r="H558" s="520" t="s">
        <v>1368</v>
      </c>
      <c r="I558" s="795"/>
      <c r="J558" s="491"/>
      <c r="K558" s="795"/>
      <c r="L558" s="516"/>
      <c r="M558" s="485"/>
      <c r="N558" s="516"/>
      <c r="O558" s="516"/>
      <c r="P558" s="519"/>
      <c r="Q558" s="514"/>
      <c r="R558" s="520"/>
      <c r="S558" s="482"/>
      <c r="T558" s="795"/>
      <c r="U558" s="482"/>
      <c r="V558" s="520"/>
      <c r="W558" s="482"/>
      <c r="X558" s="485"/>
      <c r="Y558" s="482"/>
      <c r="Z558" s="482"/>
      <c r="AA558" s="492"/>
      <c r="AB558" s="151">
        <v>2</v>
      </c>
      <c r="AC558" s="162" t="s">
        <v>2467</v>
      </c>
      <c r="AD558" s="159">
        <v>2</v>
      </c>
      <c r="AE558" s="152" t="s">
        <v>2462</v>
      </c>
      <c r="AF558" s="153" t="str">
        <f t="shared" si="33"/>
        <v>Impacto</v>
      </c>
      <c r="AG558" s="154" t="s">
        <v>1478</v>
      </c>
      <c r="AH558" s="155">
        <f t="shared" si="32"/>
        <v>0.1</v>
      </c>
      <c r="AI558" s="154" t="s">
        <v>97</v>
      </c>
      <c r="AJ558" s="155">
        <f t="shared" si="34"/>
        <v>0.15</v>
      </c>
      <c r="AK558" s="156">
        <f t="shared" si="35"/>
        <v>0.25</v>
      </c>
      <c r="AL558" s="157">
        <f>IFERROR(IF(AND(AF557="Probabilidad",AF558="Probabilidad"),(AL557-(+AL557*AK558)),IF(AF558="Probabilidad",(S557-(+S557*AK558)),IF(AF558="Impacto",AL557,""))),"")</f>
        <v>0.24</v>
      </c>
      <c r="AM558" s="157">
        <f>IFERROR(IF(AND(AF557="Impacto",AF558="Impacto"),(AM557-(+AM557*AK558)),IF(AF558="Impacto",(Y557-(+Y557*AK558)),IF(AF558="Probabilidad",AM557,""))),"")</f>
        <v>0.44999999999999996</v>
      </c>
      <c r="AN558" s="158" t="s">
        <v>98</v>
      </c>
      <c r="AO558" s="158" t="s">
        <v>99</v>
      </c>
      <c r="AP558" s="158" t="s">
        <v>100</v>
      </c>
      <c r="AQ558" s="483"/>
      <c r="AR558" s="491"/>
      <c r="AS558" s="491"/>
      <c r="AT558" s="492"/>
      <c r="AU558" s="491"/>
      <c r="AV558" s="491"/>
      <c r="AW558" s="492"/>
      <c r="AX558" s="492"/>
      <c r="AY558" s="492"/>
      <c r="AZ558" s="795"/>
      <c r="BA558" s="519"/>
      <c r="BB558" s="737"/>
      <c r="BC558" s="737"/>
      <c r="BD558" s="737"/>
      <c r="BE558" s="737"/>
      <c r="BF558" s="516"/>
      <c r="BG558" s="516"/>
      <c r="BH558" s="516"/>
      <c r="BI558" s="516"/>
      <c r="BJ558" s="516"/>
      <c r="BK558" s="516"/>
      <c r="BL558" s="514"/>
      <c r="BM558" s="519"/>
      <c r="BN558" s="519"/>
      <c r="BO558" s="740"/>
    </row>
    <row r="559" spans="1:67" ht="108">
      <c r="A559" s="805"/>
      <c r="B559" s="808"/>
      <c r="C559" s="808"/>
      <c r="D559" s="728"/>
      <c r="E559" s="728"/>
      <c r="F559" s="515"/>
      <c r="G559" s="519"/>
      <c r="H559" s="520" t="s">
        <v>1368</v>
      </c>
      <c r="I559" s="795"/>
      <c r="J559" s="491"/>
      <c r="K559" s="795"/>
      <c r="L559" s="516"/>
      <c r="M559" s="485"/>
      <c r="N559" s="516"/>
      <c r="O559" s="516"/>
      <c r="P559" s="519"/>
      <c r="Q559" s="514"/>
      <c r="R559" s="520"/>
      <c r="S559" s="482"/>
      <c r="T559" s="795"/>
      <c r="U559" s="482"/>
      <c r="V559" s="520"/>
      <c r="W559" s="482"/>
      <c r="X559" s="485"/>
      <c r="Y559" s="482"/>
      <c r="Z559" s="482"/>
      <c r="AA559" s="492"/>
      <c r="AB559" s="151">
        <v>3</v>
      </c>
      <c r="AC559" s="347" t="s">
        <v>2468</v>
      </c>
      <c r="AD559" s="159">
        <v>3</v>
      </c>
      <c r="AE559" s="152" t="s">
        <v>1315</v>
      </c>
      <c r="AF559" s="153" t="str">
        <f t="shared" si="33"/>
        <v>Probabilidad</v>
      </c>
      <c r="AG559" s="154" t="s">
        <v>1477</v>
      </c>
      <c r="AH559" s="155">
        <f t="shared" si="32"/>
        <v>0.15</v>
      </c>
      <c r="AI559" s="154" t="s">
        <v>97</v>
      </c>
      <c r="AJ559" s="155">
        <f t="shared" si="34"/>
        <v>0.15</v>
      </c>
      <c r="AK559" s="156">
        <f t="shared" si="35"/>
        <v>0.3</v>
      </c>
      <c r="AL559" s="157">
        <f>IFERROR(IF(AND(AF558="Probabilidad",AF559="Probabilidad"),(AL558-(+AL558*AK559)),IF(AND(AF558="Impacto",AF559="Probabilidad"),(AL557-(+AL557*AK559)),IF(AF559="Impacto",AL558,""))),"")</f>
        <v>0.16799999999999998</v>
      </c>
      <c r="AM559" s="157">
        <f>IFERROR(IF(AND(AF558="Impacto",AF559="Impacto"),(AM558-(+AM558*AK559)),IF(AND(AF558="Probabilidad",AF559="Impacto"),(AM557-(+AM557*AK559)),IF(AF559="Probabilidad",AM558,""))),"")</f>
        <v>0.44999999999999996</v>
      </c>
      <c r="AN559" s="158" t="s">
        <v>98</v>
      </c>
      <c r="AO559" s="158" t="s">
        <v>99</v>
      </c>
      <c r="AP559" s="158" t="s">
        <v>100</v>
      </c>
      <c r="AQ559" s="483"/>
      <c r="AR559" s="491"/>
      <c r="AS559" s="491"/>
      <c r="AT559" s="492"/>
      <c r="AU559" s="491"/>
      <c r="AV559" s="491"/>
      <c r="AW559" s="492"/>
      <c r="AX559" s="492"/>
      <c r="AY559" s="492"/>
      <c r="AZ559" s="795"/>
      <c r="BA559" s="519"/>
      <c r="BB559" s="737"/>
      <c r="BC559" s="737"/>
      <c r="BD559" s="737"/>
      <c r="BE559" s="737"/>
      <c r="BF559" s="516"/>
      <c r="BG559" s="516"/>
      <c r="BH559" s="516"/>
      <c r="BI559" s="516"/>
      <c r="BJ559" s="516"/>
      <c r="BK559" s="516"/>
      <c r="BL559" s="514"/>
      <c r="BM559" s="519"/>
      <c r="BN559" s="519"/>
      <c r="BO559" s="740"/>
    </row>
    <row r="560" spans="1:67" ht="148.5">
      <c r="A560" s="805"/>
      <c r="B560" s="808"/>
      <c r="C560" s="808"/>
      <c r="D560" s="728"/>
      <c r="E560" s="728"/>
      <c r="F560" s="515"/>
      <c r="G560" s="519"/>
      <c r="H560" s="520" t="s">
        <v>1368</v>
      </c>
      <c r="I560" s="795"/>
      <c r="J560" s="491"/>
      <c r="K560" s="795"/>
      <c r="L560" s="516"/>
      <c r="M560" s="485"/>
      <c r="N560" s="516"/>
      <c r="O560" s="516"/>
      <c r="P560" s="519"/>
      <c r="Q560" s="514"/>
      <c r="R560" s="520"/>
      <c r="S560" s="482"/>
      <c r="T560" s="795"/>
      <c r="U560" s="482"/>
      <c r="V560" s="520"/>
      <c r="W560" s="482"/>
      <c r="X560" s="485"/>
      <c r="Y560" s="482"/>
      <c r="Z560" s="482"/>
      <c r="AA560" s="492"/>
      <c r="AB560" s="151">
        <v>4</v>
      </c>
      <c r="AC560" s="162" t="s">
        <v>2469</v>
      </c>
      <c r="AD560" s="159">
        <v>1</v>
      </c>
      <c r="AE560" s="159" t="s">
        <v>1541</v>
      </c>
      <c r="AF560" s="153" t="str">
        <f t="shared" si="33"/>
        <v>Probabilidad</v>
      </c>
      <c r="AG560" s="154" t="s">
        <v>1468</v>
      </c>
      <c r="AH560" s="155">
        <f t="shared" si="32"/>
        <v>0.25</v>
      </c>
      <c r="AI560" s="154" t="s">
        <v>97</v>
      </c>
      <c r="AJ560" s="155">
        <f t="shared" si="34"/>
        <v>0.15</v>
      </c>
      <c r="AK560" s="156">
        <f t="shared" si="35"/>
        <v>0.4</v>
      </c>
      <c r="AL560" s="157">
        <f>IFERROR(IF(AND(AF559="Probabilidad",AF560="Probabilidad"),(AL559-(+AL559*AK560)),IF(AND(AF559="Impacto",AF560="Probabilidad"),(AL558-(+AL558*AK560)),IF(AF560="Impacto",AL559,""))),"")</f>
        <v>0.10079999999999999</v>
      </c>
      <c r="AM560" s="157">
        <f>IFERROR(IF(AND(AF559="Impacto",AF560="Impacto"),(AM559-(+AM559*AK560)),IF(AND(AF559="Probabilidad",AF560="Impacto"),(AM558-(+AM558*AK560)),IF(AF560="Probabilidad",AM559,""))),"")</f>
        <v>0.44999999999999996</v>
      </c>
      <c r="AN560" s="158" t="s">
        <v>98</v>
      </c>
      <c r="AO560" s="158" t="s">
        <v>99</v>
      </c>
      <c r="AP560" s="158" t="s">
        <v>100</v>
      </c>
      <c r="AQ560" s="483"/>
      <c r="AR560" s="491"/>
      <c r="AS560" s="491"/>
      <c r="AT560" s="492"/>
      <c r="AU560" s="491"/>
      <c r="AV560" s="491"/>
      <c r="AW560" s="492"/>
      <c r="AX560" s="492"/>
      <c r="AY560" s="492"/>
      <c r="AZ560" s="795"/>
      <c r="BA560" s="519"/>
      <c r="BB560" s="737"/>
      <c r="BC560" s="737"/>
      <c r="BD560" s="737"/>
      <c r="BE560" s="737"/>
      <c r="BF560" s="516"/>
      <c r="BG560" s="516"/>
      <c r="BH560" s="516"/>
      <c r="BI560" s="516"/>
      <c r="BJ560" s="516"/>
      <c r="BK560" s="516"/>
      <c r="BL560" s="514"/>
      <c r="BM560" s="519"/>
      <c r="BN560" s="519"/>
      <c r="BO560" s="740"/>
    </row>
    <row r="561" spans="1:67" ht="152.44999999999999" customHeight="1">
      <c r="A561" s="805"/>
      <c r="B561" s="808"/>
      <c r="C561" s="808"/>
      <c r="D561" s="728"/>
      <c r="E561" s="728"/>
      <c r="F561" s="515"/>
      <c r="G561" s="519"/>
      <c r="H561" s="520" t="s">
        <v>1368</v>
      </c>
      <c r="I561" s="795"/>
      <c r="J561" s="491"/>
      <c r="K561" s="795"/>
      <c r="L561" s="516"/>
      <c r="M561" s="485"/>
      <c r="N561" s="516"/>
      <c r="O561" s="516"/>
      <c r="P561" s="519"/>
      <c r="Q561" s="514"/>
      <c r="R561" s="520"/>
      <c r="S561" s="482"/>
      <c r="T561" s="795"/>
      <c r="U561" s="482"/>
      <c r="V561" s="520"/>
      <c r="W561" s="482"/>
      <c r="X561" s="485"/>
      <c r="Y561" s="482"/>
      <c r="Z561" s="482"/>
      <c r="AA561" s="492"/>
      <c r="AB561" s="151">
        <v>5</v>
      </c>
      <c r="AC561" s="159" t="s">
        <v>2470</v>
      </c>
      <c r="AD561" s="159">
        <v>2</v>
      </c>
      <c r="AE561" s="159" t="s">
        <v>1541</v>
      </c>
      <c r="AF561" s="153" t="str">
        <f t="shared" si="33"/>
        <v>Probabilidad</v>
      </c>
      <c r="AG561" s="154" t="s">
        <v>1468</v>
      </c>
      <c r="AH561" s="155">
        <f t="shared" si="32"/>
        <v>0.25</v>
      </c>
      <c r="AI561" s="154" t="s">
        <v>97</v>
      </c>
      <c r="AJ561" s="155">
        <f t="shared" si="34"/>
        <v>0.15</v>
      </c>
      <c r="AK561" s="156">
        <f t="shared" si="35"/>
        <v>0.4</v>
      </c>
      <c r="AL561" s="157">
        <f>IFERROR(IF(AND(AF560="Probabilidad",AF561="Probabilidad"),(AL560-(+AL560*AK561)),IF(AND(AF560="Impacto",AF561="Probabilidad"),(AL559-(+AL559*AK561)),IF(AF561="Impacto",AL560,""))),"")</f>
        <v>6.0479999999999992E-2</v>
      </c>
      <c r="AM561" s="157">
        <f>IFERROR(IF(AND(AF560="Impacto",AF561="Impacto"),(AM560-(+AM560*AK561)),IF(AND(AF560="Probabilidad",AF561="Impacto"),(AM559-(+AM559*AK561)),IF(AF561="Probabilidad",AM560,""))),"")</f>
        <v>0.44999999999999996</v>
      </c>
      <c r="AN561" s="158" t="s">
        <v>98</v>
      </c>
      <c r="AO561" s="158" t="s">
        <v>99</v>
      </c>
      <c r="AP561" s="158" t="s">
        <v>100</v>
      </c>
      <c r="AQ561" s="483"/>
      <c r="AR561" s="491"/>
      <c r="AS561" s="491"/>
      <c r="AT561" s="492"/>
      <c r="AU561" s="491"/>
      <c r="AV561" s="491"/>
      <c r="AW561" s="492"/>
      <c r="AX561" s="492"/>
      <c r="AY561" s="492"/>
      <c r="AZ561" s="795"/>
      <c r="BA561" s="519"/>
      <c r="BB561" s="737"/>
      <c r="BC561" s="737"/>
      <c r="BD561" s="737"/>
      <c r="BE561" s="737"/>
      <c r="BF561" s="516"/>
      <c r="BG561" s="516"/>
      <c r="BH561" s="516"/>
      <c r="BI561" s="516"/>
      <c r="BJ561" s="516"/>
      <c r="BK561" s="516"/>
      <c r="BL561" s="514"/>
      <c r="BM561" s="519"/>
      <c r="BN561" s="519"/>
      <c r="BO561" s="740"/>
    </row>
    <row r="562" spans="1:67" ht="211.9" customHeight="1">
      <c r="A562" s="805"/>
      <c r="B562" s="808"/>
      <c r="C562" s="808"/>
      <c r="D562" s="728"/>
      <c r="E562" s="728"/>
      <c r="F562" s="515"/>
      <c r="G562" s="519"/>
      <c r="H562" s="520" t="s">
        <v>1368</v>
      </c>
      <c r="I562" s="795"/>
      <c r="J562" s="491"/>
      <c r="K562" s="795"/>
      <c r="L562" s="516"/>
      <c r="M562" s="485"/>
      <c r="N562" s="516"/>
      <c r="O562" s="516"/>
      <c r="P562" s="519"/>
      <c r="Q562" s="514"/>
      <c r="R562" s="520"/>
      <c r="S562" s="482"/>
      <c r="T562" s="795"/>
      <c r="U562" s="482"/>
      <c r="V562" s="520"/>
      <c r="W562" s="482"/>
      <c r="X562" s="485"/>
      <c r="Y562" s="482"/>
      <c r="Z562" s="482"/>
      <c r="AA562" s="492"/>
      <c r="AB562" s="151">
        <v>6</v>
      </c>
      <c r="AC562" s="159" t="s">
        <v>2471</v>
      </c>
      <c r="AD562" s="159">
        <v>3</v>
      </c>
      <c r="AE562" s="159" t="s">
        <v>1541</v>
      </c>
      <c r="AF562" s="153" t="str">
        <f t="shared" si="33"/>
        <v>Probabilidad</v>
      </c>
      <c r="AG562" s="154" t="s">
        <v>1477</v>
      </c>
      <c r="AH562" s="155">
        <f t="shared" si="32"/>
        <v>0.15</v>
      </c>
      <c r="AI562" s="154" t="s">
        <v>97</v>
      </c>
      <c r="AJ562" s="155">
        <f t="shared" si="34"/>
        <v>0.15</v>
      </c>
      <c r="AK562" s="156">
        <f t="shared" si="35"/>
        <v>0.3</v>
      </c>
      <c r="AL562" s="157">
        <f>IFERROR(IF(AND(AF561="Probabilidad",AF562="Probabilidad"),(AL561-(+AL561*AK562)),IF(AND(AF561="Impacto",AF562="Probabilidad"),(AL560-(+AL560*AK562)),IF(AF562="Impacto",AL561,""))),"")</f>
        <v>4.2335999999999999E-2</v>
      </c>
      <c r="AM562" s="157">
        <f>IFERROR(IF(AND(AF561="Impacto",AF562="Impacto"),(AM561-(+AM561*AK562)),IF(AND(AF561="Probabilidad",AF562="Impacto"),(AM560-(+AM560*AK562)),IF(AF562="Probabilidad",AM561,""))),"")</f>
        <v>0.44999999999999996</v>
      </c>
      <c r="AN562" s="158" t="s">
        <v>98</v>
      </c>
      <c r="AO562" s="158" t="s">
        <v>99</v>
      </c>
      <c r="AP562" s="158" t="s">
        <v>100</v>
      </c>
      <c r="AQ562" s="483"/>
      <c r="AR562" s="491"/>
      <c r="AS562" s="491"/>
      <c r="AT562" s="492"/>
      <c r="AU562" s="491"/>
      <c r="AV562" s="491"/>
      <c r="AW562" s="492"/>
      <c r="AX562" s="492"/>
      <c r="AY562" s="492"/>
      <c r="AZ562" s="795"/>
      <c r="BA562" s="519"/>
      <c r="BB562" s="737"/>
      <c r="BC562" s="737"/>
      <c r="BD562" s="737"/>
      <c r="BE562" s="737"/>
      <c r="BF562" s="516"/>
      <c r="BG562" s="516"/>
      <c r="BH562" s="516"/>
      <c r="BI562" s="516"/>
      <c r="BJ562" s="516"/>
      <c r="BK562" s="516"/>
      <c r="BL562" s="514"/>
      <c r="BM562" s="519"/>
      <c r="BN562" s="519"/>
      <c r="BO562" s="740"/>
    </row>
    <row r="563" spans="1:67" ht="81">
      <c r="A563" s="805"/>
      <c r="B563" s="808"/>
      <c r="C563" s="808"/>
      <c r="D563" s="728" t="s">
        <v>1299</v>
      </c>
      <c r="E563" s="728" t="s">
        <v>345</v>
      </c>
      <c r="F563" s="515">
        <v>2</v>
      </c>
      <c r="G563" s="519" t="s">
        <v>2472</v>
      </c>
      <c r="H563" s="520" t="s">
        <v>1580</v>
      </c>
      <c r="I563" s="795" t="s">
        <v>1316</v>
      </c>
      <c r="J563" s="491" t="s">
        <v>2473</v>
      </c>
      <c r="K563" s="795" t="s">
        <v>180</v>
      </c>
      <c r="L563" s="516" t="s">
        <v>727</v>
      </c>
      <c r="M563" s="485" t="s">
        <v>1304</v>
      </c>
      <c r="N563" s="516" t="s">
        <v>2474</v>
      </c>
      <c r="O563" s="516" t="s">
        <v>2475</v>
      </c>
      <c r="P563" s="519" t="s">
        <v>188</v>
      </c>
      <c r="Q563" s="514" t="s">
        <v>188</v>
      </c>
      <c r="R563" s="520" t="s">
        <v>124</v>
      </c>
      <c r="S563" s="482">
        <f>IF(R563="Muy Alta",100%,IF(R563="Alta",80%,IF(R563="Media",60%,IF(R563="Baja",40%,IF(R563="Muy Baja",20%,"")))))</f>
        <v>0.4</v>
      </c>
      <c r="T563" s="795"/>
      <c r="U563" s="482" t="str">
        <f>IF(T563="Catastrófico",100%,IF(T563="Mayor",80%,IF(T563="Moderado",60%,IF(T563="Menor",40%,IF(T563="Leve",20%,"")))))</f>
        <v/>
      </c>
      <c r="V563" s="520" t="s">
        <v>125</v>
      </c>
      <c r="W563" s="482">
        <f>IF(V563="Catastrófico",100%,IF(V563="Mayor",80%,IF(V563="Moderado",60%,IF(V563="Menor",40%,IF(V563="Leve",20%,"")))))</f>
        <v>0.6</v>
      </c>
      <c r="X563" s="485" t="str">
        <f>IF(Y563=100%,"Catastrófico",IF(Y563=80%,"Mayor",IF(Y563=60%,"Moderado",IF(Y563=40%,"Menor",IF(Y563=20%,"Leve","")))))</f>
        <v>Moderado</v>
      </c>
      <c r="Y563" s="482">
        <f>IF(AND(U563="",W563=""),"",MAX(U563,W563))</f>
        <v>0.6</v>
      </c>
      <c r="Z563" s="482" t="str">
        <f>CONCATENATE(R563,X563)</f>
        <v>BajaModerado</v>
      </c>
      <c r="AA563" s="492" t="str">
        <f>IF(Z563="Muy AltaLeve","Alto",IF(Z563="Muy AltaMenor","Alto",IF(Z563="Muy AltaModerado","Alto",IF(Z563="Muy AltaMayor","Alto",IF(Z563="Muy AltaCatastrófico","Extremo",IF(Z563="AltaLeve","Moderado",IF(Z563="AltaMenor","Moderado",IF(Z563="AltaModerado","Alto",IF(Z563="AltaMayor","Alto",IF(Z563="AltaCatastrófico","Extremo",IF(Z563="MediaLeve","Moderado",IF(Z563="MediaMenor","Moderado",IF(Z563="MediaModerado","Moderado",IF(Z563="MediaMayor","Alto",IF(Z563="MediaCatastrófico","Extremo",IF(Z563="BajaLeve","Bajo",IF(Z563="BajaMenor","Moderado",IF(Z563="BajaModerado","Moderado",IF(Z563="BajaMayor","Alto",IF(Z563="BajaCatastrófico","Extremo",IF(Z563="Muy BajaLeve","Bajo",IF(Z563="Muy BajaMenor","Bajo",IF(Z563="Muy BajaModerado","Moderado",IF(Z563="Muy BajaMayor","Alto",IF(Z563="Muy BajaCatastrófico","Extremo","")))))))))))))))))))))))))</f>
        <v>Moderado</v>
      </c>
      <c r="AB563" s="151">
        <v>1</v>
      </c>
      <c r="AC563" s="162" t="s">
        <v>2470</v>
      </c>
      <c r="AD563" s="159">
        <v>1</v>
      </c>
      <c r="AE563" s="152" t="s">
        <v>1315</v>
      </c>
      <c r="AF563" s="153" t="str">
        <f t="shared" si="33"/>
        <v>Probabilidad</v>
      </c>
      <c r="AG563" s="154" t="s">
        <v>1468</v>
      </c>
      <c r="AH563" s="155">
        <f t="shared" si="32"/>
        <v>0.25</v>
      </c>
      <c r="AI563" s="154" t="s">
        <v>97</v>
      </c>
      <c r="AJ563" s="155">
        <f t="shared" si="34"/>
        <v>0.15</v>
      </c>
      <c r="AK563" s="156">
        <f t="shared" si="35"/>
        <v>0.4</v>
      </c>
      <c r="AL563" s="157">
        <f>IFERROR(IF(AF563="Probabilidad",(S563-(+S563*AK563)),IF(AF563="Impacto",S563,"")),"")</f>
        <v>0.24</v>
      </c>
      <c r="AM563" s="157">
        <f>IFERROR(IF(AF563="Impacto",(Y563-(+Y563*AK563)),IF(AF563="Probabilidad",Y563,"")),"")</f>
        <v>0.6</v>
      </c>
      <c r="AN563" s="158" t="s">
        <v>98</v>
      </c>
      <c r="AO563" s="158" t="s">
        <v>99</v>
      </c>
      <c r="AP563" s="158" t="s">
        <v>100</v>
      </c>
      <c r="AQ563" s="483" t="s">
        <v>2476</v>
      </c>
      <c r="AR563" s="490">
        <f>S563</f>
        <v>0.4</v>
      </c>
      <c r="AS563" s="490">
        <f>IF(AL563="","",MIN(AL563:AL564))</f>
        <v>0.16799999999999998</v>
      </c>
      <c r="AT563" s="492" t="str">
        <f>IFERROR(IF(AS563="","",IF(AS563&lt;=0.2,"Muy Baja",IF(AS563&lt;=0.4,"Baja",IF(AS563&lt;=0.6,"Media",IF(AS563&lt;=0.8,"Alta","Muy Alta"))))),"")</f>
        <v>Muy Baja</v>
      </c>
      <c r="AU563" s="490">
        <f>Y563</f>
        <v>0.6</v>
      </c>
      <c r="AV563" s="490">
        <f>IF(AM563="","",MIN(AM563:AM564))</f>
        <v>0.6</v>
      </c>
      <c r="AW563" s="492" t="str">
        <f>IFERROR(IF(AV563="","",IF(AV563&lt;=0.2,"Leve",IF(AV563&lt;=0.4,"Menor",IF(AV563&lt;=0.6,"Moderado",IF(AV563&lt;=0.8,"Mayor","Catastrófico"))))),"")</f>
        <v>Moderado</v>
      </c>
      <c r="AX563" s="492" t="str">
        <f>AA563</f>
        <v>Moderado</v>
      </c>
      <c r="AY563" s="492" t="str">
        <f>IFERROR(IF(OR(AND(AT563="Muy Baja",AW563="Leve"),AND(AT563="Muy Baja",AW563="Menor"),AND(AT563="Baja",AW563="Leve")),"Bajo",IF(OR(AND(AT563="Muy baja",AW563="Moderado"),AND(AT563="Baja",AW563="Menor"),AND(AT563="Baja",AW563="Moderado"),AND(AT563="Media",AW563="Leve"),AND(AT563="Media",AW563="Menor"),AND(AT563="Media",AW563="Moderado"),AND(AT563="Alta",AW563="Leve"),AND(AT563="Alta",AW563="Menor")),"Moderado",IF(OR(AND(AT563="Muy Baja",AW563="Mayor"),AND(AT563="Baja",AW563="Mayor"),AND(AT563="Media",AW563="Mayor"),AND(AT563="Alta",AW563="Moderado"),AND(AT563="Alta",AW563="Mayor"),AND(AT563="Muy Alta",AW563="Leve"),AND(AT563="Muy Alta",AW563="Menor"),AND(AT563="Muy Alta",AW563="Moderado"),AND(AT563="Muy Alta",AW563="Mayor")),"Alto",IF(OR(AND(AT563="Muy Baja",AW563="Catastrófico"),AND(AT563="Baja",AW563="Catastrófico"),AND(AT563="Media",AW563="Catastrófico"),AND(AT563="Alta",AW563="Catastrófico"),AND(AT563="Muy Alta",AW563="Catastrófico")),"Extremo","")))),"")</f>
        <v>Moderado</v>
      </c>
      <c r="AZ563" s="795" t="s">
        <v>104</v>
      </c>
      <c r="BA563" s="516" t="s">
        <v>2477</v>
      </c>
      <c r="BB563" s="737" t="s">
        <v>2465</v>
      </c>
      <c r="BC563" s="737" t="s">
        <v>1902</v>
      </c>
      <c r="BD563" s="737" t="s">
        <v>2466</v>
      </c>
      <c r="BE563" s="796">
        <v>45657</v>
      </c>
      <c r="BF563" s="516"/>
      <c r="BG563" s="516"/>
      <c r="BH563" s="581"/>
      <c r="BI563" s="581"/>
      <c r="BJ563" s="581"/>
      <c r="BK563" s="581"/>
      <c r="BL563" s="581"/>
      <c r="BM563" s="516"/>
      <c r="BN563" s="516"/>
      <c r="BO563" s="719"/>
    </row>
    <row r="564" spans="1:67" ht="108">
      <c r="A564" s="805"/>
      <c r="B564" s="808"/>
      <c r="C564" s="808"/>
      <c r="D564" s="728"/>
      <c r="E564" s="728"/>
      <c r="F564" s="515"/>
      <c r="G564" s="519"/>
      <c r="H564" s="520"/>
      <c r="I564" s="795"/>
      <c r="J564" s="491"/>
      <c r="K564" s="795"/>
      <c r="L564" s="516"/>
      <c r="M564" s="485"/>
      <c r="N564" s="516"/>
      <c r="O564" s="516"/>
      <c r="P564" s="519"/>
      <c r="Q564" s="514"/>
      <c r="R564" s="520"/>
      <c r="S564" s="482"/>
      <c r="T564" s="795"/>
      <c r="U564" s="482"/>
      <c r="V564" s="520"/>
      <c r="W564" s="482"/>
      <c r="X564" s="485"/>
      <c r="Y564" s="482"/>
      <c r="Z564" s="482"/>
      <c r="AA564" s="492"/>
      <c r="AB564" s="151">
        <v>2</v>
      </c>
      <c r="AC564" s="162" t="s">
        <v>2471</v>
      </c>
      <c r="AD564" s="159">
        <v>2</v>
      </c>
      <c r="AE564" s="152" t="s">
        <v>1315</v>
      </c>
      <c r="AF564" s="160" t="str">
        <f>IF(OR(AG564="Preventivo",AG564="Detectivo"),"Probabilidad",IF(AG564="Correctivo","Impacto",""))</f>
        <v>Probabilidad</v>
      </c>
      <c r="AG564" s="158" t="s">
        <v>1477</v>
      </c>
      <c r="AH564" s="155">
        <f t="shared" si="32"/>
        <v>0.15</v>
      </c>
      <c r="AI564" s="154" t="s">
        <v>97</v>
      </c>
      <c r="AJ564" s="155">
        <f t="shared" si="34"/>
        <v>0.15</v>
      </c>
      <c r="AK564" s="156">
        <f t="shared" si="35"/>
        <v>0.3</v>
      </c>
      <c r="AL564" s="161">
        <f>IFERROR(IF(AND(AF563="Probabilidad",AF564="Probabilidad"),(AL563-(+AL563*AK564)),IF(AF564="Probabilidad",(S563-(+S563*AK564)),IF(AF564="Impacto",AL563,""))),"")</f>
        <v>0.16799999999999998</v>
      </c>
      <c r="AM564" s="161">
        <f>IFERROR(IF(AND(AF563="Impacto",AF564="Impacto"),(AM563-(+AM563*AK564)),IF(AF564="Impacto",(Y563-(+Y563*AK564)),IF(AF564="Probabilidad",AM563,""))),"")</f>
        <v>0.6</v>
      </c>
      <c r="AN564" s="158" t="s">
        <v>98</v>
      </c>
      <c r="AO564" s="158" t="s">
        <v>99</v>
      </c>
      <c r="AP564" s="158" t="s">
        <v>100</v>
      </c>
      <c r="AQ564" s="483"/>
      <c r="AR564" s="491"/>
      <c r="AS564" s="491"/>
      <c r="AT564" s="492"/>
      <c r="AU564" s="491"/>
      <c r="AV564" s="491"/>
      <c r="AW564" s="492"/>
      <c r="AX564" s="492"/>
      <c r="AY564" s="492"/>
      <c r="AZ564" s="795"/>
      <c r="BA564" s="516"/>
      <c r="BB564" s="737"/>
      <c r="BC564" s="737"/>
      <c r="BD564" s="737"/>
      <c r="BE564" s="737"/>
      <c r="BF564" s="516"/>
      <c r="BG564" s="516"/>
      <c r="BH564" s="581"/>
      <c r="BI564" s="581"/>
      <c r="BJ564" s="581"/>
      <c r="BK564" s="581"/>
      <c r="BL564" s="581"/>
      <c r="BM564" s="516"/>
      <c r="BN564" s="516"/>
      <c r="BO564" s="719"/>
    </row>
    <row r="565" spans="1:67" ht="69">
      <c r="A565" s="805"/>
      <c r="B565" s="808"/>
      <c r="C565" s="808"/>
      <c r="D565" s="728" t="s">
        <v>1299</v>
      </c>
      <c r="E565" s="728" t="s">
        <v>345</v>
      </c>
      <c r="F565" s="515">
        <v>3</v>
      </c>
      <c r="G565" s="516" t="s">
        <v>2478</v>
      </c>
      <c r="H565" s="520" t="s">
        <v>1330</v>
      </c>
      <c r="I565" s="795" t="s">
        <v>1302</v>
      </c>
      <c r="J565" s="491" t="s">
        <v>2479</v>
      </c>
      <c r="K565" s="795" t="s">
        <v>180</v>
      </c>
      <c r="L565" s="516" t="s">
        <v>365</v>
      </c>
      <c r="M565" s="485" t="s">
        <v>1304</v>
      </c>
      <c r="N565" s="516" t="s">
        <v>2480</v>
      </c>
      <c r="O565" s="516" t="s">
        <v>2481</v>
      </c>
      <c r="P565" s="519" t="s">
        <v>188</v>
      </c>
      <c r="Q565" s="514" t="s">
        <v>188</v>
      </c>
      <c r="R565" s="520" t="s">
        <v>218</v>
      </c>
      <c r="S565" s="482">
        <f>IF(R565="Muy Alta",100%,IF(R565="Alta",80%,IF(R565="Media",60%,IF(R565="Baja",40%,IF(R565="Muy Baja",20%,"")))))</f>
        <v>0.8</v>
      </c>
      <c r="T565" s="795"/>
      <c r="U565" s="482" t="str">
        <f>IF(T565="Catastrófico",100%,IF(T565="Mayor",80%,IF(T565="Moderado",60%,IF(T565="Menor",40%,IF(T565="Leve",20%,"")))))</f>
        <v/>
      </c>
      <c r="V565" s="520" t="s">
        <v>183</v>
      </c>
      <c r="W565" s="482">
        <f>IF(V565="Catastrófico",100%,IF(V565="Mayor",80%,IF(V565="Moderado",60%,IF(V565="Menor",40%,IF(V565="Leve",20%,"")))))</f>
        <v>0.4</v>
      </c>
      <c r="X565" s="485" t="str">
        <f>IF(Y565=100%,"Catastrófico",IF(Y565=80%,"Mayor",IF(Y565=60%,"Moderado",IF(Y565=40%,"Menor",IF(Y565=20%,"Leve","")))))</f>
        <v>Menor</v>
      </c>
      <c r="Y565" s="482">
        <f>IF(AND(U565="",W565=""),"",MAX(U565,W565))</f>
        <v>0.4</v>
      </c>
      <c r="Z565" s="482" t="str">
        <f>CONCATENATE(R565,X565)</f>
        <v>AltaMenor</v>
      </c>
      <c r="AA565" s="492" t="str">
        <f>IF(Z565="Muy AltaLeve","Alto",IF(Z565="Muy AltaMenor","Alto",IF(Z565="Muy AltaModerado","Alto",IF(Z565="Muy AltaMayor","Alto",IF(Z565="Muy AltaCatastrófico","Extremo",IF(Z565="AltaLeve","Moderado",IF(Z565="AltaMenor","Moderado",IF(Z565="AltaModerado","Alto",IF(Z565="AltaMayor","Alto",IF(Z565="AltaCatastrófico","Extremo",IF(Z565="MediaLeve","Moderado",IF(Z565="MediaMenor","Moderado",IF(Z565="MediaModerado","Moderado",IF(Z565="MediaMayor","Alto",IF(Z565="MediaCatastrófico","Extremo",IF(Z565="BajaLeve","Bajo",IF(Z565="BajaMenor","Moderado",IF(Z565="BajaModerado","Moderado",IF(Z565="BajaMayor","Alto",IF(Z565="BajaCatastrófico","Extremo",IF(Z565="Muy BajaLeve","Bajo",IF(Z565="Muy BajaMenor","Bajo",IF(Z565="Muy BajaModerado","Moderado",IF(Z565="Muy BajaMayor","Alto",IF(Z565="Muy BajaCatastrófico","Extremo","")))))))))))))))))))))))))</f>
        <v>Moderado</v>
      </c>
      <c r="AB565" s="151">
        <v>1</v>
      </c>
      <c r="AC565" s="347" t="s">
        <v>2482</v>
      </c>
      <c r="AD565" s="159">
        <v>1.4</v>
      </c>
      <c r="AE565" s="152" t="s">
        <v>1315</v>
      </c>
      <c r="AF565" s="153" t="str">
        <f t="shared" si="33"/>
        <v>Probabilidad</v>
      </c>
      <c r="AG565" s="154" t="s">
        <v>1477</v>
      </c>
      <c r="AH565" s="155">
        <f t="shared" si="32"/>
        <v>0.15</v>
      </c>
      <c r="AI565" s="154" t="s">
        <v>635</v>
      </c>
      <c r="AJ565" s="155">
        <f t="shared" si="34"/>
        <v>0.25</v>
      </c>
      <c r="AK565" s="156">
        <f t="shared" si="35"/>
        <v>0.4</v>
      </c>
      <c r="AL565" s="157">
        <f>IFERROR(IF(AF565="Probabilidad",(S565-(+S565*AK565)),IF(AF565="Impacto",S565,"")),"")</f>
        <v>0.48</v>
      </c>
      <c r="AM565" s="157">
        <f>IFERROR(IF(AF565="Impacto",(Y565-(+Y565*AK565)),IF(AF565="Probabilidad",Y565,"")),"")</f>
        <v>0.4</v>
      </c>
      <c r="AN565" s="158" t="s">
        <v>98</v>
      </c>
      <c r="AO565" s="158" t="s">
        <v>99</v>
      </c>
      <c r="AP565" s="158" t="s">
        <v>100</v>
      </c>
      <c r="AQ565" s="815" t="s">
        <v>2483</v>
      </c>
      <c r="AR565" s="490">
        <f>S565</f>
        <v>0.8</v>
      </c>
      <c r="AS565" s="490">
        <f>IF(AL565="","",MIN(AL565:AL570))</f>
        <v>9.8783999999999983E-2</v>
      </c>
      <c r="AT565" s="492" t="str">
        <f>IFERROR(IF(AS565="","",IF(AS565&lt;=0.2,"Muy Baja",IF(AS565&lt;=0.4,"Baja",IF(AS565&lt;=0.6,"Media",IF(AS565&lt;=0.8,"Alta","Muy Alta"))))),"")</f>
        <v>Muy Baja</v>
      </c>
      <c r="AU565" s="490">
        <f>Y565</f>
        <v>0.4</v>
      </c>
      <c r="AV565" s="490">
        <f>IF(AM565="","",MIN(AM565:AM570))</f>
        <v>0.30000000000000004</v>
      </c>
      <c r="AW565" s="492" t="str">
        <f>IFERROR(IF(AV565="","",IF(AV565&lt;=0.2,"Leve",IF(AV565&lt;=0.4,"Menor",IF(AV565&lt;=0.6,"Moderado",IF(AV565&lt;=0.8,"Mayor","Catastrófico"))))),"")</f>
        <v>Menor</v>
      </c>
      <c r="AX565" s="492" t="str">
        <f>AA565</f>
        <v>Moderado</v>
      </c>
      <c r="AY565" s="492" t="str">
        <f>IFERROR(IF(OR(AND(AT565="Muy Baja",AW565="Leve"),AND(AT565="Muy Baja",AW565="Menor"),AND(AT565="Baja",AW565="Leve")),"Bajo",IF(OR(AND(AT565="Muy baja",AW565="Moderado"),AND(AT565="Baja",AW565="Menor"),AND(AT565="Baja",AW565="Moderado"),AND(AT565="Media",AW565="Leve"),AND(AT565="Media",AW565="Menor"),AND(AT565="Media",AW565="Moderado"),AND(AT565="Alta",AW565="Leve"),AND(AT565="Alta",AW565="Menor")),"Moderado",IF(OR(AND(AT565="Muy Baja",AW565="Mayor"),AND(AT565="Baja",AW565="Mayor"),AND(AT565="Media",AW565="Mayor"),AND(AT565="Alta",AW565="Moderado"),AND(AT565="Alta",AW565="Mayor"),AND(AT565="Muy Alta",AW565="Leve"),AND(AT565="Muy Alta",AW565="Menor"),AND(AT565="Muy Alta",AW565="Moderado"),AND(AT565="Muy Alta",AW565="Mayor")),"Alto",IF(OR(AND(AT565="Muy Baja",AW565="Catastrófico"),AND(AT565="Baja",AW565="Catastrófico"),AND(AT565="Media",AW565="Catastrófico"),AND(AT565="Alta",AW565="Catastrófico"),AND(AT565="Muy Alta",AW565="Catastrófico")),"Extremo","")))),"")</f>
        <v>Bajo</v>
      </c>
      <c r="AZ565" s="795" t="s">
        <v>127</v>
      </c>
      <c r="BA565" s="519" t="s">
        <v>188</v>
      </c>
      <c r="BB565" s="519" t="s">
        <v>188</v>
      </c>
      <c r="BC565" s="519" t="s">
        <v>188</v>
      </c>
      <c r="BD565" s="519" t="s">
        <v>188</v>
      </c>
      <c r="BE565" s="519" t="s">
        <v>188</v>
      </c>
      <c r="BF565" s="516"/>
      <c r="BG565" s="516"/>
      <c r="BH565" s="581"/>
      <c r="BI565" s="581"/>
      <c r="BJ565" s="581"/>
      <c r="BK565" s="581"/>
      <c r="BL565" s="581"/>
      <c r="BM565" s="516"/>
      <c r="BN565" s="516"/>
      <c r="BO565" s="719"/>
    </row>
    <row r="566" spans="1:67" ht="94.5">
      <c r="A566" s="805"/>
      <c r="B566" s="808"/>
      <c r="C566" s="808"/>
      <c r="D566" s="728"/>
      <c r="E566" s="728"/>
      <c r="F566" s="515"/>
      <c r="G566" s="516"/>
      <c r="H566" s="520"/>
      <c r="I566" s="795"/>
      <c r="J566" s="491"/>
      <c r="K566" s="795"/>
      <c r="L566" s="516"/>
      <c r="M566" s="485"/>
      <c r="N566" s="516"/>
      <c r="O566" s="516"/>
      <c r="P566" s="519"/>
      <c r="Q566" s="514"/>
      <c r="R566" s="520"/>
      <c r="S566" s="482"/>
      <c r="T566" s="795"/>
      <c r="U566" s="482"/>
      <c r="V566" s="520"/>
      <c r="W566" s="482"/>
      <c r="X566" s="485"/>
      <c r="Y566" s="482"/>
      <c r="Z566" s="482"/>
      <c r="AA566" s="492"/>
      <c r="AB566" s="151">
        <v>2</v>
      </c>
      <c r="AC566" s="162" t="s">
        <v>1602</v>
      </c>
      <c r="AD566" s="159">
        <v>2</v>
      </c>
      <c r="AE566" s="152" t="s">
        <v>1315</v>
      </c>
      <c r="AF566" s="153" t="str">
        <f t="shared" si="33"/>
        <v>Probabilidad</v>
      </c>
      <c r="AG566" s="154" t="s">
        <v>1477</v>
      </c>
      <c r="AH566" s="155">
        <f t="shared" si="32"/>
        <v>0.15</v>
      </c>
      <c r="AI566" s="154" t="s">
        <v>97</v>
      </c>
      <c r="AJ566" s="155">
        <f t="shared" si="34"/>
        <v>0.15</v>
      </c>
      <c r="AK566" s="156">
        <f t="shared" si="35"/>
        <v>0.3</v>
      </c>
      <c r="AL566" s="157">
        <f>IFERROR(IF(AND(AF565="Probabilidad",AF566="Probabilidad"),(AL565-(+AL565*AK566)),IF(AF566="Probabilidad",(S565-(+S565*AK566)),IF(AF566="Impacto",AL565,""))),"")</f>
        <v>0.33599999999999997</v>
      </c>
      <c r="AM566" s="157">
        <f>IFERROR(IF(AND(AF565="Impacto",AF566="Impacto"),(AM565-(+AM565*AK566)),IF(AF566="Impacto",(Y565-(+Y565*AK566)),IF(AF566="Probabilidad",AM565,""))),"")</f>
        <v>0.4</v>
      </c>
      <c r="AN566" s="158" t="s">
        <v>98</v>
      </c>
      <c r="AO566" s="158" t="s">
        <v>99</v>
      </c>
      <c r="AP566" s="158" t="s">
        <v>100</v>
      </c>
      <c r="AQ566" s="545"/>
      <c r="AR566" s="491"/>
      <c r="AS566" s="491"/>
      <c r="AT566" s="492"/>
      <c r="AU566" s="491"/>
      <c r="AV566" s="491"/>
      <c r="AW566" s="492"/>
      <c r="AX566" s="492"/>
      <c r="AY566" s="492"/>
      <c r="AZ566" s="795"/>
      <c r="BA566" s="519"/>
      <c r="BB566" s="519"/>
      <c r="BC566" s="519"/>
      <c r="BD566" s="519"/>
      <c r="BE566" s="519"/>
      <c r="BF566" s="516"/>
      <c r="BG566" s="516"/>
      <c r="BH566" s="581"/>
      <c r="BI566" s="581"/>
      <c r="BJ566" s="581"/>
      <c r="BK566" s="581"/>
      <c r="BL566" s="581"/>
      <c r="BM566" s="516"/>
      <c r="BN566" s="516"/>
      <c r="BO566" s="719"/>
    </row>
    <row r="567" spans="1:67" ht="69">
      <c r="A567" s="805"/>
      <c r="B567" s="808"/>
      <c r="C567" s="808"/>
      <c r="D567" s="728"/>
      <c r="E567" s="728"/>
      <c r="F567" s="515"/>
      <c r="G567" s="516"/>
      <c r="H567" s="520"/>
      <c r="I567" s="795"/>
      <c r="J567" s="491"/>
      <c r="K567" s="795"/>
      <c r="L567" s="516"/>
      <c r="M567" s="485"/>
      <c r="N567" s="516"/>
      <c r="O567" s="516"/>
      <c r="P567" s="519"/>
      <c r="Q567" s="514"/>
      <c r="R567" s="520"/>
      <c r="S567" s="482"/>
      <c r="T567" s="795"/>
      <c r="U567" s="482"/>
      <c r="V567" s="520"/>
      <c r="W567" s="482"/>
      <c r="X567" s="485"/>
      <c r="Y567" s="482"/>
      <c r="Z567" s="482"/>
      <c r="AA567" s="492"/>
      <c r="AB567" s="151">
        <v>3</v>
      </c>
      <c r="AC567" s="162" t="s">
        <v>2484</v>
      </c>
      <c r="AD567" s="159" t="s">
        <v>2485</v>
      </c>
      <c r="AE567" s="152" t="s">
        <v>1501</v>
      </c>
      <c r="AF567" s="153" t="str">
        <f t="shared" si="33"/>
        <v>Impacto</v>
      </c>
      <c r="AG567" s="154" t="s">
        <v>1478</v>
      </c>
      <c r="AH567" s="155">
        <f t="shared" si="32"/>
        <v>0.1</v>
      </c>
      <c r="AI567" s="154" t="s">
        <v>97</v>
      </c>
      <c r="AJ567" s="155">
        <f t="shared" si="34"/>
        <v>0.15</v>
      </c>
      <c r="AK567" s="156">
        <f t="shared" si="35"/>
        <v>0.25</v>
      </c>
      <c r="AL567" s="157">
        <f>IFERROR(IF(AND(AF566="Probabilidad",AF567="Probabilidad"),(AL566-(+AL566*AK567)),IF(AND(AF566="Impacto",AF567="Probabilidad"),(AL565-(+AL565*AK567)),IF(AF567="Impacto",AL566,""))),"")</f>
        <v>0.33599999999999997</v>
      </c>
      <c r="AM567" s="157">
        <f>IFERROR(IF(AND(AF566="Impacto",AF567="Impacto"),(AM566-(+AM566*AK567)),IF(AND(AF566="Probabilidad",AF567="Impacto"),(AM565-(+AM565*AK567)),IF(AF567="Probabilidad",AM566,""))),"")</f>
        <v>0.30000000000000004</v>
      </c>
      <c r="AN567" s="158" t="s">
        <v>98</v>
      </c>
      <c r="AO567" s="158" t="s">
        <v>99</v>
      </c>
      <c r="AP567" s="158" t="s">
        <v>100</v>
      </c>
      <c r="AQ567" s="545"/>
      <c r="AR567" s="491"/>
      <c r="AS567" s="491"/>
      <c r="AT567" s="492"/>
      <c r="AU567" s="491"/>
      <c r="AV567" s="491"/>
      <c r="AW567" s="492"/>
      <c r="AX567" s="492"/>
      <c r="AY567" s="492"/>
      <c r="AZ567" s="795"/>
      <c r="BA567" s="519"/>
      <c r="BB567" s="519"/>
      <c r="BC567" s="519"/>
      <c r="BD567" s="519"/>
      <c r="BE567" s="519"/>
      <c r="BF567" s="516"/>
      <c r="BG567" s="516"/>
      <c r="BH567" s="581"/>
      <c r="BI567" s="581"/>
      <c r="BJ567" s="581"/>
      <c r="BK567" s="581"/>
      <c r="BL567" s="581"/>
      <c r="BM567" s="516"/>
      <c r="BN567" s="516"/>
      <c r="BO567" s="719"/>
    </row>
    <row r="568" spans="1:67" ht="91.5">
      <c r="A568" s="805"/>
      <c r="B568" s="808"/>
      <c r="C568" s="808"/>
      <c r="D568" s="728"/>
      <c r="E568" s="728"/>
      <c r="F568" s="515"/>
      <c r="G568" s="516"/>
      <c r="H568" s="520"/>
      <c r="I568" s="795"/>
      <c r="J568" s="491"/>
      <c r="K568" s="795"/>
      <c r="L568" s="516"/>
      <c r="M568" s="485"/>
      <c r="N568" s="516"/>
      <c r="O568" s="516"/>
      <c r="P568" s="519"/>
      <c r="Q568" s="514"/>
      <c r="R568" s="520"/>
      <c r="S568" s="482"/>
      <c r="T568" s="795"/>
      <c r="U568" s="482"/>
      <c r="V568" s="520"/>
      <c r="W568" s="482"/>
      <c r="X568" s="485"/>
      <c r="Y568" s="482"/>
      <c r="Z568" s="482"/>
      <c r="AA568" s="492"/>
      <c r="AB568" s="151">
        <v>4</v>
      </c>
      <c r="AC568" s="159" t="s">
        <v>1502</v>
      </c>
      <c r="AD568" s="159">
        <v>3</v>
      </c>
      <c r="AE568" s="152" t="s">
        <v>1501</v>
      </c>
      <c r="AF568" s="153" t="str">
        <f t="shared" si="33"/>
        <v>Probabilidad</v>
      </c>
      <c r="AG568" s="154" t="s">
        <v>1477</v>
      </c>
      <c r="AH568" s="155">
        <f t="shared" si="32"/>
        <v>0.15</v>
      </c>
      <c r="AI568" s="154" t="s">
        <v>97</v>
      </c>
      <c r="AJ568" s="155">
        <f t="shared" si="34"/>
        <v>0.15</v>
      </c>
      <c r="AK568" s="156">
        <f t="shared" si="35"/>
        <v>0.3</v>
      </c>
      <c r="AL568" s="157">
        <f>IFERROR(IF(AND(AF567="Probabilidad",AF568="Probabilidad"),(AL567-(+AL567*AK568)),IF(AND(AF567="Impacto",AF568="Probabilidad"),(AL566-(+AL566*AK568)),IF(AF568="Impacto",AL567,""))),"")</f>
        <v>0.23519999999999996</v>
      </c>
      <c r="AM568" s="157">
        <f>IFERROR(IF(AND(AF567="Impacto",AF568="Impacto"),(AM567-(+AM567*AK568)),IF(AND(AF567="Probabilidad",AF568="Impacto"),(AM566-(+AM566*AK568)),IF(AF568="Probabilidad",AM567,""))),"")</f>
        <v>0.30000000000000004</v>
      </c>
      <c r="AN568" s="158" t="s">
        <v>98</v>
      </c>
      <c r="AO568" s="158" t="s">
        <v>99</v>
      </c>
      <c r="AP568" s="158" t="s">
        <v>100</v>
      </c>
      <c r="AQ568" s="545"/>
      <c r="AR568" s="491"/>
      <c r="AS568" s="491"/>
      <c r="AT568" s="492"/>
      <c r="AU568" s="491"/>
      <c r="AV568" s="491"/>
      <c r="AW568" s="492"/>
      <c r="AX568" s="492"/>
      <c r="AY568" s="492"/>
      <c r="AZ568" s="795"/>
      <c r="BA568" s="519"/>
      <c r="BB568" s="519"/>
      <c r="BC568" s="519"/>
      <c r="BD568" s="519"/>
      <c r="BE568" s="519"/>
      <c r="BF568" s="516"/>
      <c r="BG568" s="516"/>
      <c r="BH568" s="581"/>
      <c r="BI568" s="581"/>
      <c r="BJ568" s="581"/>
      <c r="BK568" s="581"/>
      <c r="BL568" s="581"/>
      <c r="BM568" s="516"/>
      <c r="BN568" s="516"/>
      <c r="BO568" s="719"/>
    </row>
    <row r="569" spans="1:67" ht="69">
      <c r="A569" s="805"/>
      <c r="B569" s="808"/>
      <c r="C569" s="808"/>
      <c r="D569" s="728"/>
      <c r="E569" s="728"/>
      <c r="F569" s="515"/>
      <c r="G569" s="516"/>
      <c r="H569" s="520"/>
      <c r="I569" s="795"/>
      <c r="J569" s="491"/>
      <c r="K569" s="795"/>
      <c r="L569" s="516"/>
      <c r="M569" s="485"/>
      <c r="N569" s="516"/>
      <c r="O569" s="516"/>
      <c r="P569" s="519"/>
      <c r="Q569" s="514"/>
      <c r="R569" s="520"/>
      <c r="S569" s="482"/>
      <c r="T569" s="795"/>
      <c r="U569" s="482"/>
      <c r="V569" s="520"/>
      <c r="W569" s="482"/>
      <c r="X569" s="485"/>
      <c r="Y569" s="482"/>
      <c r="Z569" s="482"/>
      <c r="AA569" s="492"/>
      <c r="AB569" s="151">
        <v>5</v>
      </c>
      <c r="AC569" s="288" t="s">
        <v>1497</v>
      </c>
      <c r="AD569" s="159">
        <v>1</v>
      </c>
      <c r="AE569" s="159" t="s">
        <v>1498</v>
      </c>
      <c r="AF569" s="153" t="str">
        <f t="shared" si="33"/>
        <v>Probabilidad</v>
      </c>
      <c r="AG569" s="154" t="s">
        <v>1477</v>
      </c>
      <c r="AH569" s="155">
        <f t="shared" si="32"/>
        <v>0.15</v>
      </c>
      <c r="AI569" s="154" t="s">
        <v>635</v>
      </c>
      <c r="AJ569" s="155">
        <f t="shared" si="34"/>
        <v>0.25</v>
      </c>
      <c r="AK569" s="156">
        <f t="shared" si="35"/>
        <v>0.4</v>
      </c>
      <c r="AL569" s="157">
        <f>IFERROR(IF(AND(AF568="Probabilidad",AF569="Probabilidad"),(AL568-(+AL568*AK569)),IF(AND(AF568="Impacto",AF569="Probabilidad"),(AL567-(+AL567*AK569)),IF(AF569="Impacto",AL568,""))),"")</f>
        <v>0.14111999999999997</v>
      </c>
      <c r="AM569" s="157">
        <f>IFERROR(IF(AND(AF568="Impacto",AF569="Impacto"),(AM568-(+AM568*AK569)),IF(AND(AF568="Probabilidad",AF569="Impacto"),(AM567-(+AM567*AK569)),IF(AF569="Probabilidad",AM568,""))),"")</f>
        <v>0.30000000000000004</v>
      </c>
      <c r="AN569" s="158" t="s">
        <v>98</v>
      </c>
      <c r="AO569" s="158" t="s">
        <v>99</v>
      </c>
      <c r="AP569" s="158" t="s">
        <v>100</v>
      </c>
      <c r="AQ569" s="545"/>
      <c r="AR569" s="491"/>
      <c r="AS569" s="491"/>
      <c r="AT569" s="492"/>
      <c r="AU569" s="491"/>
      <c r="AV569" s="491"/>
      <c r="AW569" s="492"/>
      <c r="AX569" s="492"/>
      <c r="AY569" s="492"/>
      <c r="AZ569" s="795"/>
      <c r="BA569" s="519"/>
      <c r="BB569" s="519"/>
      <c r="BC569" s="519"/>
      <c r="BD569" s="519"/>
      <c r="BE569" s="519"/>
      <c r="BF569" s="516"/>
      <c r="BG569" s="516"/>
      <c r="BH569" s="581"/>
      <c r="BI569" s="581"/>
      <c r="BJ569" s="581"/>
      <c r="BK569" s="581"/>
      <c r="BL569" s="581"/>
      <c r="BM569" s="516"/>
      <c r="BN569" s="516"/>
      <c r="BO569" s="719"/>
    </row>
    <row r="570" spans="1:67" ht="76.5">
      <c r="A570" s="805"/>
      <c r="B570" s="808"/>
      <c r="C570" s="808"/>
      <c r="D570" s="728"/>
      <c r="E570" s="728"/>
      <c r="F570" s="515"/>
      <c r="G570" s="516"/>
      <c r="H570" s="520"/>
      <c r="I570" s="795"/>
      <c r="J570" s="491"/>
      <c r="K570" s="795"/>
      <c r="L570" s="516"/>
      <c r="M570" s="485"/>
      <c r="N570" s="516"/>
      <c r="O570" s="516"/>
      <c r="P570" s="519"/>
      <c r="Q570" s="514"/>
      <c r="R570" s="520"/>
      <c r="S570" s="482"/>
      <c r="T570" s="795"/>
      <c r="U570" s="482"/>
      <c r="V570" s="520"/>
      <c r="W570" s="482"/>
      <c r="X570" s="485"/>
      <c r="Y570" s="482"/>
      <c r="Z570" s="482"/>
      <c r="AA570" s="492"/>
      <c r="AB570" s="151">
        <v>6</v>
      </c>
      <c r="AC570" s="159" t="s">
        <v>1500</v>
      </c>
      <c r="AD570" s="159">
        <v>1.3</v>
      </c>
      <c r="AE570" s="152" t="s">
        <v>1501</v>
      </c>
      <c r="AF570" s="153" t="str">
        <f t="shared" si="33"/>
        <v>Probabilidad</v>
      </c>
      <c r="AG570" s="154" t="s">
        <v>1477</v>
      </c>
      <c r="AH570" s="155">
        <f t="shared" si="32"/>
        <v>0.15</v>
      </c>
      <c r="AI570" s="154" t="s">
        <v>97</v>
      </c>
      <c r="AJ570" s="155">
        <f t="shared" si="34"/>
        <v>0.15</v>
      </c>
      <c r="AK570" s="156">
        <f t="shared" si="35"/>
        <v>0.3</v>
      </c>
      <c r="AL570" s="157">
        <f>IFERROR(IF(AND(AF569="Probabilidad",AF570="Probabilidad"),(AL569-(+AL569*AK570)),IF(AND(AF569="Impacto",AF570="Probabilidad"),(AL568-(+AL568*AK570)),IF(AF570="Impacto",AL569,""))),"")</f>
        <v>9.8783999999999983E-2</v>
      </c>
      <c r="AM570" s="157">
        <f>IFERROR(IF(AND(AF569="Impacto",AF570="Impacto"),(AM569-(+AM569*AK570)),IF(AND(AF569="Probabilidad",AF570="Impacto"),(AM568-(+AM568*AK570)),IF(AF570="Probabilidad",AM569,""))),"")</f>
        <v>0.30000000000000004</v>
      </c>
      <c r="AN570" s="158" t="s">
        <v>98</v>
      </c>
      <c r="AO570" s="158" t="s">
        <v>99</v>
      </c>
      <c r="AP570" s="158" t="s">
        <v>100</v>
      </c>
      <c r="AQ570" s="545"/>
      <c r="AR570" s="491"/>
      <c r="AS570" s="491"/>
      <c r="AT570" s="492"/>
      <c r="AU570" s="491"/>
      <c r="AV570" s="491"/>
      <c r="AW570" s="492"/>
      <c r="AX570" s="492"/>
      <c r="AY570" s="492"/>
      <c r="AZ570" s="795"/>
      <c r="BA570" s="519"/>
      <c r="BB570" s="519"/>
      <c r="BC570" s="519"/>
      <c r="BD570" s="519"/>
      <c r="BE570" s="519"/>
      <c r="BF570" s="516"/>
      <c r="BG570" s="516"/>
      <c r="BH570" s="581"/>
      <c r="BI570" s="581"/>
      <c r="BJ570" s="581"/>
      <c r="BK570" s="581"/>
      <c r="BL570" s="581"/>
      <c r="BM570" s="516"/>
      <c r="BN570" s="516"/>
      <c r="BO570" s="719"/>
    </row>
    <row r="571" spans="1:67" ht="69">
      <c r="A571" s="805"/>
      <c r="B571" s="808"/>
      <c r="C571" s="808"/>
      <c r="D571" s="728" t="s">
        <v>1299</v>
      </c>
      <c r="E571" s="728" t="s">
        <v>345</v>
      </c>
      <c r="F571" s="515">
        <v>4</v>
      </c>
      <c r="G571" s="543" t="s">
        <v>2478</v>
      </c>
      <c r="H571" s="520" t="s">
        <v>1330</v>
      </c>
      <c r="I571" s="795" t="s">
        <v>1316</v>
      </c>
      <c r="J571" s="491" t="s">
        <v>2486</v>
      </c>
      <c r="K571" s="795" t="s">
        <v>180</v>
      </c>
      <c r="L571" s="516" t="s">
        <v>365</v>
      </c>
      <c r="M571" s="485" t="s">
        <v>1304</v>
      </c>
      <c r="N571" s="516" t="s">
        <v>2487</v>
      </c>
      <c r="O571" s="516" t="s">
        <v>2488</v>
      </c>
      <c r="P571" s="519" t="s">
        <v>188</v>
      </c>
      <c r="Q571" s="518" t="s">
        <v>188</v>
      </c>
      <c r="R571" s="520" t="s">
        <v>218</v>
      </c>
      <c r="S571" s="482">
        <f>IF(R571="Muy Alta",100%,IF(R571="Alta",80%,IF(R571="Media",60%,IF(R571="Baja",40%,IF(R571="Muy Baja",20%,"")))))</f>
        <v>0.8</v>
      </c>
      <c r="T571" s="795"/>
      <c r="U571" s="482" t="str">
        <f>IF(T571="Catastrófico",100%,IF(T571="Mayor",80%,IF(T571="Moderado",60%,IF(T571="Menor",40%,IF(T571="Leve",20%,"")))))</f>
        <v/>
      </c>
      <c r="V571" s="520" t="s">
        <v>125</v>
      </c>
      <c r="W571" s="482">
        <f>IF(V571="Catastrófico",100%,IF(V571="Mayor",80%,IF(V571="Moderado",60%,IF(V571="Menor",40%,IF(V571="Leve",20%,"")))))</f>
        <v>0.6</v>
      </c>
      <c r="X571" s="485" t="str">
        <f>IF(Y571=100%,"Catastrófico",IF(Y571=80%,"Mayor",IF(Y571=60%,"Moderado",IF(Y571=40%,"Menor",IF(Y571=20%,"Leve","")))))</f>
        <v>Moderado</v>
      </c>
      <c r="Y571" s="482">
        <f>IF(AND(U571="",W571=""),"",MAX(U571,W571))</f>
        <v>0.6</v>
      </c>
      <c r="Z571" s="482" t="str">
        <f>CONCATENATE(R571,X571)</f>
        <v>AltaModerado</v>
      </c>
      <c r="AA571" s="492" t="str">
        <f>IF(Z571="Muy AltaLeve","Alto",IF(Z571="Muy AltaMenor","Alto",IF(Z571="Muy AltaModerado","Alto",IF(Z571="Muy AltaMayor","Alto",IF(Z571="Muy AltaCatastrófico","Extremo",IF(Z571="AltaLeve","Moderado",IF(Z571="AltaMenor","Moderado",IF(Z571="AltaModerado","Alto",IF(Z571="AltaMayor","Alto",IF(Z571="AltaCatastrófico","Extremo",IF(Z571="MediaLeve","Moderado",IF(Z571="MediaMenor","Moderado",IF(Z571="MediaModerado","Moderado",IF(Z571="MediaMayor","Alto",IF(Z571="MediaCatastrófico","Extremo",IF(Z571="BajaLeve","Bajo",IF(Z571="BajaMenor","Moderado",IF(Z571="BajaModerado","Moderado",IF(Z571="BajaMayor","Alto",IF(Z571="BajaCatastrófico","Extremo",IF(Z571="Muy BajaLeve","Bajo",IF(Z571="Muy BajaMenor","Bajo",IF(Z571="Muy BajaModerado","Moderado",IF(Z571="Muy BajaMayor","Alto",IF(Z571="Muy BajaCatastrófico","Extremo","")))))))))))))))))))))))))</f>
        <v>Alto</v>
      </c>
      <c r="AB571" s="151">
        <v>1</v>
      </c>
      <c r="AC571" s="289" t="s">
        <v>2489</v>
      </c>
      <c r="AD571" s="159">
        <v>1.2</v>
      </c>
      <c r="AE571" s="208" t="s">
        <v>1486</v>
      </c>
      <c r="AF571" s="153" t="str">
        <f t="shared" si="33"/>
        <v>Probabilidad</v>
      </c>
      <c r="AG571" s="154" t="s">
        <v>1477</v>
      </c>
      <c r="AH571" s="155">
        <f t="shared" si="32"/>
        <v>0.15</v>
      </c>
      <c r="AI571" s="154" t="s">
        <v>97</v>
      </c>
      <c r="AJ571" s="155">
        <f t="shared" si="34"/>
        <v>0.15</v>
      </c>
      <c r="AK571" s="156">
        <f t="shared" si="35"/>
        <v>0.3</v>
      </c>
      <c r="AL571" s="157">
        <f>IFERROR(IF(AF571="Probabilidad",(S571-(+S571*AK571)),IF(AF571="Impacto",S571,"")),"")</f>
        <v>0.56000000000000005</v>
      </c>
      <c r="AM571" s="157">
        <f>IFERROR(IF(AF571="Impacto",(Y571-(+Y571*AK571)),IF(AF571="Probabilidad",Y571,"")),"")</f>
        <v>0.6</v>
      </c>
      <c r="AN571" s="158" t="s">
        <v>98</v>
      </c>
      <c r="AO571" s="158" t="s">
        <v>99</v>
      </c>
      <c r="AP571" s="158" t="s">
        <v>100</v>
      </c>
      <c r="AQ571" s="815" t="s">
        <v>2476</v>
      </c>
      <c r="AR571" s="490">
        <f>S571</f>
        <v>0.8</v>
      </c>
      <c r="AS571" s="490">
        <f>IF(AL571="","",MIN(AL571:AL575))</f>
        <v>0.23519999999999999</v>
      </c>
      <c r="AT571" s="492" t="str">
        <f>IFERROR(IF(AS571="","",IF(AS571&lt;=0.2,"Muy Baja",IF(AS571&lt;=0.4,"Baja",IF(AS571&lt;=0.6,"Media",IF(AS571&lt;=0.8,"Alta","Muy Alta"))))),"")</f>
        <v>Baja</v>
      </c>
      <c r="AU571" s="490">
        <f>Y571</f>
        <v>0.6</v>
      </c>
      <c r="AV571" s="490">
        <f>IF(AM571="","",MIN(AM571:AM575))</f>
        <v>0.33749999999999997</v>
      </c>
      <c r="AW571" s="492" t="str">
        <f>IFERROR(IF(AV571="","",IF(AV571&lt;=0.2,"Leve",IF(AV571&lt;=0.4,"Menor",IF(AV571&lt;=0.6,"Moderado",IF(AV571&lt;=0.8,"Mayor","Catastrófico"))))),"")</f>
        <v>Menor</v>
      </c>
      <c r="AX571" s="492" t="str">
        <f>AA571</f>
        <v>Alto</v>
      </c>
      <c r="AY571" s="492" t="str">
        <f>IFERROR(IF(OR(AND(AT571="Muy Baja",AW571="Leve"),AND(AT571="Muy Baja",AW571="Menor"),AND(AT571="Baja",AW571="Leve")),"Bajo",IF(OR(AND(AT571="Muy baja",AW571="Moderado"),AND(AT571="Baja",AW571="Menor"),AND(AT571="Baja",AW571="Moderado"),AND(AT571="Media",AW571="Leve"),AND(AT571="Media",AW571="Menor"),AND(AT571="Media",AW571="Moderado"),AND(AT571="Alta",AW571="Leve"),AND(AT571="Alta",AW571="Menor")),"Moderado",IF(OR(AND(AT571="Muy Baja",AW571="Mayor"),AND(AT571="Baja",AW571="Mayor"),AND(AT571="Media",AW571="Mayor"),AND(AT571="Alta",AW571="Moderado"),AND(AT571="Alta",AW571="Mayor"),AND(AT571="Muy Alta",AW571="Leve"),AND(AT571="Muy Alta",AW571="Menor"),AND(AT571="Muy Alta",AW571="Moderado"),AND(AT571="Muy Alta",AW571="Mayor")),"Alto",IF(OR(AND(AT571="Muy Baja",AW571="Catastrófico"),AND(AT571="Baja",AW571="Catastrófico"),AND(AT571="Media",AW571="Catastrófico"),AND(AT571="Alta",AW571="Catastrófico"),AND(AT571="Muy Alta",AW571="Catastrófico")),"Extremo","")))),"")</f>
        <v>Moderado</v>
      </c>
      <c r="AZ571" s="795" t="s">
        <v>104</v>
      </c>
      <c r="BA571" s="516" t="s">
        <v>2490</v>
      </c>
      <c r="BB571" s="516" t="s">
        <v>2491</v>
      </c>
      <c r="BC571" s="516" t="s">
        <v>1902</v>
      </c>
      <c r="BD571" s="516" t="s">
        <v>2466</v>
      </c>
      <c r="BE571" s="783">
        <v>45657</v>
      </c>
      <c r="BF571" s="516"/>
      <c r="BG571" s="516"/>
      <c r="BH571" s="581"/>
      <c r="BI571" s="581"/>
      <c r="BJ571" s="581"/>
      <c r="BK571" s="581"/>
      <c r="BL571" s="581"/>
      <c r="BM571" s="516"/>
      <c r="BN571" s="516"/>
      <c r="BO571" s="719"/>
    </row>
    <row r="572" spans="1:67" ht="69">
      <c r="A572" s="805"/>
      <c r="B572" s="808"/>
      <c r="C572" s="808"/>
      <c r="D572" s="728"/>
      <c r="E572" s="728"/>
      <c r="F572" s="515"/>
      <c r="G572" s="543"/>
      <c r="H572" s="520"/>
      <c r="I572" s="795"/>
      <c r="J572" s="491"/>
      <c r="K572" s="795"/>
      <c r="L572" s="516"/>
      <c r="M572" s="485"/>
      <c r="N572" s="516"/>
      <c r="O572" s="516"/>
      <c r="P572" s="519"/>
      <c r="Q572" s="518"/>
      <c r="R572" s="520"/>
      <c r="S572" s="482"/>
      <c r="T572" s="795"/>
      <c r="U572" s="482"/>
      <c r="V572" s="520"/>
      <c r="W572" s="482"/>
      <c r="X572" s="485"/>
      <c r="Y572" s="482"/>
      <c r="Z572" s="482"/>
      <c r="AA572" s="492"/>
      <c r="AB572" s="151">
        <v>2</v>
      </c>
      <c r="AC572" s="289" t="s">
        <v>2492</v>
      </c>
      <c r="AD572" s="159">
        <v>2</v>
      </c>
      <c r="AE572" s="208" t="s">
        <v>1486</v>
      </c>
      <c r="AF572" s="153" t="str">
        <f t="shared" si="33"/>
        <v>Probabilidad</v>
      </c>
      <c r="AG572" s="154" t="s">
        <v>1477</v>
      </c>
      <c r="AH572" s="155">
        <f t="shared" si="32"/>
        <v>0.15</v>
      </c>
      <c r="AI572" s="154" t="s">
        <v>97</v>
      </c>
      <c r="AJ572" s="155">
        <f t="shared" si="34"/>
        <v>0.15</v>
      </c>
      <c r="AK572" s="156">
        <f t="shared" si="35"/>
        <v>0.3</v>
      </c>
      <c r="AL572" s="157">
        <f>IFERROR(IF(AND(AF571="Probabilidad",AF572="Probabilidad"),(AL571-(+AL571*AK572)),IF(AF572="Probabilidad",(S571-(+S571*AK572)),IF(AF572="Impacto",AL571,""))),"")</f>
        <v>0.39200000000000002</v>
      </c>
      <c r="AM572" s="157">
        <f>IFERROR(IF(AND(AF571="Impacto",AF572="Impacto"),(AM571-(+AM571*AK572)),IF(AF572="Impacto",(Y571-(+Y571*AK572)),IF(AF572="Probabilidad",AM571,""))),"")</f>
        <v>0.6</v>
      </c>
      <c r="AN572" s="158" t="s">
        <v>98</v>
      </c>
      <c r="AO572" s="158" t="s">
        <v>99</v>
      </c>
      <c r="AP572" s="158" t="s">
        <v>100</v>
      </c>
      <c r="AQ572" s="545"/>
      <c r="AR572" s="491"/>
      <c r="AS572" s="491"/>
      <c r="AT572" s="492"/>
      <c r="AU572" s="491"/>
      <c r="AV572" s="491"/>
      <c r="AW572" s="492"/>
      <c r="AX572" s="492"/>
      <c r="AY572" s="492"/>
      <c r="AZ572" s="795"/>
      <c r="BA572" s="516"/>
      <c r="BB572" s="516"/>
      <c r="BC572" s="516"/>
      <c r="BD572" s="516"/>
      <c r="BE572" s="519"/>
      <c r="BF572" s="516"/>
      <c r="BG572" s="516"/>
      <c r="BH572" s="581"/>
      <c r="BI572" s="581"/>
      <c r="BJ572" s="581"/>
      <c r="BK572" s="581"/>
      <c r="BL572" s="581"/>
      <c r="BM572" s="516"/>
      <c r="BN572" s="516"/>
      <c r="BO572" s="719"/>
    </row>
    <row r="573" spans="1:67" ht="69">
      <c r="A573" s="805"/>
      <c r="B573" s="808"/>
      <c r="C573" s="808"/>
      <c r="D573" s="728"/>
      <c r="E573" s="728"/>
      <c r="F573" s="515"/>
      <c r="G573" s="543"/>
      <c r="H573" s="520"/>
      <c r="I573" s="795"/>
      <c r="J573" s="491"/>
      <c r="K573" s="795"/>
      <c r="L573" s="516"/>
      <c r="M573" s="485"/>
      <c r="N573" s="516"/>
      <c r="O573" s="516"/>
      <c r="P573" s="519"/>
      <c r="Q573" s="518"/>
      <c r="R573" s="520"/>
      <c r="S573" s="482"/>
      <c r="T573" s="795"/>
      <c r="U573" s="482"/>
      <c r="V573" s="520"/>
      <c r="W573" s="482"/>
      <c r="X573" s="485"/>
      <c r="Y573" s="482"/>
      <c r="Z573" s="482"/>
      <c r="AA573" s="492"/>
      <c r="AB573" s="151">
        <v>3</v>
      </c>
      <c r="AC573" s="289" t="s">
        <v>2492</v>
      </c>
      <c r="AD573" s="159">
        <v>3</v>
      </c>
      <c r="AE573" s="208" t="s">
        <v>1486</v>
      </c>
      <c r="AF573" s="153" t="str">
        <f t="shared" si="33"/>
        <v>Impacto</v>
      </c>
      <c r="AG573" s="154" t="s">
        <v>1478</v>
      </c>
      <c r="AH573" s="155">
        <f t="shared" si="32"/>
        <v>0.1</v>
      </c>
      <c r="AI573" s="154" t="s">
        <v>97</v>
      </c>
      <c r="AJ573" s="155">
        <f t="shared" si="34"/>
        <v>0.15</v>
      </c>
      <c r="AK573" s="156">
        <f t="shared" si="35"/>
        <v>0.25</v>
      </c>
      <c r="AL573" s="157">
        <f>IFERROR(IF(AND(AF572="Probabilidad",AF573="Probabilidad"),(AL572-(+AL572*AK573)),IF(AND(AF572="Impacto",AF573="Probabilidad"),(AL571-(+AL571*AK573)),IF(AF573="Impacto",AL572,""))),"")</f>
        <v>0.39200000000000002</v>
      </c>
      <c r="AM573" s="157">
        <f>IFERROR(IF(AND(AF572="Impacto",AF573="Impacto"),(AM572-(+AM572*AK573)),IF(AND(AF572="Probabilidad",AF573="Impacto"),(AM571-(+AM571*AK573)),IF(AF573="Probabilidad",AM572,""))),"")</f>
        <v>0.44999999999999996</v>
      </c>
      <c r="AN573" s="158" t="s">
        <v>98</v>
      </c>
      <c r="AO573" s="158" t="s">
        <v>99</v>
      </c>
      <c r="AP573" s="158" t="s">
        <v>100</v>
      </c>
      <c r="AQ573" s="545"/>
      <c r="AR573" s="491"/>
      <c r="AS573" s="491"/>
      <c r="AT573" s="492"/>
      <c r="AU573" s="491"/>
      <c r="AV573" s="491"/>
      <c r="AW573" s="492"/>
      <c r="AX573" s="492"/>
      <c r="AY573" s="492"/>
      <c r="AZ573" s="795"/>
      <c r="BA573" s="516"/>
      <c r="BB573" s="516"/>
      <c r="BC573" s="516"/>
      <c r="BD573" s="516"/>
      <c r="BE573" s="519"/>
      <c r="BF573" s="516"/>
      <c r="BG573" s="516"/>
      <c r="BH573" s="581"/>
      <c r="BI573" s="581"/>
      <c r="BJ573" s="581"/>
      <c r="BK573" s="581"/>
      <c r="BL573" s="581"/>
      <c r="BM573" s="516"/>
      <c r="BN573" s="516"/>
      <c r="BO573" s="719"/>
    </row>
    <row r="574" spans="1:67" ht="91.5">
      <c r="A574" s="805"/>
      <c r="B574" s="808"/>
      <c r="C574" s="808"/>
      <c r="D574" s="728"/>
      <c r="E574" s="728"/>
      <c r="F574" s="515"/>
      <c r="G574" s="543"/>
      <c r="H574" s="520"/>
      <c r="I574" s="795"/>
      <c r="J574" s="491"/>
      <c r="K574" s="795"/>
      <c r="L574" s="516"/>
      <c r="M574" s="485"/>
      <c r="N574" s="516"/>
      <c r="O574" s="516"/>
      <c r="P574" s="519"/>
      <c r="Q574" s="518"/>
      <c r="R574" s="520"/>
      <c r="S574" s="482"/>
      <c r="T574" s="795"/>
      <c r="U574" s="482"/>
      <c r="V574" s="520"/>
      <c r="W574" s="482"/>
      <c r="X574" s="485"/>
      <c r="Y574" s="482"/>
      <c r="Z574" s="482"/>
      <c r="AA574" s="492"/>
      <c r="AB574" s="151">
        <v>4</v>
      </c>
      <c r="AC574" s="211" t="s">
        <v>2493</v>
      </c>
      <c r="AD574" s="159">
        <v>1</v>
      </c>
      <c r="AE574" s="159" t="s">
        <v>1970</v>
      </c>
      <c r="AF574" s="153" t="str">
        <f t="shared" si="33"/>
        <v>Probabilidad</v>
      </c>
      <c r="AG574" s="154" t="s">
        <v>1468</v>
      </c>
      <c r="AH574" s="155">
        <f t="shared" si="32"/>
        <v>0.25</v>
      </c>
      <c r="AI574" s="154" t="s">
        <v>97</v>
      </c>
      <c r="AJ574" s="155">
        <f t="shared" si="34"/>
        <v>0.15</v>
      </c>
      <c r="AK574" s="156">
        <f t="shared" si="35"/>
        <v>0.4</v>
      </c>
      <c r="AL574" s="157">
        <f>IFERROR(IF(AND(AF573="Probabilidad",AF574="Probabilidad"),(AL573-(+AL573*AK574)),IF(AND(AF573="Impacto",AF574="Probabilidad"),(AL572-(+AL572*AK574)),IF(AF574="Impacto",AL573,""))),"")</f>
        <v>0.23519999999999999</v>
      </c>
      <c r="AM574" s="157">
        <f>IFERROR(IF(AND(AF573="Impacto",AF574="Impacto"),(AM573-(+AM573*AK574)),IF(AND(AF573="Probabilidad",AF574="Impacto"),(AM572-(+AM572*AK574)),IF(AF574="Probabilidad",AM573,""))),"")</f>
        <v>0.44999999999999996</v>
      </c>
      <c r="AN574" s="158" t="s">
        <v>98</v>
      </c>
      <c r="AO574" s="158" t="s">
        <v>99</v>
      </c>
      <c r="AP574" s="158" t="s">
        <v>100</v>
      </c>
      <c r="AQ574" s="545"/>
      <c r="AR574" s="491"/>
      <c r="AS574" s="491"/>
      <c r="AT574" s="492"/>
      <c r="AU574" s="491"/>
      <c r="AV574" s="491"/>
      <c r="AW574" s="492"/>
      <c r="AX574" s="492"/>
      <c r="AY574" s="492"/>
      <c r="AZ574" s="795"/>
      <c r="BA574" s="516"/>
      <c r="BB574" s="516"/>
      <c r="BC574" s="516"/>
      <c r="BD574" s="516"/>
      <c r="BE574" s="519"/>
      <c r="BF574" s="516"/>
      <c r="BG574" s="516"/>
      <c r="BH574" s="581"/>
      <c r="BI574" s="581"/>
      <c r="BJ574" s="581"/>
      <c r="BK574" s="581"/>
      <c r="BL574" s="581"/>
      <c r="BM574" s="516"/>
      <c r="BN574" s="516"/>
      <c r="BO574" s="719"/>
    </row>
    <row r="575" spans="1:67" ht="106.5">
      <c r="A575" s="805"/>
      <c r="B575" s="808"/>
      <c r="C575" s="808"/>
      <c r="D575" s="728"/>
      <c r="E575" s="728"/>
      <c r="F575" s="515"/>
      <c r="G575" s="543"/>
      <c r="H575" s="520"/>
      <c r="I575" s="795"/>
      <c r="J575" s="491"/>
      <c r="K575" s="795"/>
      <c r="L575" s="516"/>
      <c r="M575" s="485"/>
      <c r="N575" s="516"/>
      <c r="O575" s="516"/>
      <c r="P575" s="519"/>
      <c r="Q575" s="518"/>
      <c r="R575" s="520"/>
      <c r="S575" s="482"/>
      <c r="T575" s="795"/>
      <c r="U575" s="482"/>
      <c r="V575" s="520"/>
      <c r="W575" s="482"/>
      <c r="X575" s="485"/>
      <c r="Y575" s="482"/>
      <c r="Z575" s="482"/>
      <c r="AA575" s="492"/>
      <c r="AB575" s="151">
        <v>5</v>
      </c>
      <c r="AC575" s="211" t="s">
        <v>1624</v>
      </c>
      <c r="AD575" s="159">
        <v>1</v>
      </c>
      <c r="AE575" s="159" t="s">
        <v>1970</v>
      </c>
      <c r="AF575" s="153" t="str">
        <f t="shared" si="33"/>
        <v>Impacto</v>
      </c>
      <c r="AG575" s="154" t="s">
        <v>1478</v>
      </c>
      <c r="AH575" s="155">
        <f t="shared" si="32"/>
        <v>0.1</v>
      </c>
      <c r="AI575" s="154" t="s">
        <v>97</v>
      </c>
      <c r="AJ575" s="155">
        <f t="shared" si="34"/>
        <v>0.15</v>
      </c>
      <c r="AK575" s="156">
        <f t="shared" si="35"/>
        <v>0.25</v>
      </c>
      <c r="AL575" s="157">
        <f>IFERROR(IF(AND(AF574="Probabilidad",AF575="Probabilidad"),(AL574-(+AL574*AK575)),IF(AND(AF574="Impacto",AF575="Probabilidad"),(AL573-(+AL573*AK575)),IF(AF575="Impacto",AL574,""))),"")</f>
        <v>0.23519999999999999</v>
      </c>
      <c r="AM575" s="157">
        <f>IFERROR(IF(AND(AF574="Impacto",AF575="Impacto"),(AM574-(+AM574*AK575)),IF(AND(AF574="Probabilidad",AF575="Impacto"),(AM573-(+AM573*AK575)),IF(AF575="Probabilidad",AM574,""))),"")</f>
        <v>0.33749999999999997</v>
      </c>
      <c r="AN575" s="158" t="s">
        <v>98</v>
      </c>
      <c r="AO575" s="158" t="s">
        <v>99</v>
      </c>
      <c r="AP575" s="158" t="s">
        <v>100</v>
      </c>
      <c r="AQ575" s="545"/>
      <c r="AR575" s="491"/>
      <c r="AS575" s="491"/>
      <c r="AT575" s="492"/>
      <c r="AU575" s="491"/>
      <c r="AV575" s="491"/>
      <c r="AW575" s="492"/>
      <c r="AX575" s="492"/>
      <c r="AY575" s="492"/>
      <c r="AZ575" s="795"/>
      <c r="BA575" s="516"/>
      <c r="BB575" s="516"/>
      <c r="BC575" s="516"/>
      <c r="BD575" s="516"/>
      <c r="BE575" s="519"/>
      <c r="BF575" s="516"/>
      <c r="BG575" s="516"/>
      <c r="BH575" s="581"/>
      <c r="BI575" s="581"/>
      <c r="BJ575" s="581"/>
      <c r="BK575" s="581"/>
      <c r="BL575" s="581"/>
      <c r="BM575" s="516"/>
      <c r="BN575" s="516"/>
      <c r="BO575" s="719"/>
    </row>
    <row r="576" spans="1:67" ht="81">
      <c r="A576" s="805"/>
      <c r="B576" s="808"/>
      <c r="C576" s="808"/>
      <c r="D576" s="728" t="s">
        <v>1299</v>
      </c>
      <c r="E576" s="728" t="s">
        <v>345</v>
      </c>
      <c r="F576" s="515">
        <v>5</v>
      </c>
      <c r="G576" s="516" t="s">
        <v>2494</v>
      </c>
      <c r="H576" s="520" t="s">
        <v>1566</v>
      </c>
      <c r="I576" s="795" t="s">
        <v>1302</v>
      </c>
      <c r="J576" s="491" t="s">
        <v>2495</v>
      </c>
      <c r="K576" s="795" t="s">
        <v>180</v>
      </c>
      <c r="L576" s="516" t="s">
        <v>727</v>
      </c>
      <c r="M576" s="492" t="s">
        <v>1304</v>
      </c>
      <c r="N576" s="516" t="s">
        <v>2496</v>
      </c>
      <c r="O576" s="516" t="s">
        <v>2497</v>
      </c>
      <c r="P576" s="517" t="s">
        <v>188</v>
      </c>
      <c r="Q576" s="518" t="s">
        <v>188</v>
      </c>
      <c r="R576" s="520" t="s">
        <v>124</v>
      </c>
      <c r="S576" s="482">
        <f>IF(R576="Muy Alta",100%,IF(R576="Alta",80%,IF(R576="Media",60%,IF(R576="Baja",40%,IF(R576="Muy Baja",20%,"")))))</f>
        <v>0.4</v>
      </c>
      <c r="T576" s="795"/>
      <c r="U576" s="482" t="str">
        <f>IF(T576="Catastrófico",100%,IF(T576="Mayor",80%,IF(T576="Moderado",60%,IF(T576="Menor",40%,IF(T576="Leve",20%,"")))))</f>
        <v/>
      </c>
      <c r="V576" s="520" t="s">
        <v>125</v>
      </c>
      <c r="W576" s="482">
        <f>IF(V576="Catastrófico",100%,IF(V576="Mayor",80%,IF(V576="Moderado",60%,IF(V576="Menor",40%,IF(V576="Leve",20%,"")))))</f>
        <v>0.6</v>
      </c>
      <c r="X576" s="485" t="str">
        <f>IF(Y576=100%,"Catastrófico",IF(Y576=80%,"Mayor",IF(Y576=60%,"Moderado",IF(Y576=40%,"Menor",IF(Y576=20%,"Leve","")))))</f>
        <v>Moderado</v>
      </c>
      <c r="Y576" s="482">
        <f>IF(AND(U576="",W576=""),"",MAX(U576,W576))</f>
        <v>0.6</v>
      </c>
      <c r="Z576" s="482" t="str">
        <f>CONCATENATE(R576,X576)</f>
        <v>BajaModerado</v>
      </c>
      <c r="AA576" s="492" t="str">
        <f>IF(Z576="Muy AltaLeve","Alto",IF(Z576="Muy AltaMenor","Alto",IF(Z576="Muy AltaModerado","Alto",IF(Z576="Muy AltaMayor","Alto",IF(Z576="Muy AltaCatastrófico","Extremo",IF(Z576="AltaLeve","Moderado",IF(Z576="AltaMenor","Moderado",IF(Z576="AltaModerado","Alto",IF(Z576="AltaMayor","Alto",IF(Z576="AltaCatastrófico","Extremo",IF(Z576="MediaLeve","Moderado",IF(Z576="MediaMenor","Moderado",IF(Z576="MediaModerado","Moderado",IF(Z576="MediaMayor","Alto",IF(Z576="MediaCatastrófico","Extremo",IF(Z576="BajaLeve","Bajo",IF(Z576="BajaMenor","Moderado",IF(Z576="BajaModerado","Moderado",IF(Z576="BajaMayor","Alto",IF(Z576="BajaCatastrófico","Extremo",IF(Z576="Muy BajaLeve","Bajo",IF(Z576="Muy BajaMenor","Bajo",IF(Z576="Muy BajaModerado","Moderado",IF(Z576="Muy BajaMayor","Alto",IF(Z576="Muy BajaCatastrófico","Extremo","")))))))))))))))))))))))))</f>
        <v>Moderado</v>
      </c>
      <c r="AB576" s="151">
        <v>1</v>
      </c>
      <c r="AC576" s="162" t="s">
        <v>2470</v>
      </c>
      <c r="AD576" s="159">
        <v>1</v>
      </c>
      <c r="AE576" s="152" t="s">
        <v>1315</v>
      </c>
      <c r="AF576" s="153" t="str">
        <f t="shared" si="33"/>
        <v>Probabilidad</v>
      </c>
      <c r="AG576" s="154" t="s">
        <v>1468</v>
      </c>
      <c r="AH576" s="155">
        <f t="shared" si="32"/>
        <v>0.25</v>
      </c>
      <c r="AI576" s="154" t="s">
        <v>97</v>
      </c>
      <c r="AJ576" s="155">
        <f t="shared" si="34"/>
        <v>0.15</v>
      </c>
      <c r="AK576" s="156">
        <f t="shared" si="35"/>
        <v>0.4</v>
      </c>
      <c r="AL576" s="157">
        <f>IFERROR(IF(AF576="Probabilidad",(S576-(+S576*AK576)),IF(AF576="Impacto",S576,"")),"")</f>
        <v>0.24</v>
      </c>
      <c r="AM576" s="157">
        <f>IFERROR(IF(AF576="Impacto",(Y576-(+Y576*AK576)),IF(AF576="Probabilidad",Y576,"")),"")</f>
        <v>0.6</v>
      </c>
      <c r="AN576" s="158" t="s">
        <v>98</v>
      </c>
      <c r="AO576" s="158" t="s">
        <v>99</v>
      </c>
      <c r="AP576" s="158" t="s">
        <v>100</v>
      </c>
      <c r="AQ576" s="815" t="s">
        <v>2476</v>
      </c>
      <c r="AR576" s="490">
        <f>S576</f>
        <v>0.4</v>
      </c>
      <c r="AS576" s="490">
        <f>IF(AL576="","",MIN(AL576:AL577))</f>
        <v>0.16799999999999998</v>
      </c>
      <c r="AT576" s="492" t="str">
        <f>IFERROR(IF(AS576="","",IF(AS576&lt;=0.2,"Muy Baja",IF(AS576&lt;=0.4,"Baja",IF(AS576&lt;=0.6,"Media",IF(AS576&lt;=0.8,"Alta","Muy Alta"))))),"")</f>
        <v>Muy Baja</v>
      </c>
      <c r="AU576" s="490">
        <f>Y576</f>
        <v>0.6</v>
      </c>
      <c r="AV576" s="490">
        <f>IF(AM576="","",MIN(AM576:AM577))</f>
        <v>0.6</v>
      </c>
      <c r="AW576" s="492" t="str">
        <f>IFERROR(IF(AV576="","",IF(AV576&lt;=0.2,"Leve",IF(AV576&lt;=0.4,"Menor",IF(AV576&lt;=0.6,"Moderado",IF(AV576&lt;=0.8,"Mayor","Catastrófico"))))),"")</f>
        <v>Moderado</v>
      </c>
      <c r="AX576" s="492" t="str">
        <f>AA576</f>
        <v>Moderado</v>
      </c>
      <c r="AY576" s="492" t="str">
        <f>IFERROR(IF(OR(AND(AT576="Muy Baja",AW576="Leve"),AND(AT576="Muy Baja",AW576="Menor"),AND(AT576="Baja",AW576="Leve")),"Bajo",IF(OR(AND(AT576="Muy baja",AW576="Moderado"),AND(AT576="Baja",AW576="Menor"),AND(AT576="Baja",AW576="Moderado"),AND(AT576="Media",AW576="Leve"),AND(AT576="Media",AW576="Menor"),AND(AT576="Media",AW576="Moderado"),AND(AT576="Alta",AW576="Leve"),AND(AT576="Alta",AW576="Menor")),"Moderado",IF(OR(AND(AT576="Muy Baja",AW576="Mayor"),AND(AT576="Baja",AW576="Mayor"),AND(AT576="Media",AW576="Mayor"),AND(AT576="Alta",AW576="Moderado"),AND(AT576="Alta",AW576="Mayor"),AND(AT576="Muy Alta",AW576="Leve"),AND(AT576="Muy Alta",AW576="Menor"),AND(AT576="Muy Alta",AW576="Moderado"),AND(AT576="Muy Alta",AW576="Mayor")),"Alto",IF(OR(AND(AT576="Muy Baja",AW576="Catastrófico"),AND(AT576="Baja",AW576="Catastrófico"),AND(AT576="Media",AW576="Catastrófico"),AND(AT576="Alta",AW576="Catastrófico"),AND(AT576="Muy Alta",AW576="Catastrófico")),"Extremo","")))),"")</f>
        <v>Moderado</v>
      </c>
      <c r="AZ576" s="795" t="s">
        <v>104</v>
      </c>
      <c r="BA576" s="519" t="s">
        <v>2498</v>
      </c>
      <c r="BB576" s="519" t="s">
        <v>2465</v>
      </c>
      <c r="BC576" s="516" t="s">
        <v>1902</v>
      </c>
      <c r="BD576" s="516" t="s">
        <v>2466</v>
      </c>
      <c r="BE576" s="694">
        <v>45657</v>
      </c>
      <c r="BF576" s="516"/>
      <c r="BG576" s="516"/>
      <c r="BH576" s="581"/>
      <c r="BI576" s="581"/>
      <c r="BJ576" s="581"/>
      <c r="BK576" s="581"/>
      <c r="BL576" s="581"/>
      <c r="BM576" s="516"/>
      <c r="BN576" s="516"/>
      <c r="BO576" s="719"/>
    </row>
    <row r="577" spans="1:67" ht="108">
      <c r="A577" s="805"/>
      <c r="B577" s="808"/>
      <c r="C577" s="808"/>
      <c r="D577" s="728"/>
      <c r="E577" s="728"/>
      <c r="F577" s="515"/>
      <c r="G577" s="516"/>
      <c r="H577" s="520"/>
      <c r="I577" s="795"/>
      <c r="J577" s="491"/>
      <c r="K577" s="795"/>
      <c r="L577" s="516"/>
      <c r="M577" s="492"/>
      <c r="N577" s="516"/>
      <c r="O577" s="516"/>
      <c r="P577" s="517"/>
      <c r="Q577" s="518"/>
      <c r="R577" s="520"/>
      <c r="S577" s="482"/>
      <c r="T577" s="795"/>
      <c r="U577" s="482"/>
      <c r="V577" s="520"/>
      <c r="W577" s="482"/>
      <c r="X577" s="485"/>
      <c r="Y577" s="482"/>
      <c r="Z577" s="482"/>
      <c r="AA577" s="492"/>
      <c r="AB577" s="151">
        <v>2</v>
      </c>
      <c r="AC577" s="162" t="s">
        <v>2471</v>
      </c>
      <c r="AD577" s="159">
        <v>2</v>
      </c>
      <c r="AE577" s="152" t="s">
        <v>1315</v>
      </c>
      <c r="AF577" s="153" t="str">
        <f t="shared" si="33"/>
        <v>Probabilidad</v>
      </c>
      <c r="AG577" s="154" t="s">
        <v>1477</v>
      </c>
      <c r="AH577" s="155">
        <f t="shared" si="32"/>
        <v>0.15</v>
      </c>
      <c r="AI577" s="154" t="s">
        <v>97</v>
      </c>
      <c r="AJ577" s="155">
        <f t="shared" si="34"/>
        <v>0.15</v>
      </c>
      <c r="AK577" s="156">
        <f t="shared" si="35"/>
        <v>0.3</v>
      </c>
      <c r="AL577" s="157">
        <f>IFERROR(IF(AND(AF576="Probabilidad",AF577="Probabilidad"),(AL576-(+AL576*AK577)),IF(AF577="Probabilidad",(S576-(+S576*AK577)),IF(AF577="Impacto",AL576,""))),"")</f>
        <v>0.16799999999999998</v>
      </c>
      <c r="AM577" s="157">
        <f>IFERROR(IF(AND(AF576="Impacto",AF577="Impacto"),(AM576-(+AM576*AK577)),IF(AF577="Impacto",(Y576-(+Y576*AK577)),IF(AF577="Probabilidad",AM576,""))),"")</f>
        <v>0.6</v>
      </c>
      <c r="AN577" s="158" t="s">
        <v>98</v>
      </c>
      <c r="AO577" s="158" t="s">
        <v>99</v>
      </c>
      <c r="AP577" s="158" t="s">
        <v>100</v>
      </c>
      <c r="AQ577" s="545"/>
      <c r="AR577" s="491"/>
      <c r="AS577" s="491"/>
      <c r="AT577" s="492"/>
      <c r="AU577" s="491"/>
      <c r="AV577" s="491"/>
      <c r="AW577" s="492"/>
      <c r="AX577" s="492"/>
      <c r="AY577" s="492"/>
      <c r="AZ577" s="795"/>
      <c r="BA577" s="519"/>
      <c r="BB577" s="519"/>
      <c r="BC577" s="516"/>
      <c r="BD577" s="516"/>
      <c r="BE577" s="516"/>
      <c r="BF577" s="516"/>
      <c r="BG577" s="516"/>
      <c r="BH577" s="581"/>
      <c r="BI577" s="581"/>
      <c r="BJ577" s="581"/>
      <c r="BK577" s="581"/>
      <c r="BL577" s="581"/>
      <c r="BM577" s="516"/>
      <c r="BN577" s="516"/>
      <c r="BO577" s="719"/>
    </row>
    <row r="578" spans="1:67" ht="81">
      <c r="A578" s="805"/>
      <c r="B578" s="808"/>
      <c r="C578" s="808"/>
      <c r="D578" s="728" t="s">
        <v>1299</v>
      </c>
      <c r="E578" s="728" t="s">
        <v>345</v>
      </c>
      <c r="F578" s="515">
        <v>6</v>
      </c>
      <c r="G578" s="516" t="s">
        <v>2494</v>
      </c>
      <c r="H578" s="520" t="s">
        <v>1566</v>
      </c>
      <c r="I578" s="795" t="s">
        <v>1316</v>
      </c>
      <c r="J578" s="491" t="s">
        <v>2499</v>
      </c>
      <c r="K578" s="795" t="s">
        <v>180</v>
      </c>
      <c r="L578" s="516" t="s">
        <v>727</v>
      </c>
      <c r="M578" s="492" t="s">
        <v>1304</v>
      </c>
      <c r="N578" s="516" t="s">
        <v>2500</v>
      </c>
      <c r="O578" s="516" t="s">
        <v>2501</v>
      </c>
      <c r="P578" s="519" t="s">
        <v>188</v>
      </c>
      <c r="Q578" s="514" t="s">
        <v>188</v>
      </c>
      <c r="R578" s="520" t="s">
        <v>124</v>
      </c>
      <c r="S578" s="482">
        <f>IF(R578="Muy Alta",100%,IF(R578="Alta",80%,IF(R578="Media",60%,IF(R578="Baja",40%,IF(R578="Muy Baja",20%,"")))))</f>
        <v>0.4</v>
      </c>
      <c r="T578" s="795"/>
      <c r="U578" s="482" t="str">
        <f>IF(T578="Catastrófico",100%,IF(T578="Mayor",80%,IF(T578="Moderado",60%,IF(T578="Menor",40%,IF(T578="Leve",20%,"")))))</f>
        <v/>
      </c>
      <c r="V578" s="520" t="s">
        <v>125</v>
      </c>
      <c r="W578" s="482">
        <f>IF(V578="Catastrófico",100%,IF(V578="Mayor",80%,IF(V578="Moderado",60%,IF(V578="Menor",40%,IF(V578="Leve",20%,"")))))</f>
        <v>0.6</v>
      </c>
      <c r="X578" s="485" t="str">
        <f>IF(Y578=100%,"Catastrófico",IF(Y578=80%,"Mayor",IF(Y578=60%,"Moderado",IF(Y578=40%,"Menor",IF(Y578=20%,"Leve","")))))</f>
        <v>Moderado</v>
      </c>
      <c r="Y578" s="482">
        <f>IF(AND(U578="",W578=""),"",MAX(U578,W578))</f>
        <v>0.6</v>
      </c>
      <c r="Z578" s="482" t="str">
        <f>CONCATENATE(R578,X578)</f>
        <v>BajaModerado</v>
      </c>
      <c r="AA578" s="492" t="str">
        <f>IF(Z578="Muy AltaLeve","Alto",IF(Z578="Muy AltaMenor","Alto",IF(Z578="Muy AltaModerado","Alto",IF(Z578="Muy AltaMayor","Alto",IF(Z578="Muy AltaCatastrófico","Extremo",IF(Z578="AltaLeve","Moderado",IF(Z578="AltaMenor","Moderado",IF(Z578="AltaModerado","Alto",IF(Z578="AltaMayor","Alto",IF(Z578="AltaCatastrófico","Extremo",IF(Z578="MediaLeve","Moderado",IF(Z578="MediaMenor","Moderado",IF(Z578="MediaModerado","Moderado",IF(Z578="MediaMayor","Alto",IF(Z578="MediaCatastrófico","Extremo",IF(Z578="BajaLeve","Bajo",IF(Z578="BajaMenor","Moderado",IF(Z578="BajaModerado","Moderado",IF(Z578="BajaMayor","Alto",IF(Z578="BajaCatastrófico","Extremo",IF(Z578="Muy BajaLeve","Bajo",IF(Z578="Muy BajaMenor","Bajo",IF(Z578="Muy BajaModerado","Moderado",IF(Z578="Muy BajaMayor","Alto",IF(Z578="Muy BajaCatastrófico","Extremo","")))))))))))))))))))))))))</f>
        <v>Moderado</v>
      </c>
      <c r="AB578" s="151">
        <v>1</v>
      </c>
      <c r="AC578" s="162" t="s">
        <v>2470</v>
      </c>
      <c r="AD578" s="159" t="s">
        <v>1741</v>
      </c>
      <c r="AE578" s="152" t="s">
        <v>1315</v>
      </c>
      <c r="AF578" s="153" t="str">
        <f t="shared" si="33"/>
        <v>Probabilidad</v>
      </c>
      <c r="AG578" s="154" t="s">
        <v>1468</v>
      </c>
      <c r="AH578" s="155">
        <f t="shared" si="32"/>
        <v>0.25</v>
      </c>
      <c r="AI578" s="154" t="s">
        <v>97</v>
      </c>
      <c r="AJ578" s="155">
        <f t="shared" si="34"/>
        <v>0.15</v>
      </c>
      <c r="AK578" s="156">
        <f t="shared" si="35"/>
        <v>0.4</v>
      </c>
      <c r="AL578" s="157">
        <f>IFERROR(IF(AF578="Probabilidad",(S578-(+S578*AK578)),IF(AF578="Impacto",S578,"")),"")</f>
        <v>0.24</v>
      </c>
      <c r="AM578" s="157">
        <f>IFERROR(IF(AF578="Impacto",(Y578-(+Y578*AK578)),IF(AF578="Probabilidad",Y578,"")),"")</f>
        <v>0.6</v>
      </c>
      <c r="AN578" s="158" t="s">
        <v>98</v>
      </c>
      <c r="AO578" s="158" t="s">
        <v>99</v>
      </c>
      <c r="AP578" s="158" t="s">
        <v>100</v>
      </c>
      <c r="AQ578" s="815" t="s">
        <v>2476</v>
      </c>
      <c r="AR578" s="490">
        <f>S578</f>
        <v>0.4</v>
      </c>
      <c r="AS578" s="490">
        <f>IF(AL578="","",MIN(AL578:AL579))</f>
        <v>0.16799999999999998</v>
      </c>
      <c r="AT578" s="492" t="str">
        <f>IFERROR(IF(AS578="","",IF(AS578&lt;=0.2,"Muy Baja",IF(AS578&lt;=0.4,"Baja",IF(AS578&lt;=0.6,"Media",IF(AS578&lt;=0.8,"Alta","Muy Alta"))))),"")</f>
        <v>Muy Baja</v>
      </c>
      <c r="AU578" s="490">
        <f>Y578</f>
        <v>0.6</v>
      </c>
      <c r="AV578" s="490">
        <f>IF(AM578="","",MIN(AM578:AM579))</f>
        <v>0.6</v>
      </c>
      <c r="AW578" s="492" t="str">
        <f>IFERROR(IF(AV578="","",IF(AV578&lt;=0.2,"Leve",IF(AV578&lt;=0.4,"Menor",IF(AV578&lt;=0.6,"Moderado",IF(AV578&lt;=0.8,"Mayor","Catastrófico"))))),"")</f>
        <v>Moderado</v>
      </c>
      <c r="AX578" s="492" t="str">
        <f>AA578</f>
        <v>Moderado</v>
      </c>
      <c r="AY578" s="492" t="str">
        <f>IFERROR(IF(OR(AND(AT578="Muy Baja",AW578="Leve"),AND(AT578="Muy Baja",AW578="Menor"),AND(AT578="Baja",AW578="Leve")),"Bajo",IF(OR(AND(AT578="Muy baja",AW578="Moderado"),AND(AT578="Baja",AW578="Menor"),AND(AT578="Baja",AW578="Moderado"),AND(AT578="Media",AW578="Leve"),AND(AT578="Media",AW578="Menor"),AND(AT578="Media",AW578="Moderado"),AND(AT578="Alta",AW578="Leve"),AND(AT578="Alta",AW578="Menor")),"Moderado",IF(OR(AND(AT578="Muy Baja",AW578="Mayor"),AND(AT578="Baja",AW578="Mayor"),AND(AT578="Media",AW578="Mayor"),AND(AT578="Alta",AW578="Moderado"),AND(AT578="Alta",AW578="Mayor"),AND(AT578="Muy Alta",AW578="Leve"),AND(AT578="Muy Alta",AW578="Menor"),AND(AT578="Muy Alta",AW578="Moderado"),AND(AT578="Muy Alta",AW578="Mayor")),"Alto",IF(OR(AND(AT578="Muy Baja",AW578="Catastrófico"),AND(AT578="Baja",AW578="Catastrófico"),AND(AT578="Media",AW578="Catastrófico"),AND(AT578="Alta",AW578="Catastrófico"),AND(AT578="Muy Alta",AW578="Catastrófico")),"Extremo","")))),"")</f>
        <v>Moderado</v>
      </c>
      <c r="AZ578" s="795" t="s">
        <v>104</v>
      </c>
      <c r="BA578" s="516" t="s">
        <v>2502</v>
      </c>
      <c r="BB578" s="519" t="s">
        <v>2465</v>
      </c>
      <c r="BC578" s="516" t="s">
        <v>1902</v>
      </c>
      <c r="BD578" s="516" t="s">
        <v>2466</v>
      </c>
      <c r="BE578" s="694">
        <v>45657</v>
      </c>
      <c r="BF578" s="516"/>
      <c r="BG578" s="516"/>
      <c r="BH578" s="581"/>
      <c r="BI578" s="581"/>
      <c r="BJ578" s="581"/>
      <c r="BK578" s="581"/>
      <c r="BL578" s="581"/>
      <c r="BM578" s="516"/>
      <c r="BN578" s="516"/>
      <c r="BO578" s="719"/>
    </row>
    <row r="579" spans="1:67" ht="108">
      <c r="A579" s="822"/>
      <c r="B579" s="823"/>
      <c r="C579" s="823"/>
      <c r="D579" s="818"/>
      <c r="E579" s="818"/>
      <c r="F579" s="499"/>
      <c r="G579" s="496"/>
      <c r="H579" s="479"/>
      <c r="I579" s="814"/>
      <c r="J579" s="502"/>
      <c r="K579" s="814"/>
      <c r="L579" s="496"/>
      <c r="M579" s="813"/>
      <c r="N579" s="496"/>
      <c r="O579" s="496"/>
      <c r="P579" s="548"/>
      <c r="Q579" s="637"/>
      <c r="R579" s="479"/>
      <c r="S579" s="817"/>
      <c r="T579" s="814"/>
      <c r="U579" s="817"/>
      <c r="V579" s="479"/>
      <c r="W579" s="817"/>
      <c r="X579" s="547"/>
      <c r="Y579" s="817"/>
      <c r="Z579" s="817"/>
      <c r="AA579" s="813"/>
      <c r="AB579" s="262">
        <v>2</v>
      </c>
      <c r="AC579" s="290" t="s">
        <v>2471</v>
      </c>
      <c r="AD579" s="222">
        <v>3</v>
      </c>
      <c r="AE579" s="230" t="s">
        <v>1315</v>
      </c>
      <c r="AF579" s="235" t="str">
        <f t="shared" si="33"/>
        <v>Probabilidad</v>
      </c>
      <c r="AG579" s="236" t="s">
        <v>1477</v>
      </c>
      <c r="AH579" s="265">
        <f t="shared" ref="AH579:AH589" si="36">IF(AG579="","",IF(AG579="Preventivo",25%,IF(AG579="Detectivo",15%,IF(AG579="Correctivo",10%))))</f>
        <v>0.15</v>
      </c>
      <c r="AI579" s="236" t="s">
        <v>97</v>
      </c>
      <c r="AJ579" s="265">
        <f t="shared" si="34"/>
        <v>0.15</v>
      </c>
      <c r="AK579" s="266">
        <f t="shared" si="35"/>
        <v>0.3</v>
      </c>
      <c r="AL579" s="267">
        <f>IFERROR(IF(AND(AF578="Probabilidad",AF579="Probabilidad"),(AL578-(+AL578*AK579)),IF(AF579="Probabilidad",(S578-(+S578*AK579)),IF(AF579="Impacto",AL578,""))),"")</f>
        <v>0.16799999999999998</v>
      </c>
      <c r="AM579" s="267">
        <f>IFERROR(IF(AND(AF578="Impacto",AF579="Impacto"),(AM578-(+AM578*AK579)),IF(AF579="Impacto",(Y578-(+Y578*AK579)),IF(AF579="Probabilidad",AM578,""))),"")</f>
        <v>0.6</v>
      </c>
      <c r="AN579" s="268" t="s">
        <v>98</v>
      </c>
      <c r="AO579" s="268" t="s">
        <v>99</v>
      </c>
      <c r="AP579" s="268" t="s">
        <v>100</v>
      </c>
      <c r="AQ579" s="816"/>
      <c r="AR579" s="502"/>
      <c r="AS579" s="502"/>
      <c r="AT579" s="813"/>
      <c r="AU579" s="502"/>
      <c r="AV579" s="502"/>
      <c r="AW579" s="813"/>
      <c r="AX579" s="813"/>
      <c r="AY579" s="813"/>
      <c r="AZ579" s="814"/>
      <c r="BA579" s="496"/>
      <c r="BB579" s="548"/>
      <c r="BC579" s="496"/>
      <c r="BD579" s="496"/>
      <c r="BE579" s="496"/>
      <c r="BF579" s="496"/>
      <c r="BG579" s="496"/>
      <c r="BH579" s="589"/>
      <c r="BI579" s="589"/>
      <c r="BJ579" s="589"/>
      <c r="BK579" s="589"/>
      <c r="BL579" s="589"/>
      <c r="BM579" s="496"/>
      <c r="BN579" s="496"/>
      <c r="BO579" s="803"/>
    </row>
    <row r="580" spans="1:67" ht="229.5">
      <c r="A580" s="804" t="s">
        <v>2503</v>
      </c>
      <c r="B580" s="807" t="s">
        <v>343</v>
      </c>
      <c r="C580" s="810" t="s">
        <v>206</v>
      </c>
      <c r="D580" s="87" t="s">
        <v>1299</v>
      </c>
      <c r="E580" s="87" t="s">
        <v>2504</v>
      </c>
      <c r="F580" s="88">
        <v>1</v>
      </c>
      <c r="G580" s="86" t="s">
        <v>2505</v>
      </c>
      <c r="H580" s="76" t="s">
        <v>1368</v>
      </c>
      <c r="I580" s="84" t="s">
        <v>1302</v>
      </c>
      <c r="J580" s="77" t="s">
        <v>2506</v>
      </c>
      <c r="K580" s="84" t="s">
        <v>180</v>
      </c>
      <c r="L580" s="73" t="s">
        <v>365</v>
      </c>
      <c r="M580" s="81" t="s">
        <v>1304</v>
      </c>
      <c r="N580" s="86" t="s">
        <v>2507</v>
      </c>
      <c r="O580" s="86" t="s">
        <v>2508</v>
      </c>
      <c r="P580" s="74" t="s">
        <v>188</v>
      </c>
      <c r="Q580" s="75" t="s">
        <v>188</v>
      </c>
      <c r="R580" s="84" t="s">
        <v>124</v>
      </c>
      <c r="S580" s="78">
        <f>IF(R580="Muy Alta",100%,IF(R580="Alta",80%,IF(R580="Media",60%,IF(R580="Baja",40%,IF(R580="Muy Baja",20%,"")))))</f>
        <v>0.4</v>
      </c>
      <c r="T580" s="84" t="s">
        <v>120</v>
      </c>
      <c r="U580" s="78">
        <f>IF(T580="Catastrófico",100%,IF(T580="Mayor",80%,IF(T580="Moderado",60%,IF(T580="Menor",40%,IF(T580="Leve",20%,"")))))</f>
        <v>0.2</v>
      </c>
      <c r="V580" s="84" t="s">
        <v>120</v>
      </c>
      <c r="W580" s="78">
        <f>IF(V580="Catastrófico",100%,IF(V580="Mayor",80%,IF(V580="Moderado",60%,IF(V580="Menor",40%,IF(V580="Leve",20%,"")))))</f>
        <v>0.2</v>
      </c>
      <c r="X580" s="81" t="str">
        <f>IF(Y580=100%,"Catastrófico",IF(Y580=80%,"Mayor",IF(Y580=60%,"Moderado",IF(Y580=40%,"Menor",IF(Y580=20%,"Leve","")))))</f>
        <v>Leve</v>
      </c>
      <c r="Y580" s="78">
        <f>IF(AND(U580="",W580=""),"",MAX(U580,W580))</f>
        <v>0.2</v>
      </c>
      <c r="Z580" s="78" t="str">
        <f>CONCATENATE(R580,X580)</f>
        <v>BajaLeve</v>
      </c>
      <c r="AA580" s="79" t="str">
        <f>IF(Z580="Muy AltaLeve","Alto",IF(Z580="Muy AltaMenor","Alto",IF(Z580="Muy AltaModerado","Alto",IF(Z580="Muy AltaMayor","Alto",IF(Z580="Muy AltaCatastrófico","Extremo",IF(Z580="AltaLeve","Moderado",IF(Z580="AltaMenor","Moderado",IF(Z580="AltaModerado","Alto",IF(Z580="AltaMayor","Alto",IF(Z580="AltaCatastrófico","Extremo",IF(Z580="MediaLeve","Moderado",IF(Z580="MediaMenor","Moderado",IF(Z580="MediaModerado","Moderado",IF(Z580="MediaMayor","Alto",IF(Z580="MediaCatastrófico","Extremo",IF(Z580="BajaLeve","Bajo",IF(Z580="BajaMenor","Moderado",IF(Z580="BajaModerado","Moderado",IF(Z580="BajaMayor","Alto",IF(Z580="BajaCatastrófico","Extremo",IF(Z580="Muy BajaLeve","Bajo",IF(Z580="Muy BajaMenor","Bajo",IF(Z580="Muy BajaModerado","Moderado",IF(Z580="Muy BajaMayor","Alto",IF(Z580="Muy BajaCatastrófico","Extremo","")))))))))))))))))))))))))</f>
        <v>Bajo</v>
      </c>
      <c r="AB580" s="26">
        <v>1</v>
      </c>
      <c r="AC580" s="110" t="s">
        <v>1465</v>
      </c>
      <c r="AD580" s="93" t="s">
        <v>2509</v>
      </c>
      <c r="AE580" s="86" t="s">
        <v>1476</v>
      </c>
      <c r="AF580" s="30" t="str">
        <f t="shared" si="33"/>
        <v>Probabilidad</v>
      </c>
      <c r="AG580" s="52" t="s">
        <v>231</v>
      </c>
      <c r="AH580" s="78">
        <f t="shared" si="36"/>
        <v>0.15</v>
      </c>
      <c r="AI580" s="52" t="s">
        <v>97</v>
      </c>
      <c r="AJ580" s="78">
        <f t="shared" si="34"/>
        <v>0.15</v>
      </c>
      <c r="AK580" s="80">
        <f t="shared" si="35"/>
        <v>0.3</v>
      </c>
      <c r="AL580" s="28">
        <f>IFERROR(IF(AF580="Probabilidad",(S580-(+S580*AK580)),IF(AF580="Impacto",S580,"")),"")</f>
        <v>0.28000000000000003</v>
      </c>
      <c r="AM580" s="28">
        <f>IFERROR(IF(AF580="Impacto",(Y580-(+Y580*AK580)),IF(AF580="Probabilidad",Y580,"")),"")</f>
        <v>0.2</v>
      </c>
      <c r="AN580" s="52" t="s">
        <v>98</v>
      </c>
      <c r="AO580" s="52" t="s">
        <v>99</v>
      </c>
      <c r="AP580" s="52" t="s">
        <v>100</v>
      </c>
      <c r="AQ580" s="94" t="s">
        <v>2510</v>
      </c>
      <c r="AR580" s="80">
        <f>S580</f>
        <v>0.4</v>
      </c>
      <c r="AS580" s="95">
        <f>IF(AL580="","",MIN(AL580:AL580))</f>
        <v>0.28000000000000003</v>
      </c>
      <c r="AT580" s="79" t="str">
        <f>IFERROR(IF(AS580="","",IF(AS580&lt;=0.2,"Muy Baja",IF(AS580&lt;=0.4,"Baja",IF(AS580&lt;=0.6,"Media",IF(AS580&lt;=0.8,"Alta","Muy Alta"))))),"")</f>
        <v>Baja</v>
      </c>
      <c r="AU580" s="80">
        <f>Y580</f>
        <v>0.2</v>
      </c>
      <c r="AV580" s="80">
        <f>IF(AM580="","",MIN(AM580:AM580))</f>
        <v>0.2</v>
      </c>
      <c r="AW580" s="79" t="str">
        <f>IFERROR(IF(AV580="","",IF(AV580&lt;=0.2,"Leve",IF(AV580&lt;=0.4,"Menor",IF(AV580&lt;=0.6,"Moderado",IF(AV580&lt;=0.8,"Mayor","Catastrófico"))))),"")</f>
        <v>Leve</v>
      </c>
      <c r="AX580" s="79" t="str">
        <f>AA580</f>
        <v>Bajo</v>
      </c>
      <c r="AY580" s="79" t="str">
        <f>IFERROR(IF(OR(AND(AT580="Muy Baja",AW580="Leve"),AND(AT580="Muy Baja",AW580="Menor"),AND(AT580="Baja",AW580="Leve")),"Bajo",IF(OR(AND(AT580="Muy baja",AW580="Moderado"),AND(AT580="Baja",AW580="Menor"),AND(AT580="Baja",AW580="Moderado"),AND(AT580="Media",AW580="Leve"),AND(AT580="Media",AW580="Menor"),AND(AT580="Media",AW580="Moderado"),AND(AT580="Alta",AW580="Leve"),AND(AT580="Alta",AW580="Menor")),"Moderado",IF(OR(AND(AT580="Muy Baja",AW580="Mayor"),AND(AT580="Baja",AW580="Mayor"),AND(AT580="Media",AW580="Mayor"),AND(AT580="Alta",AW580="Moderado"),AND(AT580="Alta",AW580="Mayor"),AND(AT580="Muy Alta",AW580="Leve"),AND(AT580="Muy Alta",AW580="Menor"),AND(AT580="Muy Alta",AW580="Moderado"),AND(AT580="Muy Alta",AW580="Mayor")),"Alto",IF(OR(AND(AT580="Muy Baja",AW580="Catastrófico"),AND(AT580="Baja",AW580="Catastrófico"),AND(AT580="Media",AW580="Catastrófico"),AND(AT580="Alta",AW580="Catastrófico"),AND(AT580="Muy Alta",AW580="Catastrófico")),"Extremo","")))),"")</f>
        <v>Bajo</v>
      </c>
      <c r="AZ580" s="84" t="s">
        <v>127</v>
      </c>
      <c r="BA580" s="74" t="s">
        <v>128</v>
      </c>
      <c r="BB580" s="74" t="s">
        <v>128</v>
      </c>
      <c r="BC580" s="74" t="s">
        <v>128</v>
      </c>
      <c r="BD580" s="74" t="s">
        <v>128</v>
      </c>
      <c r="BE580" s="74" t="s">
        <v>128</v>
      </c>
      <c r="BF580" s="73"/>
      <c r="BG580" s="73"/>
      <c r="BH580" s="83"/>
      <c r="BI580" s="83"/>
      <c r="BJ580" s="73"/>
      <c r="BK580" s="73"/>
      <c r="BL580" s="75"/>
      <c r="BM580" s="74"/>
      <c r="BN580" s="74"/>
      <c r="BO580" s="82"/>
    </row>
    <row r="581" spans="1:67" ht="69">
      <c r="A581" s="805"/>
      <c r="B581" s="808"/>
      <c r="C581" s="811"/>
      <c r="D581" s="798" t="s">
        <v>1299</v>
      </c>
      <c r="E581" s="798" t="s">
        <v>2504</v>
      </c>
      <c r="F581" s="799">
        <v>2</v>
      </c>
      <c r="G581" s="737" t="s">
        <v>2505</v>
      </c>
      <c r="H581" s="520" t="s">
        <v>1368</v>
      </c>
      <c r="I581" s="795" t="s">
        <v>1316</v>
      </c>
      <c r="J581" s="491" t="s">
        <v>2511</v>
      </c>
      <c r="K581" s="795" t="s">
        <v>180</v>
      </c>
      <c r="L581" s="516" t="s">
        <v>365</v>
      </c>
      <c r="M581" s="485" t="s">
        <v>1304</v>
      </c>
      <c r="N581" s="737" t="s">
        <v>2512</v>
      </c>
      <c r="O581" s="737" t="s">
        <v>2513</v>
      </c>
      <c r="P581" s="519" t="s">
        <v>188</v>
      </c>
      <c r="Q581" s="514" t="s">
        <v>188</v>
      </c>
      <c r="R581" s="795" t="s">
        <v>124</v>
      </c>
      <c r="S581" s="482">
        <f>IF(R581="Muy Alta",100%,IF(R581="Alta",80%,IF(R581="Media",60%,IF(R581="Baja",40%,IF(R581="Muy Baja",20%,"")))))</f>
        <v>0.4</v>
      </c>
      <c r="T581" s="795" t="s">
        <v>120</v>
      </c>
      <c r="U581" s="482">
        <f>IF(T581="Catastrófico",100%,IF(T581="Mayor",80%,IF(T581="Moderado",60%,IF(T581="Menor",40%,IF(T581="Leve",20%,"")))))</f>
        <v>0.2</v>
      </c>
      <c r="V581" s="795" t="s">
        <v>183</v>
      </c>
      <c r="W581" s="482">
        <f>IF(V581="Catastrófico",100%,IF(V581="Mayor",80%,IF(V581="Moderado",60%,IF(V581="Menor",40%,IF(V581="Leve",20%,"")))))</f>
        <v>0.4</v>
      </c>
      <c r="X581" s="485" t="str">
        <f>IF(Y581=100%,"Catastrófico",IF(Y581=80%,"Mayor",IF(Y581=60%,"Moderado",IF(Y581=40%,"Menor",IF(Y581=20%,"Leve","")))))</f>
        <v>Menor</v>
      </c>
      <c r="Y581" s="482">
        <f>IF(AND(U581="",W581=""),"",MAX(U581,W581))</f>
        <v>0.4</v>
      </c>
      <c r="Z581" s="482" t="str">
        <f>CONCATENATE(R581,X581)</f>
        <v>BajaMenor</v>
      </c>
      <c r="AA581" s="492" t="str">
        <f>IF(Z581="Muy AltaLeve","Alto",IF(Z581="Muy AltaMenor","Alto",IF(Z581="Muy AltaModerado","Alto",IF(Z581="Muy AltaMayor","Alto",IF(Z581="Muy AltaCatastrófico","Extremo",IF(Z581="AltaLeve","Moderado",IF(Z581="AltaMenor","Moderado",IF(Z581="AltaModerado","Alto",IF(Z581="AltaMayor","Alto",IF(Z581="AltaCatastrófico","Extremo",IF(Z581="MediaLeve","Moderado",IF(Z581="MediaMenor","Moderado",IF(Z581="MediaModerado","Moderado",IF(Z581="MediaMayor","Alto",IF(Z581="MediaCatastrófico","Extremo",IF(Z581="BajaLeve","Bajo",IF(Z581="BajaMenor","Moderado",IF(Z581="BajaModerado","Moderado",IF(Z581="BajaMayor","Alto",IF(Z581="BajaCatastrófico","Extremo",IF(Z581="Muy BajaLeve","Bajo",IF(Z581="Muy BajaMenor","Bajo",IF(Z581="Muy BajaModerado","Moderado",IF(Z581="Muy BajaMayor","Alto",IF(Z581="Muy BajaCatastrófico","Extremo","")))))))))))))))))))))))))</f>
        <v>Moderado</v>
      </c>
      <c r="AB581" s="151">
        <v>1</v>
      </c>
      <c r="AC581" s="231" t="s">
        <v>2107</v>
      </c>
      <c r="AD581" s="184" t="s">
        <v>2514</v>
      </c>
      <c r="AE581" s="287" t="s">
        <v>1324</v>
      </c>
      <c r="AF581" s="153" t="str">
        <f t="shared" si="33"/>
        <v>Probabilidad</v>
      </c>
      <c r="AG581" s="274" t="s">
        <v>231</v>
      </c>
      <c r="AH581" s="155">
        <f t="shared" si="36"/>
        <v>0.15</v>
      </c>
      <c r="AI581" s="274" t="s">
        <v>97</v>
      </c>
      <c r="AJ581" s="155">
        <f t="shared" si="34"/>
        <v>0.15</v>
      </c>
      <c r="AK581" s="156">
        <f t="shared" si="35"/>
        <v>0.3</v>
      </c>
      <c r="AL581" s="157">
        <f>IFERROR(IF(AF581="Probabilidad",(S581-(+S581*AK581)),IF(AF581="Impacto",S581,"")),"")</f>
        <v>0.28000000000000003</v>
      </c>
      <c r="AM581" s="157">
        <f>IFERROR(IF(AF581="Impacto",(Y581-(+Y581*AK581)),IF(AF581="Probabilidad",Y581,"")),"")</f>
        <v>0.4</v>
      </c>
      <c r="AN581" s="274" t="s">
        <v>98</v>
      </c>
      <c r="AO581" s="274" t="s">
        <v>99</v>
      </c>
      <c r="AP581" s="274" t="s">
        <v>100</v>
      </c>
      <c r="AQ581" s="801" t="s">
        <v>2515</v>
      </c>
      <c r="AR581" s="490">
        <f>S581</f>
        <v>0.4</v>
      </c>
      <c r="AS581" s="490">
        <f>IF(AL581="","",MIN(AL581:AL582))</f>
        <v>0.19600000000000001</v>
      </c>
      <c r="AT581" s="492" t="str">
        <f>IFERROR(IF(AS581="","",IF(AS581&lt;=0.2,"Muy Baja",IF(AS581&lt;=0.4,"Baja",IF(AS581&lt;=0.6,"Media",IF(AS581&lt;=0.8,"Alta","Muy Alta"))))),"")</f>
        <v>Muy Baja</v>
      </c>
      <c r="AU581" s="490">
        <f>Y581</f>
        <v>0.4</v>
      </c>
      <c r="AV581" s="490">
        <f>IF(AM581="","",MIN(AM581:AM582))</f>
        <v>0.4</v>
      </c>
      <c r="AW581" s="492" t="str">
        <f>IFERROR(IF(AV581="","",IF(AV581&lt;=0.2,"Leve",IF(AV581&lt;=0.4,"Menor",IF(AV581&lt;=0.6,"Moderado",IF(AV581&lt;=0.8,"Mayor","Catastrófico"))))),"")</f>
        <v>Menor</v>
      </c>
      <c r="AX581" s="492" t="str">
        <f>AA581</f>
        <v>Moderado</v>
      </c>
      <c r="AY581" s="492" t="str">
        <f>IFERROR(IF(OR(AND(AT581="Muy Baja",AW581="Leve"),AND(AT581="Muy Baja",AW581="Menor"),AND(AT581="Baja",AW581="Leve")),"Bajo",IF(OR(AND(AT581="Muy baja",AW581="Moderado"),AND(AT581="Baja",AW581="Menor"),AND(AT581="Baja",AW581="Moderado"),AND(AT581="Media",AW581="Leve"),AND(AT581="Media",AW581="Menor"),AND(AT581="Media",AW581="Moderado"),AND(AT581="Alta",AW581="Leve"),AND(AT581="Alta",AW581="Menor")),"Moderado",IF(OR(AND(AT581="Muy Baja",AW581="Mayor"),AND(AT581="Baja",AW581="Mayor"),AND(AT581="Media",AW581="Mayor"),AND(AT581="Alta",AW581="Moderado"),AND(AT581="Alta",AW581="Mayor"),AND(AT581="Muy Alta",AW581="Leve"),AND(AT581="Muy Alta",AW581="Menor"),AND(AT581="Muy Alta",AW581="Moderado"),AND(AT581="Muy Alta",AW581="Mayor")),"Alto",IF(OR(AND(AT581="Muy Baja",AW581="Catastrófico"),AND(AT581="Baja",AW581="Catastrófico"),AND(AT581="Media",AW581="Catastrófico"),AND(AT581="Alta",AW581="Catastrófico"),AND(AT581="Muy Alta",AW581="Catastrófico")),"Extremo","")))),"")</f>
        <v>Bajo</v>
      </c>
      <c r="AZ581" s="795" t="s">
        <v>127</v>
      </c>
      <c r="BA581" s="519" t="s">
        <v>188</v>
      </c>
      <c r="BB581" s="519" t="s">
        <v>188</v>
      </c>
      <c r="BC581" s="519" t="s">
        <v>188</v>
      </c>
      <c r="BD581" s="519" t="s">
        <v>188</v>
      </c>
      <c r="BE581" s="519" t="s">
        <v>188</v>
      </c>
      <c r="BF581" s="516"/>
      <c r="BG581" s="516"/>
      <c r="BH581" s="581"/>
      <c r="BI581" s="581"/>
      <c r="BJ581" s="581"/>
      <c r="BK581" s="581"/>
      <c r="BL581" s="581"/>
      <c r="BM581" s="516"/>
      <c r="BN581" s="516"/>
      <c r="BO581" s="719"/>
    </row>
    <row r="582" spans="1:67" ht="94.5">
      <c r="A582" s="805"/>
      <c r="B582" s="808"/>
      <c r="C582" s="811"/>
      <c r="D582" s="798"/>
      <c r="E582" s="798"/>
      <c r="F582" s="799"/>
      <c r="G582" s="737"/>
      <c r="H582" s="520"/>
      <c r="I582" s="795"/>
      <c r="J582" s="491"/>
      <c r="K582" s="795"/>
      <c r="L582" s="516"/>
      <c r="M582" s="485"/>
      <c r="N582" s="737"/>
      <c r="O582" s="737"/>
      <c r="P582" s="519"/>
      <c r="Q582" s="514"/>
      <c r="R582" s="795"/>
      <c r="S582" s="482"/>
      <c r="T582" s="795"/>
      <c r="U582" s="482"/>
      <c r="V582" s="795"/>
      <c r="W582" s="482"/>
      <c r="X582" s="485"/>
      <c r="Y582" s="482"/>
      <c r="Z582" s="482"/>
      <c r="AA582" s="492"/>
      <c r="AB582" s="151">
        <v>2</v>
      </c>
      <c r="AC582" s="314" t="s">
        <v>1491</v>
      </c>
      <c r="AD582" s="159" t="s">
        <v>2516</v>
      </c>
      <c r="AE582" s="287" t="s">
        <v>2517</v>
      </c>
      <c r="AF582" s="160" t="str">
        <f>IF(OR(AG582="Preventivo",AG582="Detectivo"),"Probabilidad",IF(AG582="Correctivo","Impacto",""))</f>
        <v>Probabilidad</v>
      </c>
      <c r="AG582" s="274" t="s">
        <v>231</v>
      </c>
      <c r="AH582" s="155">
        <f t="shared" si="36"/>
        <v>0.15</v>
      </c>
      <c r="AI582" s="274" t="s">
        <v>97</v>
      </c>
      <c r="AJ582" s="155">
        <f t="shared" si="34"/>
        <v>0.15</v>
      </c>
      <c r="AK582" s="156">
        <f t="shared" si="35"/>
        <v>0.3</v>
      </c>
      <c r="AL582" s="161">
        <f>IFERROR(IF(AND(AF581="Probabilidad",AF582="Probabilidad"),(AL581-(+AL581*AK582)),IF(AF582="Probabilidad",(S581-(+S581*AK582)),IF(AF582="Impacto",AL581,""))),"")</f>
        <v>0.19600000000000001</v>
      </c>
      <c r="AM582" s="161">
        <f>IFERROR(IF(AND(AF581="Impacto",AF582="Impacto"),(AM581-(+AM581*AK582)),IF(AF582="Impacto",(Y581-(+Y581*AK582)),IF(AF582="Probabilidad",AM581,""))),"")</f>
        <v>0.4</v>
      </c>
      <c r="AN582" s="274" t="s">
        <v>98</v>
      </c>
      <c r="AO582" s="274" t="s">
        <v>99</v>
      </c>
      <c r="AP582" s="274" t="s">
        <v>100</v>
      </c>
      <c r="AQ582" s="802"/>
      <c r="AR582" s="491"/>
      <c r="AS582" s="491"/>
      <c r="AT582" s="492"/>
      <c r="AU582" s="491"/>
      <c r="AV582" s="491"/>
      <c r="AW582" s="492"/>
      <c r="AX582" s="492"/>
      <c r="AY582" s="492"/>
      <c r="AZ582" s="795"/>
      <c r="BA582" s="519"/>
      <c r="BB582" s="519"/>
      <c r="BC582" s="519"/>
      <c r="BD582" s="519"/>
      <c r="BE582" s="519"/>
      <c r="BF582" s="516"/>
      <c r="BG582" s="516"/>
      <c r="BH582" s="581"/>
      <c r="BI582" s="581"/>
      <c r="BJ582" s="581"/>
      <c r="BK582" s="581"/>
      <c r="BL582" s="581"/>
      <c r="BM582" s="516"/>
      <c r="BN582" s="516"/>
      <c r="BO582" s="719"/>
    </row>
    <row r="583" spans="1:67" ht="89.25" customHeight="1">
      <c r="A583" s="805"/>
      <c r="B583" s="808"/>
      <c r="C583" s="811"/>
      <c r="D583" s="798" t="s">
        <v>1299</v>
      </c>
      <c r="E583" s="798" t="s">
        <v>2504</v>
      </c>
      <c r="F583" s="799">
        <v>3</v>
      </c>
      <c r="G583" s="737" t="s">
        <v>2518</v>
      </c>
      <c r="H583" s="520" t="s">
        <v>1301</v>
      </c>
      <c r="I583" s="795" t="s">
        <v>1302</v>
      </c>
      <c r="J583" s="491" t="s">
        <v>2519</v>
      </c>
      <c r="K583" s="795" t="s">
        <v>180</v>
      </c>
      <c r="L583" s="516" t="s">
        <v>365</v>
      </c>
      <c r="M583" s="485" t="s">
        <v>1304</v>
      </c>
      <c r="N583" s="737" t="s">
        <v>2520</v>
      </c>
      <c r="O583" s="737" t="s">
        <v>2521</v>
      </c>
      <c r="P583" s="519" t="s">
        <v>188</v>
      </c>
      <c r="Q583" s="514" t="s">
        <v>188</v>
      </c>
      <c r="R583" s="795" t="s">
        <v>124</v>
      </c>
      <c r="S583" s="482">
        <f>IF(R583="Muy Alta",100%,IF(R583="Alta",80%,IF(R583="Media",60%,IF(R583="Baja",40%,IF(R583="Muy Baja",20%,"")))))</f>
        <v>0.4</v>
      </c>
      <c r="T583" s="795" t="s">
        <v>120</v>
      </c>
      <c r="U583" s="482">
        <f>IF(T583="Catastrófico",100%,IF(T583="Mayor",80%,IF(T583="Moderado",60%,IF(T583="Menor",40%,IF(T583="Leve",20%,"")))))</f>
        <v>0.2</v>
      </c>
      <c r="V583" s="795" t="s">
        <v>120</v>
      </c>
      <c r="W583" s="482">
        <f>IF(V583="Catastrófico",100%,IF(V583="Mayor",80%,IF(V583="Moderado",60%,IF(V583="Menor",40%,IF(V583="Leve",20%,"")))))</f>
        <v>0.2</v>
      </c>
      <c r="X583" s="485" t="str">
        <f>IF(Y583=100%,"Catastrófico",IF(Y583=80%,"Mayor",IF(Y583=60%,"Moderado",IF(Y583=40%,"Menor",IF(Y583=20%,"Leve","")))))</f>
        <v>Leve</v>
      </c>
      <c r="Y583" s="482">
        <f>IF(AND(U583="",W583=""),"",MAX(U583,W583))</f>
        <v>0.2</v>
      </c>
      <c r="Z583" s="482" t="str">
        <f>CONCATENATE(R583,X583)</f>
        <v>BajaLeve</v>
      </c>
      <c r="AA583" s="492" t="str">
        <f>IF(Z583="Muy AltaLeve","Alto",IF(Z583="Muy AltaMenor","Alto",IF(Z583="Muy AltaModerado","Alto",IF(Z583="Muy AltaMayor","Alto",IF(Z583="Muy AltaCatastrófico","Extremo",IF(Z583="AltaLeve","Moderado",IF(Z583="AltaMenor","Moderado",IF(Z583="AltaModerado","Alto",IF(Z583="AltaMayor","Alto",IF(Z583="AltaCatastrófico","Extremo",IF(Z583="MediaLeve","Moderado",IF(Z583="MediaMenor","Moderado",IF(Z583="MediaModerado","Moderado",IF(Z583="MediaMayor","Alto",IF(Z583="MediaCatastrófico","Extremo",IF(Z583="BajaLeve","Bajo",IF(Z583="BajaMenor","Moderado",IF(Z583="BajaModerado","Moderado",IF(Z583="BajaMayor","Alto",IF(Z583="BajaCatastrófico","Extremo",IF(Z583="Muy BajaLeve","Bajo",IF(Z583="Muy BajaMenor","Bajo",IF(Z583="Muy BajaModerado","Moderado",IF(Z583="Muy BajaMayor","Alto",IF(Z583="Muy BajaCatastrófico","Extremo","")))))))))))))))))))))))))</f>
        <v>Bajo</v>
      </c>
      <c r="AB583" s="151">
        <v>1</v>
      </c>
      <c r="AC583" s="314" t="s">
        <v>2522</v>
      </c>
      <c r="AD583" s="159" t="s">
        <v>2514</v>
      </c>
      <c r="AE583" s="287" t="s">
        <v>2103</v>
      </c>
      <c r="AF583" s="153" t="str">
        <f t="shared" ref="AF583:AF589" si="37">IF(OR(AG583="Preventivo",AG583="Detectivo"),"Probabilidad",IF(AG583="Correctivo","Impacto",""))</f>
        <v>Probabilidad</v>
      </c>
      <c r="AG583" s="274" t="s">
        <v>96</v>
      </c>
      <c r="AH583" s="155">
        <f t="shared" si="36"/>
        <v>0.25</v>
      </c>
      <c r="AI583" s="274" t="s">
        <v>97</v>
      </c>
      <c r="AJ583" s="155">
        <f t="shared" si="34"/>
        <v>0.15</v>
      </c>
      <c r="AK583" s="156">
        <f t="shared" si="35"/>
        <v>0.4</v>
      </c>
      <c r="AL583" s="157">
        <f>IFERROR(IF(AF583="Probabilidad",(S583-(+S583*AK583)),IF(AF583="Impacto",S583,"")),"")</f>
        <v>0.24</v>
      </c>
      <c r="AM583" s="157">
        <f>IFERROR(IF(AF583="Impacto",(Y583-(+Y583*AK583)),IF(AF583="Probabilidad",Y583,"")),"")</f>
        <v>0.2</v>
      </c>
      <c r="AN583" s="274" t="s">
        <v>98</v>
      </c>
      <c r="AO583" s="274" t="s">
        <v>99</v>
      </c>
      <c r="AP583" s="274" t="s">
        <v>100</v>
      </c>
      <c r="AQ583" s="643" t="s">
        <v>2523</v>
      </c>
      <c r="AR583" s="490">
        <f>S583</f>
        <v>0.4</v>
      </c>
      <c r="AS583" s="490">
        <f>IF(AL583="","",MIN(AL583:AL584))</f>
        <v>0.24</v>
      </c>
      <c r="AT583" s="492" t="str">
        <f>IFERROR(IF(AS583="","",IF(AS583&lt;=0.2,"Muy Baja",IF(AS583&lt;=0.4,"Baja",IF(AS583&lt;=0.6,"Media",IF(AS583&lt;=0.8,"Alta","Muy Alta"))))),"")</f>
        <v>Baja</v>
      </c>
      <c r="AU583" s="490">
        <f>Y583</f>
        <v>0.2</v>
      </c>
      <c r="AV583" s="490">
        <f>IF(AM583="","",MIN(AM583:AM584))</f>
        <v>0.15000000000000002</v>
      </c>
      <c r="AW583" s="492" t="str">
        <f>IFERROR(IF(AV583="","",IF(AV583&lt;=0.2,"Leve",IF(AV583&lt;=0.4,"Menor",IF(AV583&lt;=0.6,"Moderado",IF(AV583&lt;=0.8,"Mayor","Catastrófico"))))),"")</f>
        <v>Leve</v>
      </c>
      <c r="AX583" s="492" t="str">
        <f>AA583</f>
        <v>Bajo</v>
      </c>
      <c r="AY583" s="492" t="str">
        <f>IFERROR(IF(OR(AND(AT583="Muy Baja",AW583="Leve"),AND(AT583="Muy Baja",AW583="Menor"),AND(AT583="Baja",AW583="Leve")),"Bajo",IF(OR(AND(AT583="Muy baja",AW583="Moderado"),AND(AT583="Baja",AW583="Menor"),AND(AT583="Baja",AW583="Moderado"),AND(AT583="Media",AW583="Leve"),AND(AT583="Media",AW583="Menor"),AND(AT583="Media",AW583="Moderado"),AND(AT583="Alta",AW583="Leve"),AND(AT583="Alta",AW583="Menor")),"Moderado",IF(OR(AND(AT583="Muy Baja",AW583="Mayor"),AND(AT583="Baja",AW583="Mayor"),AND(AT583="Media",AW583="Mayor"),AND(AT583="Alta",AW583="Moderado"),AND(AT583="Alta",AW583="Mayor"),AND(AT583="Muy Alta",AW583="Leve"),AND(AT583="Muy Alta",AW583="Menor"),AND(AT583="Muy Alta",AW583="Moderado"),AND(AT583="Muy Alta",AW583="Mayor")),"Alto",IF(OR(AND(AT583="Muy Baja",AW583="Catastrófico"),AND(AT583="Baja",AW583="Catastrófico"),AND(AT583="Media",AW583="Catastrófico"),AND(AT583="Alta",AW583="Catastrófico"),AND(AT583="Muy Alta",AW583="Catastrófico")),"Extremo","")))),"")</f>
        <v>Bajo</v>
      </c>
      <c r="AZ583" s="795" t="s">
        <v>127</v>
      </c>
      <c r="BA583" s="519" t="s">
        <v>128</v>
      </c>
      <c r="BB583" s="519" t="s">
        <v>128</v>
      </c>
      <c r="BC583" s="519" t="s">
        <v>128</v>
      </c>
      <c r="BD583" s="519" t="s">
        <v>128</v>
      </c>
      <c r="BE583" s="519" t="s">
        <v>128</v>
      </c>
      <c r="BF583" s="516"/>
      <c r="BG583" s="516"/>
      <c r="BH583" s="581"/>
      <c r="BI583" s="581"/>
      <c r="BJ583" s="581"/>
      <c r="BK583" s="581"/>
      <c r="BL583" s="581"/>
      <c r="BM583" s="516"/>
      <c r="BN583" s="516"/>
      <c r="BO583" s="719"/>
    </row>
    <row r="584" spans="1:67" ht="69">
      <c r="A584" s="805"/>
      <c r="B584" s="808"/>
      <c r="C584" s="811"/>
      <c r="D584" s="798"/>
      <c r="E584" s="798"/>
      <c r="F584" s="799"/>
      <c r="G584" s="737"/>
      <c r="H584" s="520"/>
      <c r="I584" s="795"/>
      <c r="J584" s="491"/>
      <c r="K584" s="795"/>
      <c r="L584" s="516"/>
      <c r="M584" s="485"/>
      <c r="N584" s="737"/>
      <c r="O584" s="737"/>
      <c r="P584" s="519"/>
      <c r="Q584" s="514"/>
      <c r="R584" s="795"/>
      <c r="S584" s="482"/>
      <c r="T584" s="795"/>
      <c r="U584" s="482"/>
      <c r="V584" s="795"/>
      <c r="W584" s="482"/>
      <c r="X584" s="485"/>
      <c r="Y584" s="482"/>
      <c r="Z584" s="482"/>
      <c r="AA584" s="492"/>
      <c r="AB584" s="151">
        <v>2</v>
      </c>
      <c r="AC584" s="314" t="s">
        <v>1758</v>
      </c>
      <c r="AD584" s="159" t="s">
        <v>2509</v>
      </c>
      <c r="AE584" s="287" t="s">
        <v>2524</v>
      </c>
      <c r="AF584" s="153" t="str">
        <f t="shared" si="37"/>
        <v>Impacto</v>
      </c>
      <c r="AG584" s="274" t="s">
        <v>270</v>
      </c>
      <c r="AH584" s="155">
        <f t="shared" si="36"/>
        <v>0.1</v>
      </c>
      <c r="AI584" s="274" t="s">
        <v>97</v>
      </c>
      <c r="AJ584" s="155">
        <f t="shared" si="34"/>
        <v>0.15</v>
      </c>
      <c r="AK584" s="156">
        <f t="shared" si="35"/>
        <v>0.25</v>
      </c>
      <c r="AL584" s="157">
        <f>IFERROR(IF(AND(AF583="Probabilidad",AF584="Probabilidad"),(AL583-(+AL583*AK584)),IF(AF584="Probabilidad",(S583-(+S583*AK584)),IF(AF584="Impacto",AL583,""))),"")</f>
        <v>0.24</v>
      </c>
      <c r="AM584" s="157">
        <f>IFERROR(IF(AND(AF583="Impacto",AF584="Impacto"),(AM583-(+AM583*AK584)),IF(AF584="Impacto",(Y583-(+Y583*AK584)),IF(AF584="Probabilidad",AM583,""))),"")</f>
        <v>0.15000000000000002</v>
      </c>
      <c r="AN584" s="274" t="s">
        <v>98</v>
      </c>
      <c r="AO584" s="274" t="s">
        <v>99</v>
      </c>
      <c r="AP584" s="274" t="s">
        <v>100</v>
      </c>
      <c r="AQ584" s="643"/>
      <c r="AR584" s="491"/>
      <c r="AS584" s="491"/>
      <c r="AT584" s="492"/>
      <c r="AU584" s="491"/>
      <c r="AV584" s="491"/>
      <c r="AW584" s="492"/>
      <c r="AX584" s="492"/>
      <c r="AY584" s="492"/>
      <c r="AZ584" s="795"/>
      <c r="BA584" s="519"/>
      <c r="BB584" s="519"/>
      <c r="BC584" s="519"/>
      <c r="BD584" s="519"/>
      <c r="BE584" s="519"/>
      <c r="BF584" s="516"/>
      <c r="BG584" s="516"/>
      <c r="BH584" s="581"/>
      <c r="BI584" s="581"/>
      <c r="BJ584" s="581"/>
      <c r="BK584" s="581"/>
      <c r="BL584" s="581"/>
      <c r="BM584" s="516"/>
      <c r="BN584" s="516"/>
      <c r="BO584" s="719"/>
    </row>
    <row r="585" spans="1:67" ht="69">
      <c r="A585" s="805"/>
      <c r="B585" s="808"/>
      <c r="C585" s="811"/>
      <c r="D585" s="798" t="s">
        <v>1299</v>
      </c>
      <c r="E585" s="798" t="s">
        <v>2504</v>
      </c>
      <c r="F585" s="799">
        <v>4</v>
      </c>
      <c r="G585" s="737" t="s">
        <v>2518</v>
      </c>
      <c r="H585" s="520" t="s">
        <v>1301</v>
      </c>
      <c r="I585" s="795" t="s">
        <v>1316</v>
      </c>
      <c r="J585" s="491" t="s">
        <v>2525</v>
      </c>
      <c r="K585" s="795" t="s">
        <v>180</v>
      </c>
      <c r="L585" s="516" t="s">
        <v>365</v>
      </c>
      <c r="M585" s="485" t="s">
        <v>1304</v>
      </c>
      <c r="N585" s="737" t="s">
        <v>2526</v>
      </c>
      <c r="O585" s="737" t="s">
        <v>2527</v>
      </c>
      <c r="P585" s="519" t="s">
        <v>188</v>
      </c>
      <c r="Q585" s="518" t="s">
        <v>188</v>
      </c>
      <c r="R585" s="795" t="s">
        <v>90</v>
      </c>
      <c r="S585" s="482">
        <f>IF(R585="Muy Alta",100%,IF(R585="Alta",80%,IF(R585="Media",60%,IF(R585="Baja",40%,IF(R585="Muy Baja",20%,"")))))</f>
        <v>0.6</v>
      </c>
      <c r="T585" s="795" t="s">
        <v>120</v>
      </c>
      <c r="U585" s="482">
        <f>IF(T585="Catastrófico",100%,IF(T585="Mayor",80%,IF(T585="Moderado",60%,IF(T585="Menor",40%,IF(T585="Leve",20%,"")))))</f>
        <v>0.2</v>
      </c>
      <c r="V585" s="795" t="s">
        <v>183</v>
      </c>
      <c r="W585" s="482">
        <f>IF(V585="Catastrófico",100%,IF(V585="Mayor",80%,IF(V585="Moderado",60%,IF(V585="Menor",40%,IF(V585="Leve",20%,"")))))</f>
        <v>0.4</v>
      </c>
      <c r="X585" s="485" t="str">
        <f>IF(Y585=100%,"Catastrófico",IF(Y585=80%,"Mayor",IF(Y585=60%,"Moderado",IF(Y585=40%,"Menor",IF(Y585=20%,"Leve","")))))</f>
        <v>Menor</v>
      </c>
      <c r="Y585" s="482">
        <f>IF(AND(U585="",W585=""),"",MAX(U585,W585))</f>
        <v>0.4</v>
      </c>
      <c r="Z585" s="482" t="str">
        <f>CONCATENATE(R585,X585)</f>
        <v>MediaMenor</v>
      </c>
      <c r="AA585" s="492" t="str">
        <f>IF(Z585="Muy AltaLeve","Alto",IF(Z585="Muy AltaMenor","Alto",IF(Z585="Muy AltaModerado","Alto",IF(Z585="Muy AltaMayor","Alto",IF(Z585="Muy AltaCatastrófico","Extremo",IF(Z585="AltaLeve","Moderado",IF(Z585="AltaMenor","Moderado",IF(Z585="AltaModerado","Alto",IF(Z585="AltaMayor","Alto",IF(Z585="AltaCatastrófico","Extremo",IF(Z585="MediaLeve","Moderado",IF(Z585="MediaMenor","Moderado",IF(Z585="MediaModerado","Moderado",IF(Z585="MediaMayor","Alto",IF(Z585="MediaCatastrófico","Extremo",IF(Z585="BajaLeve","Bajo",IF(Z585="BajaMenor","Moderado",IF(Z585="BajaModerado","Moderado",IF(Z585="BajaMayor","Alto",IF(Z585="BajaCatastrófico","Extremo",IF(Z585="Muy BajaLeve","Bajo",IF(Z585="Muy BajaMenor","Bajo",IF(Z585="Muy BajaModerado","Moderado",IF(Z585="Muy BajaMayor","Alto",IF(Z585="Muy BajaCatastrófico","Extremo","")))))))))))))))))))))))))</f>
        <v>Moderado</v>
      </c>
      <c r="AB585" s="151">
        <v>1</v>
      </c>
      <c r="AC585" s="314" t="s">
        <v>2107</v>
      </c>
      <c r="AD585" s="159" t="s">
        <v>2528</v>
      </c>
      <c r="AE585" s="287" t="s">
        <v>1324</v>
      </c>
      <c r="AF585" s="153" t="str">
        <f t="shared" si="37"/>
        <v>Probabilidad</v>
      </c>
      <c r="AG585" s="274" t="s">
        <v>231</v>
      </c>
      <c r="AH585" s="155">
        <f t="shared" si="36"/>
        <v>0.15</v>
      </c>
      <c r="AI585" s="274" t="s">
        <v>97</v>
      </c>
      <c r="AJ585" s="155">
        <f t="shared" ref="AJ585:AJ589" si="38">IF(AI585="Automático",25%,IF(AI585="Manual",15%,""))</f>
        <v>0.15</v>
      </c>
      <c r="AK585" s="156">
        <f t="shared" ref="AK585:AK589" si="39">IF(OR(AH585="",AJ585=""),"",AH585+AJ585)</f>
        <v>0.3</v>
      </c>
      <c r="AL585" s="157">
        <f>IFERROR(IF(AF585="Probabilidad",(S585-(+S585*AK585)),IF(AF585="Impacto",S585,"")),"")</f>
        <v>0.42</v>
      </c>
      <c r="AM585" s="157">
        <f>IFERROR(IF(AF585="Impacto",(Y585-(+Y585*AK585)),IF(AF585="Probabilidad",Y585,"")),"")</f>
        <v>0.4</v>
      </c>
      <c r="AN585" s="274" t="s">
        <v>98</v>
      </c>
      <c r="AO585" s="274" t="s">
        <v>99</v>
      </c>
      <c r="AP585" s="274" t="s">
        <v>100</v>
      </c>
      <c r="AQ585" s="800" t="s">
        <v>2529</v>
      </c>
      <c r="AR585" s="490">
        <f>S585</f>
        <v>0.6</v>
      </c>
      <c r="AS585" s="490">
        <f>IF(AL585="","",MIN(AL585:AL586))</f>
        <v>0.42</v>
      </c>
      <c r="AT585" s="492" t="str">
        <f>IFERROR(IF(AS585="","",IF(AS585&lt;=0.2,"Muy Baja",IF(AS585&lt;=0.4,"Baja",IF(AS585&lt;=0.6,"Media",IF(AS585&lt;=0.8,"Alta","Muy Alta"))))),"")</f>
        <v>Media</v>
      </c>
      <c r="AU585" s="490">
        <f>Y585</f>
        <v>0.4</v>
      </c>
      <c r="AV585" s="490">
        <f>IF(AM585="","",MIN(AM585:AM586))</f>
        <v>0.30000000000000004</v>
      </c>
      <c r="AW585" s="492" t="str">
        <f>IFERROR(IF(AV585="","",IF(AV585&lt;=0.2,"Leve",IF(AV585&lt;=0.4,"Menor",IF(AV585&lt;=0.6,"Moderado",IF(AV585&lt;=0.8,"Mayor","Catastrófico"))))),"")</f>
        <v>Menor</v>
      </c>
      <c r="AX585" s="492" t="str">
        <f>AA585</f>
        <v>Moderado</v>
      </c>
      <c r="AY585" s="492" t="str">
        <f>IFERROR(IF(OR(AND(AT585="Muy Baja",AW585="Leve"),AND(AT585="Muy Baja",AW585="Menor"),AND(AT585="Baja",AW585="Leve")),"Bajo",IF(OR(AND(AT585="Muy baja",AW585="Moderado"),AND(AT585="Baja",AW585="Menor"),AND(AT585="Baja",AW585="Moderado"),AND(AT585="Media",AW585="Leve"),AND(AT585="Media",AW585="Menor"),AND(AT585="Media",AW585="Moderado"),AND(AT585="Alta",AW585="Leve"),AND(AT585="Alta",AW585="Menor")),"Moderado",IF(OR(AND(AT585="Muy Baja",AW585="Mayor"),AND(AT585="Baja",AW585="Mayor"),AND(AT585="Media",AW585="Mayor"),AND(AT585="Alta",AW585="Moderado"),AND(AT585="Alta",AW585="Mayor"),AND(AT585="Muy Alta",AW585="Leve"),AND(AT585="Muy Alta",AW585="Menor"),AND(AT585="Muy Alta",AW585="Moderado"),AND(AT585="Muy Alta",AW585="Mayor")),"Alto",IF(OR(AND(AT585="Muy Baja",AW585="Catastrófico"),AND(AT585="Baja",AW585="Catastrófico"),AND(AT585="Media",AW585="Catastrófico"),AND(AT585="Alta",AW585="Catastrófico"),AND(AT585="Muy Alta",AW585="Catastrófico")),"Extremo","")))),"")</f>
        <v>Moderado</v>
      </c>
      <c r="AZ585" s="795" t="s">
        <v>104</v>
      </c>
      <c r="BA585" s="737" t="s">
        <v>2530</v>
      </c>
      <c r="BB585" s="737" t="s">
        <v>2531</v>
      </c>
      <c r="BC585" s="737" t="s">
        <v>1706</v>
      </c>
      <c r="BD585" s="737" t="s">
        <v>2532</v>
      </c>
      <c r="BE585" s="796" t="s">
        <v>2533</v>
      </c>
      <c r="BF585" s="516"/>
      <c r="BG585" s="516"/>
      <c r="BH585" s="581"/>
      <c r="BI585" s="581"/>
      <c r="BJ585" s="581"/>
      <c r="BK585" s="581"/>
      <c r="BL585" s="581"/>
      <c r="BM585" s="516"/>
      <c r="BN585" s="516"/>
      <c r="BO585" s="719"/>
    </row>
    <row r="586" spans="1:67" ht="69">
      <c r="A586" s="805"/>
      <c r="B586" s="808"/>
      <c r="C586" s="811"/>
      <c r="D586" s="798"/>
      <c r="E586" s="798"/>
      <c r="F586" s="799"/>
      <c r="G586" s="737"/>
      <c r="H586" s="520"/>
      <c r="I586" s="795"/>
      <c r="J586" s="491"/>
      <c r="K586" s="795"/>
      <c r="L586" s="516"/>
      <c r="M586" s="485"/>
      <c r="N586" s="737"/>
      <c r="O586" s="737"/>
      <c r="P586" s="519"/>
      <c r="Q586" s="518"/>
      <c r="R586" s="795"/>
      <c r="S586" s="482"/>
      <c r="T586" s="795"/>
      <c r="U586" s="482"/>
      <c r="V586" s="795"/>
      <c r="W586" s="482"/>
      <c r="X586" s="485"/>
      <c r="Y586" s="482"/>
      <c r="Z586" s="482"/>
      <c r="AA586" s="492"/>
      <c r="AB586" s="151">
        <v>2</v>
      </c>
      <c r="AC586" s="315" t="s">
        <v>2534</v>
      </c>
      <c r="AD586" s="159" t="s">
        <v>2528</v>
      </c>
      <c r="AE586" s="287" t="s">
        <v>1324</v>
      </c>
      <c r="AF586" s="153" t="str">
        <f t="shared" si="37"/>
        <v>Impacto</v>
      </c>
      <c r="AG586" s="274" t="s">
        <v>270</v>
      </c>
      <c r="AH586" s="155">
        <f t="shared" si="36"/>
        <v>0.1</v>
      </c>
      <c r="AI586" s="274" t="s">
        <v>97</v>
      </c>
      <c r="AJ586" s="155">
        <f t="shared" si="38"/>
        <v>0.15</v>
      </c>
      <c r="AK586" s="156">
        <f t="shared" si="39"/>
        <v>0.25</v>
      </c>
      <c r="AL586" s="157">
        <f>IFERROR(IF(AND(AF585="Probabilidad",AF586="Probabilidad"),(AL585-(+AL585*AK586)),IF(AF586="Probabilidad",(S585-(+S585*AK586)),IF(AF586="Impacto",AL585,""))),"")</f>
        <v>0.42</v>
      </c>
      <c r="AM586" s="157">
        <f>IFERROR(IF(AND(AF585="Impacto",AF586="Impacto"),(AM585-(+AM585*AK586)),IF(AF586="Impacto",(Y585-(+Y585*AK586)),IF(AF586="Probabilidad",AM585,""))),"")</f>
        <v>0.30000000000000004</v>
      </c>
      <c r="AN586" s="274" t="s">
        <v>98</v>
      </c>
      <c r="AO586" s="274" t="s">
        <v>99</v>
      </c>
      <c r="AP586" s="274" t="s">
        <v>100</v>
      </c>
      <c r="AQ586" s="797"/>
      <c r="AR586" s="491"/>
      <c r="AS586" s="491"/>
      <c r="AT586" s="492"/>
      <c r="AU586" s="491"/>
      <c r="AV586" s="491"/>
      <c r="AW586" s="492"/>
      <c r="AX586" s="492"/>
      <c r="AY586" s="492"/>
      <c r="AZ586" s="795"/>
      <c r="BA586" s="737"/>
      <c r="BB586" s="737"/>
      <c r="BC586" s="737"/>
      <c r="BD586" s="737"/>
      <c r="BE586" s="796"/>
      <c r="BF586" s="516"/>
      <c r="BG586" s="516"/>
      <c r="BH586" s="581"/>
      <c r="BI586" s="581"/>
      <c r="BJ586" s="581"/>
      <c r="BK586" s="581"/>
      <c r="BL586" s="581"/>
      <c r="BM586" s="516"/>
      <c r="BN586" s="516"/>
      <c r="BO586" s="719"/>
    </row>
    <row r="587" spans="1:67" ht="106.5">
      <c r="A587" s="805"/>
      <c r="B587" s="808"/>
      <c r="C587" s="811"/>
      <c r="D587" s="798" t="s">
        <v>1299</v>
      </c>
      <c r="E587" s="798" t="s">
        <v>2504</v>
      </c>
      <c r="F587" s="799">
        <v>5</v>
      </c>
      <c r="G587" s="737" t="s">
        <v>2535</v>
      </c>
      <c r="H587" s="520" t="s">
        <v>1386</v>
      </c>
      <c r="I587" s="795" t="s">
        <v>1387</v>
      </c>
      <c r="J587" s="491" t="s">
        <v>2536</v>
      </c>
      <c r="K587" s="795" t="s">
        <v>180</v>
      </c>
      <c r="L587" s="516" t="s">
        <v>312</v>
      </c>
      <c r="M587" s="492" t="s">
        <v>1304</v>
      </c>
      <c r="N587" s="737" t="s">
        <v>2537</v>
      </c>
      <c r="O587" s="737" t="s">
        <v>2233</v>
      </c>
      <c r="P587" s="517" t="s">
        <v>188</v>
      </c>
      <c r="Q587" s="518" t="s">
        <v>188</v>
      </c>
      <c r="R587" s="795" t="s">
        <v>90</v>
      </c>
      <c r="S587" s="482">
        <f>IF(R587="Muy Alta",100%,IF(R587="Alta",80%,IF(R587="Media",60%,IF(R587="Baja",40%,IF(R587="Muy Baja",20%,"")))))</f>
        <v>0.6</v>
      </c>
      <c r="T587" s="795" t="s">
        <v>120</v>
      </c>
      <c r="U587" s="482">
        <f>IF(T587="Catastrófico",100%,IF(T587="Mayor",80%,IF(T587="Moderado",60%,IF(T587="Menor",40%,IF(T587="Leve",20%,"")))))</f>
        <v>0.2</v>
      </c>
      <c r="V587" s="795" t="s">
        <v>183</v>
      </c>
      <c r="W587" s="482">
        <f>IF(V587="Catastrófico",100%,IF(V587="Mayor",80%,IF(V587="Moderado",60%,IF(V587="Menor",40%,IF(V587="Leve",20%,"")))))</f>
        <v>0.4</v>
      </c>
      <c r="X587" s="485" t="str">
        <f>IF(Y587=100%,"Catastrófico",IF(Y587=80%,"Mayor",IF(Y587=60%,"Moderado",IF(Y587=40%,"Menor",IF(Y587=20%,"Leve","")))))</f>
        <v>Menor</v>
      </c>
      <c r="Y587" s="482">
        <f>IF(AND(U587="",W587=""),"",MAX(U587,W587))</f>
        <v>0.4</v>
      </c>
      <c r="Z587" s="482" t="str">
        <f>CONCATENATE(R587,X587)</f>
        <v>MediaMenor</v>
      </c>
      <c r="AA587" s="492" t="str">
        <f>IF(Z587="Muy AltaLeve","Alto",IF(Z587="Muy AltaMenor","Alto",IF(Z587="Muy AltaModerado","Alto",IF(Z587="Muy AltaMayor","Alto",IF(Z587="Muy AltaCatastrófico","Extremo",IF(Z587="AltaLeve","Moderado",IF(Z587="AltaMenor","Moderado",IF(Z587="AltaModerado","Alto",IF(Z587="AltaMayor","Alto",IF(Z587="AltaCatastrófico","Extremo",IF(Z587="MediaLeve","Moderado",IF(Z587="MediaMenor","Moderado",IF(Z587="MediaModerado","Moderado",IF(Z587="MediaMayor","Alto",IF(Z587="MediaCatastrófico","Extremo",IF(Z587="BajaLeve","Bajo",IF(Z587="BajaMenor","Moderado",IF(Z587="BajaModerado","Moderado",IF(Z587="BajaMayor","Alto",IF(Z587="BajaCatastrófico","Extremo",IF(Z587="Muy BajaLeve","Bajo",IF(Z587="Muy BajaMenor","Bajo",IF(Z587="Muy BajaModerado","Moderado",IF(Z587="Muy BajaMayor","Alto",IF(Z587="Muy BajaCatastrófico","Extremo","")))))))))))))))))))))))))</f>
        <v>Moderado</v>
      </c>
      <c r="AB587" s="151">
        <v>1</v>
      </c>
      <c r="AC587" s="315" t="s">
        <v>1391</v>
      </c>
      <c r="AD587" s="159" t="s">
        <v>2514</v>
      </c>
      <c r="AE587" s="287" t="s">
        <v>1315</v>
      </c>
      <c r="AF587" s="153" t="str">
        <f t="shared" si="37"/>
        <v>Probabilidad</v>
      </c>
      <c r="AG587" s="274" t="s">
        <v>96</v>
      </c>
      <c r="AH587" s="155">
        <f t="shared" si="36"/>
        <v>0.25</v>
      </c>
      <c r="AI587" s="274" t="s">
        <v>97</v>
      </c>
      <c r="AJ587" s="155">
        <f t="shared" si="38"/>
        <v>0.15</v>
      </c>
      <c r="AK587" s="156">
        <f t="shared" si="39"/>
        <v>0.4</v>
      </c>
      <c r="AL587" s="157">
        <f>IFERROR(IF(AF587="Probabilidad",(S587-(+S587*AK587)),IF(AF587="Impacto",S587,"")),"")</f>
        <v>0.36</v>
      </c>
      <c r="AM587" s="157">
        <f>IFERROR(IF(AF587="Impacto",(Y587-(+Y587*AK587)),IF(AF587="Probabilidad",Y587,"")),"")</f>
        <v>0.4</v>
      </c>
      <c r="AN587" s="274" t="s">
        <v>98</v>
      </c>
      <c r="AO587" s="274" t="s">
        <v>99</v>
      </c>
      <c r="AP587" s="274" t="s">
        <v>100</v>
      </c>
      <c r="AQ587" s="797" t="s">
        <v>2538</v>
      </c>
      <c r="AR587" s="490">
        <f>S587</f>
        <v>0.6</v>
      </c>
      <c r="AS587" s="490">
        <f>IF(AL587="","",MIN(AL587:AL588))</f>
        <v>0.216</v>
      </c>
      <c r="AT587" s="492" t="str">
        <f>IFERROR(IF(AS587="","",IF(AS587&lt;=0.2,"Muy Baja",IF(AS587&lt;=0.4,"Baja",IF(AS587&lt;=0.6,"Media",IF(AS587&lt;=0.8,"Alta","Muy Alta"))))),"")</f>
        <v>Baja</v>
      </c>
      <c r="AU587" s="490">
        <f>Y587</f>
        <v>0.4</v>
      </c>
      <c r="AV587" s="490">
        <f>IF(AM587="","",MIN(AM587:AM588))</f>
        <v>0.4</v>
      </c>
      <c r="AW587" s="492" t="str">
        <f>IFERROR(IF(AV587="","",IF(AV587&lt;=0.2,"Leve",IF(AV587&lt;=0.4,"Menor",IF(AV587&lt;=0.6,"Moderado",IF(AV587&lt;=0.8,"Mayor","Catastrófico"))))),"")</f>
        <v>Menor</v>
      </c>
      <c r="AX587" s="492" t="str">
        <f>AA587</f>
        <v>Moderado</v>
      </c>
      <c r="AY587" s="492" t="str">
        <f>IFERROR(IF(OR(AND(AT587="Muy Baja",AW587="Leve"),AND(AT587="Muy Baja",AW587="Menor"),AND(AT587="Baja",AW587="Leve")),"Bajo",IF(OR(AND(AT587="Muy baja",AW587="Moderado"),AND(AT587="Baja",AW587="Menor"),AND(AT587="Baja",AW587="Moderado"),AND(AT587="Media",AW587="Leve"),AND(AT587="Media",AW587="Menor"),AND(AT587="Media",AW587="Moderado"),AND(AT587="Alta",AW587="Leve"),AND(AT587="Alta",AW587="Menor")),"Moderado",IF(OR(AND(AT587="Muy Baja",AW587="Mayor"),AND(AT587="Baja",AW587="Mayor"),AND(AT587="Media",AW587="Mayor"),AND(AT587="Alta",AW587="Moderado"),AND(AT587="Alta",AW587="Mayor"),AND(AT587="Muy Alta",AW587="Leve"),AND(AT587="Muy Alta",AW587="Menor"),AND(AT587="Muy Alta",AW587="Moderado"),AND(AT587="Muy Alta",AW587="Mayor")),"Alto",IF(OR(AND(AT587="Muy Baja",AW587="Catastrófico"),AND(AT587="Baja",AW587="Catastrófico"),AND(AT587="Media",AW587="Catastrófico"),AND(AT587="Alta",AW587="Catastrófico"),AND(AT587="Muy Alta",AW587="Catastrófico")),"Extremo","")))),"")</f>
        <v>Moderado</v>
      </c>
      <c r="AZ587" s="795" t="s">
        <v>104</v>
      </c>
      <c r="BA587" s="737" t="s">
        <v>2539</v>
      </c>
      <c r="BB587" s="737" t="s">
        <v>2540</v>
      </c>
      <c r="BC587" s="737" t="s">
        <v>1706</v>
      </c>
      <c r="BD587" s="737" t="s">
        <v>2541</v>
      </c>
      <c r="BE587" s="796">
        <v>45657</v>
      </c>
      <c r="BF587" s="516"/>
      <c r="BG587" s="516"/>
      <c r="BH587" s="581"/>
      <c r="BI587" s="581"/>
      <c r="BJ587" s="581"/>
      <c r="BK587" s="581"/>
      <c r="BL587" s="581"/>
      <c r="BM587" s="516"/>
      <c r="BN587" s="516"/>
      <c r="BO587" s="719"/>
    </row>
    <row r="588" spans="1:67" ht="69">
      <c r="A588" s="805"/>
      <c r="B588" s="808"/>
      <c r="C588" s="811"/>
      <c r="D588" s="798"/>
      <c r="E588" s="798"/>
      <c r="F588" s="799"/>
      <c r="G588" s="737"/>
      <c r="H588" s="520"/>
      <c r="I588" s="795"/>
      <c r="J588" s="491"/>
      <c r="K588" s="795"/>
      <c r="L588" s="516"/>
      <c r="M588" s="492"/>
      <c r="N588" s="737"/>
      <c r="O588" s="737"/>
      <c r="P588" s="517"/>
      <c r="Q588" s="518"/>
      <c r="R588" s="795"/>
      <c r="S588" s="482"/>
      <c r="T588" s="795"/>
      <c r="U588" s="482"/>
      <c r="V588" s="795"/>
      <c r="W588" s="482"/>
      <c r="X588" s="485"/>
      <c r="Y588" s="482"/>
      <c r="Z588" s="482"/>
      <c r="AA588" s="492"/>
      <c r="AB588" s="151">
        <v>2</v>
      </c>
      <c r="AC588" s="314" t="s">
        <v>1802</v>
      </c>
      <c r="AD588" s="159" t="s">
        <v>2514</v>
      </c>
      <c r="AE588" s="287" t="s">
        <v>1315</v>
      </c>
      <c r="AF588" s="153" t="str">
        <f t="shared" si="37"/>
        <v>Probabilidad</v>
      </c>
      <c r="AG588" s="274" t="s">
        <v>96</v>
      </c>
      <c r="AH588" s="155">
        <f t="shared" si="36"/>
        <v>0.25</v>
      </c>
      <c r="AI588" s="274" t="s">
        <v>97</v>
      </c>
      <c r="AJ588" s="155">
        <f t="shared" si="38"/>
        <v>0.15</v>
      </c>
      <c r="AK588" s="156">
        <f t="shared" si="39"/>
        <v>0.4</v>
      </c>
      <c r="AL588" s="157">
        <f>IFERROR(IF(AND(AF587="Probabilidad",AF588="Probabilidad"),(AL587-(+AL587*AK588)),IF(AF588="Probabilidad",(S587-(+S587*AK588)),IF(AF588="Impacto",AL587,""))),"")</f>
        <v>0.216</v>
      </c>
      <c r="AM588" s="157">
        <f>IFERROR(IF(AND(AF587="Impacto",AF588="Impacto"),(AM587-(+AM587*AK588)),IF(AF588="Impacto",(Y587-(+Y587*AK588)),IF(AF588="Probabilidad",AM587,""))),"")</f>
        <v>0.4</v>
      </c>
      <c r="AN588" s="274" t="s">
        <v>98</v>
      </c>
      <c r="AO588" s="274" t="s">
        <v>99</v>
      </c>
      <c r="AP588" s="274" t="s">
        <v>100</v>
      </c>
      <c r="AQ588" s="797"/>
      <c r="AR588" s="491"/>
      <c r="AS588" s="491"/>
      <c r="AT588" s="492"/>
      <c r="AU588" s="491"/>
      <c r="AV588" s="491"/>
      <c r="AW588" s="492"/>
      <c r="AX588" s="492"/>
      <c r="AY588" s="492"/>
      <c r="AZ588" s="795"/>
      <c r="BA588" s="737"/>
      <c r="BB588" s="737"/>
      <c r="BC588" s="737"/>
      <c r="BD588" s="737"/>
      <c r="BE588" s="796"/>
      <c r="BF588" s="516"/>
      <c r="BG588" s="516"/>
      <c r="BH588" s="581"/>
      <c r="BI588" s="581"/>
      <c r="BJ588" s="581"/>
      <c r="BK588" s="581"/>
      <c r="BL588" s="581"/>
      <c r="BM588" s="516"/>
      <c r="BN588" s="516"/>
      <c r="BO588" s="719"/>
    </row>
    <row r="589" spans="1:67" ht="76.5">
      <c r="A589" s="806"/>
      <c r="B589" s="809"/>
      <c r="C589" s="812"/>
      <c r="D589" s="348" t="s">
        <v>1299</v>
      </c>
      <c r="E589" s="348" t="s">
        <v>2504</v>
      </c>
      <c r="F589" s="349">
        <v>6</v>
      </c>
      <c r="G589" s="350" t="s">
        <v>2535</v>
      </c>
      <c r="H589" s="351" t="s">
        <v>1386</v>
      </c>
      <c r="I589" s="352" t="s">
        <v>1316</v>
      </c>
      <c r="J589" s="353" t="s">
        <v>2542</v>
      </c>
      <c r="K589" s="352" t="s">
        <v>180</v>
      </c>
      <c r="L589" s="234" t="s">
        <v>312</v>
      </c>
      <c r="M589" s="354" t="s">
        <v>1304</v>
      </c>
      <c r="N589" s="350" t="s">
        <v>2543</v>
      </c>
      <c r="O589" s="350" t="s">
        <v>2544</v>
      </c>
      <c r="P589" s="224" t="s">
        <v>188</v>
      </c>
      <c r="Q589" s="355" t="s">
        <v>188</v>
      </c>
      <c r="R589" s="352" t="s">
        <v>90</v>
      </c>
      <c r="S589" s="227">
        <f>IF(R589="Muy Alta",100%,IF(R589="Alta",80%,IF(R589="Media",60%,IF(R589="Baja",40%,IF(R589="Muy Baja",20%,"")))))</f>
        <v>0.6</v>
      </c>
      <c r="T589" s="352"/>
      <c r="U589" s="227" t="str">
        <f>IF(T589="Catastrófico",100%,IF(T589="Mayor",80%,IF(T589="Moderado",60%,IF(T589="Menor",40%,IF(T589="Leve",20%,"")))))</f>
        <v/>
      </c>
      <c r="V589" s="352" t="s">
        <v>183</v>
      </c>
      <c r="W589" s="227">
        <f>IF(V589="Catastrófico",100%,IF(V589="Mayor",80%,IF(V589="Moderado",60%,IF(V589="Menor",40%,IF(V589="Leve",20%,"")))))</f>
        <v>0.4</v>
      </c>
      <c r="X589" s="356" t="str">
        <f>IF(Y589=100%,"Catastrófico",IF(Y589=80%,"Mayor",IF(Y589=60%,"Moderado",IF(Y589=40%,"Menor",IF(Y589=20%,"Leve","")))))</f>
        <v>Menor</v>
      </c>
      <c r="Y589" s="227">
        <f>IF(AND(U589="",W589=""),"",MAX(U589,W589))</f>
        <v>0.4</v>
      </c>
      <c r="Z589" s="227" t="str">
        <f>CONCATENATE(R589,X589)</f>
        <v>MediaMenor</v>
      </c>
      <c r="AA589" s="354" t="str">
        <f>IF(Z589="Muy AltaLeve","Alto",IF(Z589="Muy AltaMenor","Alto",IF(Z589="Muy AltaModerado","Alto",IF(Z589="Muy AltaMayor","Alto",IF(Z589="Muy AltaCatastrófico","Extremo",IF(Z589="AltaLeve","Moderado",IF(Z589="AltaMenor","Moderado",IF(Z589="AltaModerado","Alto",IF(Z589="AltaMayor","Alto",IF(Z589="AltaCatastrófico","Extremo",IF(Z589="MediaLeve","Moderado",IF(Z589="MediaMenor","Moderado",IF(Z589="MediaModerado","Moderado",IF(Z589="MediaMayor","Alto",IF(Z589="MediaCatastrófico","Extremo",IF(Z589="BajaLeve","Bajo",IF(Z589="BajaMenor","Moderado",IF(Z589="BajaModerado","Moderado",IF(Z589="BajaMayor","Alto",IF(Z589="BajaCatastrófico","Extremo",IF(Z589="Muy BajaLeve","Bajo",IF(Z589="Muy BajaMenor","Bajo",IF(Z589="Muy BajaModerado","Moderado",IF(Z589="Muy BajaMayor","Alto",IF(Z589="Muy BajaCatastrófico","Extremo","")))))))))))))))))))))))))</f>
        <v>Moderado</v>
      </c>
      <c r="AB589" s="223">
        <v>1</v>
      </c>
      <c r="AC589" s="357" t="s">
        <v>2545</v>
      </c>
      <c r="AD589" s="224" t="s">
        <v>2514</v>
      </c>
      <c r="AE589" s="350" t="s">
        <v>1443</v>
      </c>
      <c r="AF589" s="225" t="str">
        <f t="shared" si="37"/>
        <v>Impacto</v>
      </c>
      <c r="AG589" s="358" t="s">
        <v>270</v>
      </c>
      <c r="AH589" s="227">
        <f t="shared" si="36"/>
        <v>0.1</v>
      </c>
      <c r="AI589" s="358" t="s">
        <v>97</v>
      </c>
      <c r="AJ589" s="227">
        <f t="shared" si="38"/>
        <v>0.15</v>
      </c>
      <c r="AK589" s="228">
        <f t="shared" si="39"/>
        <v>0.25</v>
      </c>
      <c r="AL589" s="237">
        <f>IFERROR(IF(AF589="Probabilidad",(S589-(+S589*AK589)),IF(AF589="Impacto",S589,"")),"")</f>
        <v>0.6</v>
      </c>
      <c r="AM589" s="237">
        <f>IFERROR(IF(AF589="Impacto",(Y589-(+Y589*AK589)),IF(AF589="Probabilidad",Y589,"")),"")</f>
        <v>0.30000000000000004</v>
      </c>
      <c r="AN589" s="358" t="s">
        <v>98</v>
      </c>
      <c r="AO589" s="358" t="s">
        <v>99</v>
      </c>
      <c r="AP589" s="358" t="s">
        <v>100</v>
      </c>
      <c r="AQ589" s="359" t="s">
        <v>2546</v>
      </c>
      <c r="AR589" s="228">
        <f>S589</f>
        <v>0.6</v>
      </c>
      <c r="AS589" s="228">
        <f>IF(AL589="","",MIN(AL589:AL589))</f>
        <v>0.6</v>
      </c>
      <c r="AT589" s="354" t="str">
        <f>IFERROR(IF(AS589="","",IF(AS589&lt;=0.2,"Muy Baja",IF(AS589&lt;=0.4,"Baja",IF(AS589&lt;=0.6,"Media",IF(AS589&lt;=0.8,"Alta","Muy Alta"))))),"")</f>
        <v>Media</v>
      </c>
      <c r="AU589" s="228">
        <f>Y589</f>
        <v>0.4</v>
      </c>
      <c r="AV589" s="228">
        <f>IF(AM589="","",MIN(AM589:AM589))</f>
        <v>0.30000000000000004</v>
      </c>
      <c r="AW589" s="354" t="str">
        <f>IFERROR(IF(AV589="","",IF(AV589&lt;=0.2,"Leve",IF(AV589&lt;=0.4,"Menor",IF(AV589&lt;=0.6,"Moderado",IF(AV589&lt;=0.8,"Mayor","Catastrófico"))))),"")</f>
        <v>Menor</v>
      </c>
      <c r="AX589" s="354" t="str">
        <f>AA589</f>
        <v>Moderado</v>
      </c>
      <c r="AY589" s="354" t="str">
        <f>IFERROR(IF(OR(AND(AT589="Muy Baja",AW589="Leve"),AND(AT589="Muy Baja",AW589="Menor"),AND(AT589="Baja",AW589="Leve")),"Bajo",IF(OR(AND(AT589="Muy baja",AW589="Moderado"),AND(AT589="Baja",AW589="Menor"),AND(AT589="Baja",AW589="Moderado"),AND(AT589="Media",AW589="Leve"),AND(AT589="Media",AW589="Menor"),AND(AT589="Media",AW589="Moderado"),AND(AT589="Alta",AW589="Leve"),AND(AT589="Alta",AW589="Menor")),"Moderado",IF(OR(AND(AT589="Muy Baja",AW589="Mayor"),AND(AT589="Baja",AW589="Mayor"),AND(AT589="Media",AW589="Mayor"),AND(AT589="Alta",AW589="Moderado"),AND(AT589="Alta",AW589="Mayor"),AND(AT589="Muy Alta",AW589="Leve"),AND(AT589="Muy Alta",AW589="Menor"),AND(AT589="Muy Alta",AW589="Moderado"),AND(AT589="Muy Alta",AW589="Mayor")),"Alto",IF(OR(AND(AT589="Muy Baja",AW589="Catastrófico"),AND(AT589="Baja",AW589="Catastrófico"),AND(AT589="Media",AW589="Catastrófico"),AND(AT589="Alta",AW589="Catastrófico"),AND(AT589="Muy Alta",AW589="Catastrófico")),"Extremo","")))),"")</f>
        <v>Moderado</v>
      </c>
      <c r="AZ589" s="352" t="s">
        <v>104</v>
      </c>
      <c r="BA589" s="350" t="s">
        <v>2547</v>
      </c>
      <c r="BB589" s="224" t="s">
        <v>2548</v>
      </c>
      <c r="BC589" s="350" t="s">
        <v>2549</v>
      </c>
      <c r="BD589" s="350" t="s">
        <v>2541</v>
      </c>
      <c r="BE589" s="360" t="s">
        <v>2533</v>
      </c>
      <c r="BF589" s="234"/>
      <c r="BG589" s="234"/>
      <c r="BH589" s="361"/>
      <c r="BI589" s="361"/>
      <c r="BJ589" s="361"/>
      <c r="BK589" s="361"/>
      <c r="BL589" s="361"/>
      <c r="BM589" s="234"/>
      <c r="BN589" s="234"/>
      <c r="BO589" s="124"/>
    </row>
    <row r="590" spans="1:67" ht="21" customHeight="1"/>
    <row r="591" spans="1:67">
      <c r="D591" s="6">
        <v>170</v>
      </c>
    </row>
  </sheetData>
  <autoFilter ref="A5:BO589" xr:uid="{00000000-0009-0000-0000-00000300000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autoFilter>
  <mergeCells count="8069">
    <mergeCell ref="R5:AA5"/>
    <mergeCell ref="AB5:AP5"/>
    <mergeCell ref="AQ5:AQ7"/>
    <mergeCell ref="AR5:AZ5"/>
    <mergeCell ref="BA5:BE6"/>
    <mergeCell ref="BF5:BO5"/>
    <mergeCell ref="R6:S6"/>
    <mergeCell ref="T6:Y6"/>
    <mergeCell ref="AB6:AE6"/>
    <mergeCell ref="AG6:AP6"/>
    <mergeCell ref="A1:G1"/>
    <mergeCell ref="A3:G3"/>
    <mergeCell ref="A5:A7"/>
    <mergeCell ref="B5:B7"/>
    <mergeCell ref="C5:C7"/>
    <mergeCell ref="D5:Q5"/>
    <mergeCell ref="P6:Q6"/>
    <mergeCell ref="AG7:AH7"/>
    <mergeCell ref="AI7:AJ7"/>
    <mergeCell ref="AS7:AT7"/>
    <mergeCell ref="AV7:AW7"/>
    <mergeCell ref="A8:A19"/>
    <mergeCell ref="B8:B19"/>
    <mergeCell ref="C8:C19"/>
    <mergeCell ref="D8:D10"/>
    <mergeCell ref="E8:E10"/>
    <mergeCell ref="F8:F10"/>
    <mergeCell ref="AR6:AT6"/>
    <mergeCell ref="AU6:AW6"/>
    <mergeCell ref="BF6:BG6"/>
    <mergeCell ref="BH6:BK6"/>
    <mergeCell ref="BM6:BO6"/>
    <mergeCell ref="D7:F7"/>
    <mergeCell ref="R7:S7"/>
    <mergeCell ref="T7:U7"/>
    <mergeCell ref="V7:W7"/>
    <mergeCell ref="X7:Y7"/>
    <mergeCell ref="AR8:AR10"/>
    <mergeCell ref="AS8:AS10"/>
    <mergeCell ref="S8:S10"/>
    <mergeCell ref="T8:T10"/>
    <mergeCell ref="U8:U10"/>
    <mergeCell ref="V8:V10"/>
    <mergeCell ref="W8:W10"/>
    <mergeCell ref="X8:X10"/>
    <mergeCell ref="M8:M10"/>
    <mergeCell ref="N8:N10"/>
    <mergeCell ref="O8:O10"/>
    <mergeCell ref="P8:P10"/>
    <mergeCell ref="Q8:Q10"/>
    <mergeCell ref="R8:R10"/>
    <mergeCell ref="G8:G10"/>
    <mergeCell ref="H8:H10"/>
    <mergeCell ref="I8:I10"/>
    <mergeCell ref="J8:J10"/>
    <mergeCell ref="K8:K10"/>
    <mergeCell ref="L8:L10"/>
    <mergeCell ref="BL8:BL10"/>
    <mergeCell ref="BM8:BM10"/>
    <mergeCell ref="BN8:BN10"/>
    <mergeCell ref="BO8:BO10"/>
    <mergeCell ref="D11:D15"/>
    <mergeCell ref="E11:E15"/>
    <mergeCell ref="F11:F15"/>
    <mergeCell ref="G11:G15"/>
    <mergeCell ref="H11:H15"/>
    <mergeCell ref="I11:I15"/>
    <mergeCell ref="BF8:BF10"/>
    <mergeCell ref="BG8:BG10"/>
    <mergeCell ref="BH8:BH10"/>
    <mergeCell ref="BI8:BI10"/>
    <mergeCell ref="BJ8:BJ10"/>
    <mergeCell ref="BK8:BK10"/>
    <mergeCell ref="AZ8:AZ10"/>
    <mergeCell ref="BA8:BA10"/>
    <mergeCell ref="BB8:BB10"/>
    <mergeCell ref="BC8:BC10"/>
    <mergeCell ref="BD8:BD10"/>
    <mergeCell ref="BE8:BE10"/>
    <mergeCell ref="AT8:AT10"/>
    <mergeCell ref="AU8:AU10"/>
    <mergeCell ref="AV8:AV10"/>
    <mergeCell ref="AW8:AW10"/>
    <mergeCell ref="AX8:AX10"/>
    <mergeCell ref="AY8:AY10"/>
    <mergeCell ref="Y8:Y10"/>
    <mergeCell ref="Z8:Z10"/>
    <mergeCell ref="AA8:AA10"/>
    <mergeCell ref="AQ8:AQ10"/>
    <mergeCell ref="AU11:AU15"/>
    <mergeCell ref="AV11:AV15"/>
    <mergeCell ref="V11:V15"/>
    <mergeCell ref="W11:W15"/>
    <mergeCell ref="X11:X15"/>
    <mergeCell ref="Y11:Y15"/>
    <mergeCell ref="Z11:Z15"/>
    <mergeCell ref="AA11:AA15"/>
    <mergeCell ref="P11:P15"/>
    <mergeCell ref="Q11:Q15"/>
    <mergeCell ref="R11:R15"/>
    <mergeCell ref="S11:S15"/>
    <mergeCell ref="T11:T15"/>
    <mergeCell ref="U11:U15"/>
    <mergeCell ref="J11:J15"/>
    <mergeCell ref="K11:K15"/>
    <mergeCell ref="L11:L15"/>
    <mergeCell ref="M11:M15"/>
    <mergeCell ref="N11:N15"/>
    <mergeCell ref="O11:O15"/>
    <mergeCell ref="BO11:BO15"/>
    <mergeCell ref="D16:D17"/>
    <mergeCell ref="E16:E17"/>
    <mergeCell ref="F16:F17"/>
    <mergeCell ref="G16:G17"/>
    <mergeCell ref="H16:H17"/>
    <mergeCell ref="I16:I17"/>
    <mergeCell ref="J16:J17"/>
    <mergeCell ref="K16:K17"/>
    <mergeCell ref="L16:L17"/>
    <mergeCell ref="BI11:BI15"/>
    <mergeCell ref="BJ11:BJ15"/>
    <mergeCell ref="BK11:BK15"/>
    <mergeCell ref="BL11:BL15"/>
    <mergeCell ref="BM11:BM15"/>
    <mergeCell ref="BN11:BN15"/>
    <mergeCell ref="BC11:BC15"/>
    <mergeCell ref="BD11:BD15"/>
    <mergeCell ref="BE11:BE15"/>
    <mergeCell ref="BF11:BF15"/>
    <mergeCell ref="BG11:BG15"/>
    <mergeCell ref="BH11:BH15"/>
    <mergeCell ref="AW11:AW15"/>
    <mergeCell ref="AX11:AX15"/>
    <mergeCell ref="AY11:AY15"/>
    <mergeCell ref="AZ11:AZ15"/>
    <mergeCell ref="BA11:BA15"/>
    <mergeCell ref="BB11:BB15"/>
    <mergeCell ref="AQ11:AQ15"/>
    <mergeCell ref="AR11:AR15"/>
    <mergeCell ref="AS11:AS15"/>
    <mergeCell ref="AT11:AT15"/>
    <mergeCell ref="AX16:AX17"/>
    <mergeCell ref="AY16:AY17"/>
    <mergeCell ref="Y16:Y17"/>
    <mergeCell ref="Z16:Z17"/>
    <mergeCell ref="AA16:AA17"/>
    <mergeCell ref="AQ16:AQ17"/>
    <mergeCell ref="AR16:AR17"/>
    <mergeCell ref="AS16:AS17"/>
    <mergeCell ref="S16:S17"/>
    <mergeCell ref="T16:T17"/>
    <mergeCell ref="U16:U17"/>
    <mergeCell ref="V16:V17"/>
    <mergeCell ref="W16:W17"/>
    <mergeCell ref="X16:X17"/>
    <mergeCell ref="M16:M17"/>
    <mergeCell ref="N16:N17"/>
    <mergeCell ref="O16:O17"/>
    <mergeCell ref="P16:P17"/>
    <mergeCell ref="Q16:Q17"/>
    <mergeCell ref="R16:R17"/>
    <mergeCell ref="J18:J19"/>
    <mergeCell ref="K18:K19"/>
    <mergeCell ref="L18:L19"/>
    <mergeCell ref="M18:M19"/>
    <mergeCell ref="N18:N19"/>
    <mergeCell ref="O18:O19"/>
    <mergeCell ref="BL16:BL17"/>
    <mergeCell ref="BM16:BM17"/>
    <mergeCell ref="BN16:BN17"/>
    <mergeCell ref="BO16:BO17"/>
    <mergeCell ref="D18:D19"/>
    <mergeCell ref="E18:E19"/>
    <mergeCell ref="F18:F19"/>
    <mergeCell ref="G18:G19"/>
    <mergeCell ref="H18:H19"/>
    <mergeCell ref="I18:I19"/>
    <mergeCell ref="BF16:BF17"/>
    <mergeCell ref="BG16:BG17"/>
    <mergeCell ref="BH16:BH17"/>
    <mergeCell ref="BI16:BI17"/>
    <mergeCell ref="BJ16:BJ17"/>
    <mergeCell ref="BK16:BK17"/>
    <mergeCell ref="AZ16:AZ17"/>
    <mergeCell ref="BA16:BA17"/>
    <mergeCell ref="BB16:BB17"/>
    <mergeCell ref="BC16:BC17"/>
    <mergeCell ref="BD16:BD17"/>
    <mergeCell ref="BE16:BE17"/>
    <mergeCell ref="AT16:AT17"/>
    <mergeCell ref="AU16:AU17"/>
    <mergeCell ref="AV16:AV17"/>
    <mergeCell ref="AW16:AW17"/>
    <mergeCell ref="BA18:BA19"/>
    <mergeCell ref="BB18:BB19"/>
    <mergeCell ref="AQ18:AQ19"/>
    <mergeCell ref="AR18:AR19"/>
    <mergeCell ref="AS18:AS19"/>
    <mergeCell ref="AT18:AT19"/>
    <mergeCell ref="AU18:AU19"/>
    <mergeCell ref="AV18:AV19"/>
    <mergeCell ref="V18:V19"/>
    <mergeCell ref="W18:W19"/>
    <mergeCell ref="X18:X19"/>
    <mergeCell ref="Y18:Y19"/>
    <mergeCell ref="Z18:Z19"/>
    <mergeCell ref="AA18:AA19"/>
    <mergeCell ref="P18:P19"/>
    <mergeCell ref="Q18:Q19"/>
    <mergeCell ref="R18:R19"/>
    <mergeCell ref="S18:S19"/>
    <mergeCell ref="T18:T19"/>
    <mergeCell ref="U18:U19"/>
    <mergeCell ref="J20:J23"/>
    <mergeCell ref="K20:K23"/>
    <mergeCell ref="L20:L23"/>
    <mergeCell ref="M20:M23"/>
    <mergeCell ref="N20:N23"/>
    <mergeCell ref="O20:O23"/>
    <mergeCell ref="BO18:BO19"/>
    <mergeCell ref="A20:A53"/>
    <mergeCell ref="B20:B53"/>
    <mergeCell ref="C20:C53"/>
    <mergeCell ref="D20:D23"/>
    <mergeCell ref="E20:E23"/>
    <mergeCell ref="F20:F23"/>
    <mergeCell ref="G20:G23"/>
    <mergeCell ref="H20:H23"/>
    <mergeCell ref="I20:I23"/>
    <mergeCell ref="BI18:BI19"/>
    <mergeCell ref="BJ18:BJ19"/>
    <mergeCell ref="BK18:BK19"/>
    <mergeCell ref="BL18:BL19"/>
    <mergeCell ref="BM18:BM19"/>
    <mergeCell ref="BN18:BN19"/>
    <mergeCell ref="BC18:BC19"/>
    <mergeCell ref="BD18:BD19"/>
    <mergeCell ref="BE18:BE19"/>
    <mergeCell ref="BF18:BF19"/>
    <mergeCell ref="BG18:BG19"/>
    <mergeCell ref="BH18:BH19"/>
    <mergeCell ref="AW18:AW19"/>
    <mergeCell ref="AX18:AX19"/>
    <mergeCell ref="AY18:AY19"/>
    <mergeCell ref="AZ18:AZ19"/>
    <mergeCell ref="BA20:BA23"/>
    <mergeCell ref="BB20:BB23"/>
    <mergeCell ref="AQ20:AQ23"/>
    <mergeCell ref="AR20:AR23"/>
    <mergeCell ref="AS20:AS23"/>
    <mergeCell ref="AT20:AT23"/>
    <mergeCell ref="AU20:AU23"/>
    <mergeCell ref="AV20:AV23"/>
    <mergeCell ref="V20:V23"/>
    <mergeCell ref="W20:W23"/>
    <mergeCell ref="X20:X23"/>
    <mergeCell ref="Y20:Y23"/>
    <mergeCell ref="Z20:Z23"/>
    <mergeCell ref="AA20:AA23"/>
    <mergeCell ref="P20:P23"/>
    <mergeCell ref="Q20:Q23"/>
    <mergeCell ref="R20:R23"/>
    <mergeCell ref="S20:S23"/>
    <mergeCell ref="T20:T23"/>
    <mergeCell ref="U20:U23"/>
    <mergeCell ref="M24:M26"/>
    <mergeCell ref="N24:N26"/>
    <mergeCell ref="O24:O26"/>
    <mergeCell ref="P24:P26"/>
    <mergeCell ref="Q24:Q26"/>
    <mergeCell ref="R24:R26"/>
    <mergeCell ref="BO20:BO23"/>
    <mergeCell ref="D24:D26"/>
    <mergeCell ref="E24:E26"/>
    <mergeCell ref="F24:F26"/>
    <mergeCell ref="G24:G26"/>
    <mergeCell ref="H24:H26"/>
    <mergeCell ref="I24:I26"/>
    <mergeCell ref="J24:J26"/>
    <mergeCell ref="K24:K26"/>
    <mergeCell ref="L24:L26"/>
    <mergeCell ref="BI20:BI23"/>
    <mergeCell ref="BJ20:BJ23"/>
    <mergeCell ref="BK20:BK23"/>
    <mergeCell ref="BL20:BL23"/>
    <mergeCell ref="BM20:BM23"/>
    <mergeCell ref="BN20:BN23"/>
    <mergeCell ref="BC20:BC23"/>
    <mergeCell ref="BD20:BD23"/>
    <mergeCell ref="BE20:BE23"/>
    <mergeCell ref="BF20:BF23"/>
    <mergeCell ref="BG20:BG23"/>
    <mergeCell ref="BH20:BH23"/>
    <mergeCell ref="AW20:AW23"/>
    <mergeCell ref="AX20:AX23"/>
    <mergeCell ref="AY20:AY23"/>
    <mergeCell ref="AZ20:AZ23"/>
    <mergeCell ref="BD24:BD26"/>
    <mergeCell ref="BE24:BE26"/>
    <mergeCell ref="AT24:AT26"/>
    <mergeCell ref="AU24:AU26"/>
    <mergeCell ref="AV24:AV26"/>
    <mergeCell ref="AW24:AW26"/>
    <mergeCell ref="AX24:AX26"/>
    <mergeCell ref="AY24:AY26"/>
    <mergeCell ref="Y24:Y26"/>
    <mergeCell ref="Z24:Z26"/>
    <mergeCell ref="AA24:AA26"/>
    <mergeCell ref="AQ24:AQ26"/>
    <mergeCell ref="AR24:AR26"/>
    <mergeCell ref="AS24:AS26"/>
    <mergeCell ref="S24:S26"/>
    <mergeCell ref="T24:T26"/>
    <mergeCell ref="U24:U26"/>
    <mergeCell ref="V24:V26"/>
    <mergeCell ref="W24:W26"/>
    <mergeCell ref="X24:X26"/>
    <mergeCell ref="P27:P29"/>
    <mergeCell ref="Q27:Q29"/>
    <mergeCell ref="R27:R29"/>
    <mergeCell ref="S27:S29"/>
    <mergeCell ref="T27:T29"/>
    <mergeCell ref="U27:U29"/>
    <mergeCell ref="J27:J29"/>
    <mergeCell ref="K27:K29"/>
    <mergeCell ref="L27:L29"/>
    <mergeCell ref="M27:M29"/>
    <mergeCell ref="N27:N29"/>
    <mergeCell ref="O27:O29"/>
    <mergeCell ref="BL24:BL26"/>
    <mergeCell ref="BM24:BM26"/>
    <mergeCell ref="BN24:BN26"/>
    <mergeCell ref="BO24:BO26"/>
    <mergeCell ref="D27:D29"/>
    <mergeCell ref="E27:E29"/>
    <mergeCell ref="F27:F29"/>
    <mergeCell ref="G27:G29"/>
    <mergeCell ref="H27:H29"/>
    <mergeCell ref="I27:I29"/>
    <mergeCell ref="BF24:BF26"/>
    <mergeCell ref="BG24:BG26"/>
    <mergeCell ref="BH24:BH26"/>
    <mergeCell ref="BI24:BI26"/>
    <mergeCell ref="BJ24:BJ26"/>
    <mergeCell ref="BK24:BK26"/>
    <mergeCell ref="AZ24:AZ26"/>
    <mergeCell ref="BA24:BA26"/>
    <mergeCell ref="BB24:BB26"/>
    <mergeCell ref="BC24:BC26"/>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V27:V29"/>
    <mergeCell ref="W27:W29"/>
    <mergeCell ref="X27:X29"/>
    <mergeCell ref="Y27:Y29"/>
    <mergeCell ref="Z27:Z29"/>
    <mergeCell ref="AA27:AA29"/>
    <mergeCell ref="AR30:AR31"/>
    <mergeCell ref="AS30:AS31"/>
    <mergeCell ref="S30:S31"/>
    <mergeCell ref="T30:T31"/>
    <mergeCell ref="U30:U31"/>
    <mergeCell ref="V30:V31"/>
    <mergeCell ref="W30:W31"/>
    <mergeCell ref="X30:X31"/>
    <mergeCell ref="M30:M31"/>
    <mergeCell ref="N30:N31"/>
    <mergeCell ref="O30:O31"/>
    <mergeCell ref="P30:P31"/>
    <mergeCell ref="Q30:Q31"/>
    <mergeCell ref="R30:R31"/>
    <mergeCell ref="BO27:BO29"/>
    <mergeCell ref="D30:D31"/>
    <mergeCell ref="E30:E31"/>
    <mergeCell ref="F30:F31"/>
    <mergeCell ref="G30:G31"/>
    <mergeCell ref="H30:H31"/>
    <mergeCell ref="I30:I31"/>
    <mergeCell ref="J30:J31"/>
    <mergeCell ref="K30:K31"/>
    <mergeCell ref="L30:L31"/>
    <mergeCell ref="BI27:BI29"/>
    <mergeCell ref="BJ27:BJ29"/>
    <mergeCell ref="BK27:BK29"/>
    <mergeCell ref="BL27:BL29"/>
    <mergeCell ref="BM27:BM29"/>
    <mergeCell ref="BN27:BN29"/>
    <mergeCell ref="BC27:BC29"/>
    <mergeCell ref="BD27:BD29"/>
    <mergeCell ref="BL30:BL31"/>
    <mergeCell ref="BM30:BM31"/>
    <mergeCell ref="BN30:BN31"/>
    <mergeCell ref="BO30:BO31"/>
    <mergeCell ref="D32:D33"/>
    <mergeCell ref="E32:E33"/>
    <mergeCell ref="F32:F33"/>
    <mergeCell ref="G32:G33"/>
    <mergeCell ref="H32:H33"/>
    <mergeCell ref="I32:I33"/>
    <mergeCell ref="BF30:BF31"/>
    <mergeCell ref="BG30:BG31"/>
    <mergeCell ref="BH30:BH31"/>
    <mergeCell ref="BI30:BI31"/>
    <mergeCell ref="BJ30:BJ31"/>
    <mergeCell ref="BK30:BK31"/>
    <mergeCell ref="AZ30:AZ31"/>
    <mergeCell ref="BA30:BA31"/>
    <mergeCell ref="BB30:BB31"/>
    <mergeCell ref="BC30:BC31"/>
    <mergeCell ref="BD30:BD31"/>
    <mergeCell ref="BE30:BE31"/>
    <mergeCell ref="AT30:AT31"/>
    <mergeCell ref="AU30:AU31"/>
    <mergeCell ref="AV30:AV31"/>
    <mergeCell ref="AW30:AW31"/>
    <mergeCell ref="AX30:AX31"/>
    <mergeCell ref="AY30:AY31"/>
    <mergeCell ref="Y30:Y31"/>
    <mergeCell ref="Z30:Z31"/>
    <mergeCell ref="AA30:AA31"/>
    <mergeCell ref="AQ30:AQ31"/>
    <mergeCell ref="AU32:AU33"/>
    <mergeCell ref="AV32:AV33"/>
    <mergeCell ref="V32:V33"/>
    <mergeCell ref="W32:W33"/>
    <mergeCell ref="X32:X33"/>
    <mergeCell ref="Y32:Y33"/>
    <mergeCell ref="Z32:Z33"/>
    <mergeCell ref="AA32:AA33"/>
    <mergeCell ref="P32:P33"/>
    <mergeCell ref="Q32:Q33"/>
    <mergeCell ref="R32:R33"/>
    <mergeCell ref="S32:S33"/>
    <mergeCell ref="T32:T33"/>
    <mergeCell ref="U32:U33"/>
    <mergeCell ref="J32:J33"/>
    <mergeCell ref="K32:K33"/>
    <mergeCell ref="L32:L33"/>
    <mergeCell ref="M32:M33"/>
    <mergeCell ref="N32:N33"/>
    <mergeCell ref="O32:O33"/>
    <mergeCell ref="BO32:BO33"/>
    <mergeCell ref="D34:D35"/>
    <mergeCell ref="E34:E35"/>
    <mergeCell ref="F34:F35"/>
    <mergeCell ref="G34:G35"/>
    <mergeCell ref="H34:H35"/>
    <mergeCell ref="I34:I35"/>
    <mergeCell ref="J34:J35"/>
    <mergeCell ref="K34:K35"/>
    <mergeCell ref="L34:L35"/>
    <mergeCell ref="BI32:BI33"/>
    <mergeCell ref="BJ32:BJ33"/>
    <mergeCell ref="BK32:BK33"/>
    <mergeCell ref="BL32:BL33"/>
    <mergeCell ref="BM32:BM33"/>
    <mergeCell ref="BN32:BN33"/>
    <mergeCell ref="BC32:BC33"/>
    <mergeCell ref="BD32:BD33"/>
    <mergeCell ref="BE32:BE33"/>
    <mergeCell ref="BF32:BF33"/>
    <mergeCell ref="BG32:BG33"/>
    <mergeCell ref="BH32:BH33"/>
    <mergeCell ref="AW32:AW33"/>
    <mergeCell ref="AX32:AX33"/>
    <mergeCell ref="AY32:AY33"/>
    <mergeCell ref="AZ32:AZ33"/>
    <mergeCell ref="BA32:BA33"/>
    <mergeCell ref="BB32:BB33"/>
    <mergeCell ref="AQ32:AQ33"/>
    <mergeCell ref="AR32:AR33"/>
    <mergeCell ref="AS32:AS33"/>
    <mergeCell ref="AT32:AT33"/>
    <mergeCell ref="AX34:AX35"/>
    <mergeCell ref="AY34:AY35"/>
    <mergeCell ref="Y34:Y35"/>
    <mergeCell ref="Z34:Z35"/>
    <mergeCell ref="AA34:AA35"/>
    <mergeCell ref="AQ34:AQ35"/>
    <mergeCell ref="AR34:AR35"/>
    <mergeCell ref="AS34:AS35"/>
    <mergeCell ref="S34:S35"/>
    <mergeCell ref="T34:T35"/>
    <mergeCell ref="U34:U35"/>
    <mergeCell ref="V34:V35"/>
    <mergeCell ref="W34:W35"/>
    <mergeCell ref="X34:X35"/>
    <mergeCell ref="M34:M35"/>
    <mergeCell ref="N34:N35"/>
    <mergeCell ref="O34:O35"/>
    <mergeCell ref="P34:P35"/>
    <mergeCell ref="Q34:Q35"/>
    <mergeCell ref="R34:R35"/>
    <mergeCell ref="J36:J40"/>
    <mergeCell ref="K36:K40"/>
    <mergeCell ref="L36:L40"/>
    <mergeCell ref="M36:M40"/>
    <mergeCell ref="N36:N40"/>
    <mergeCell ref="O36:O40"/>
    <mergeCell ref="BL34:BL35"/>
    <mergeCell ref="BM34:BM35"/>
    <mergeCell ref="BN34:BN35"/>
    <mergeCell ref="BO34:BO35"/>
    <mergeCell ref="D36:D40"/>
    <mergeCell ref="E36:E40"/>
    <mergeCell ref="F36:F40"/>
    <mergeCell ref="G36:G40"/>
    <mergeCell ref="H36:H40"/>
    <mergeCell ref="I36:I40"/>
    <mergeCell ref="BF34:BF35"/>
    <mergeCell ref="BG34:BG35"/>
    <mergeCell ref="BH34:BH35"/>
    <mergeCell ref="BI34:BI35"/>
    <mergeCell ref="BJ34:BJ35"/>
    <mergeCell ref="BK34:BK35"/>
    <mergeCell ref="AZ34:AZ35"/>
    <mergeCell ref="BA34:BA35"/>
    <mergeCell ref="BB34:BB35"/>
    <mergeCell ref="BC34:BC35"/>
    <mergeCell ref="BD34:BD35"/>
    <mergeCell ref="BE34:BE35"/>
    <mergeCell ref="AT34:AT35"/>
    <mergeCell ref="AU34:AU35"/>
    <mergeCell ref="AV34:AV35"/>
    <mergeCell ref="AW34:AW35"/>
    <mergeCell ref="BA36:BA40"/>
    <mergeCell ref="BB36:BB40"/>
    <mergeCell ref="AQ36:AQ40"/>
    <mergeCell ref="AR36:AR40"/>
    <mergeCell ref="AS36:AS40"/>
    <mergeCell ref="AT36:AT40"/>
    <mergeCell ref="AU36:AU40"/>
    <mergeCell ref="AV36:AV40"/>
    <mergeCell ref="V36:V40"/>
    <mergeCell ref="W36:W40"/>
    <mergeCell ref="X36:X40"/>
    <mergeCell ref="Y36:Y40"/>
    <mergeCell ref="Z36:Z40"/>
    <mergeCell ref="AA36:AA40"/>
    <mergeCell ref="P36:P40"/>
    <mergeCell ref="Q36:Q40"/>
    <mergeCell ref="R36:R40"/>
    <mergeCell ref="S36:S40"/>
    <mergeCell ref="T36:T40"/>
    <mergeCell ref="U36:U40"/>
    <mergeCell ref="M41:M46"/>
    <mergeCell ref="N41:N46"/>
    <mergeCell ref="O41:O46"/>
    <mergeCell ref="P41:P46"/>
    <mergeCell ref="Q41:Q46"/>
    <mergeCell ref="R41:R46"/>
    <mergeCell ref="BO36:BO40"/>
    <mergeCell ref="D41:D46"/>
    <mergeCell ref="E41:E46"/>
    <mergeCell ref="F41:F46"/>
    <mergeCell ref="G41:G46"/>
    <mergeCell ref="H41:H46"/>
    <mergeCell ref="I41:I46"/>
    <mergeCell ref="J41:J46"/>
    <mergeCell ref="K41:K46"/>
    <mergeCell ref="L41:L46"/>
    <mergeCell ref="BI36:BI40"/>
    <mergeCell ref="BJ36:BJ40"/>
    <mergeCell ref="BK36:BK40"/>
    <mergeCell ref="BL36:BL40"/>
    <mergeCell ref="BM36:BM40"/>
    <mergeCell ref="BN36:BN40"/>
    <mergeCell ref="BC36:BC40"/>
    <mergeCell ref="BD36:BD40"/>
    <mergeCell ref="BE36:BE40"/>
    <mergeCell ref="BF36:BF40"/>
    <mergeCell ref="BG36:BG40"/>
    <mergeCell ref="BH36:BH40"/>
    <mergeCell ref="AW36:AW40"/>
    <mergeCell ref="AX36:AX40"/>
    <mergeCell ref="AY36:AY40"/>
    <mergeCell ref="AZ36:AZ40"/>
    <mergeCell ref="BD41:BD46"/>
    <mergeCell ref="BE41:BE46"/>
    <mergeCell ref="AT41:AT46"/>
    <mergeCell ref="AU41:AU46"/>
    <mergeCell ref="AV41:AV46"/>
    <mergeCell ref="AW41:AW46"/>
    <mergeCell ref="AX41:AX46"/>
    <mergeCell ref="AY41:AY46"/>
    <mergeCell ref="Y41:Y46"/>
    <mergeCell ref="Z41:Z46"/>
    <mergeCell ref="AA41:AA46"/>
    <mergeCell ref="AQ41:AQ46"/>
    <mergeCell ref="AR41:AR46"/>
    <mergeCell ref="AS41:AS46"/>
    <mergeCell ref="S41:S46"/>
    <mergeCell ref="T41:T46"/>
    <mergeCell ref="U41:U46"/>
    <mergeCell ref="V41:V46"/>
    <mergeCell ref="W41:W46"/>
    <mergeCell ref="X41:X46"/>
    <mergeCell ref="P47:P49"/>
    <mergeCell ref="Q47:Q49"/>
    <mergeCell ref="R47:R49"/>
    <mergeCell ref="S47:S49"/>
    <mergeCell ref="T47:T49"/>
    <mergeCell ref="U47:U49"/>
    <mergeCell ref="J47:J49"/>
    <mergeCell ref="K47:K49"/>
    <mergeCell ref="L47:L49"/>
    <mergeCell ref="M47:M49"/>
    <mergeCell ref="N47:N49"/>
    <mergeCell ref="O47:O49"/>
    <mergeCell ref="BL41:BL46"/>
    <mergeCell ref="BM41:BM46"/>
    <mergeCell ref="BN41:BN46"/>
    <mergeCell ref="BO41:BO46"/>
    <mergeCell ref="D47:D49"/>
    <mergeCell ref="E47:E49"/>
    <mergeCell ref="F47:F49"/>
    <mergeCell ref="G47:G49"/>
    <mergeCell ref="H47:H49"/>
    <mergeCell ref="I47:I49"/>
    <mergeCell ref="BF41:BF46"/>
    <mergeCell ref="BG41:BG46"/>
    <mergeCell ref="BH41:BH46"/>
    <mergeCell ref="BI41:BI46"/>
    <mergeCell ref="BJ41:BJ46"/>
    <mergeCell ref="BK41:BK46"/>
    <mergeCell ref="AZ41:AZ46"/>
    <mergeCell ref="BA41:BA46"/>
    <mergeCell ref="BB41:BB46"/>
    <mergeCell ref="BC41:BC46"/>
    <mergeCell ref="BE47:BE49"/>
    <mergeCell ref="BF47:BF49"/>
    <mergeCell ref="BG47:BG49"/>
    <mergeCell ref="BH47:BH49"/>
    <mergeCell ref="AW47:AW49"/>
    <mergeCell ref="AX47:AX49"/>
    <mergeCell ref="AY47:AY49"/>
    <mergeCell ref="AZ47:AZ49"/>
    <mergeCell ref="BA47:BA49"/>
    <mergeCell ref="BB47:BB49"/>
    <mergeCell ref="AQ47:AQ49"/>
    <mergeCell ref="AR47:AR49"/>
    <mergeCell ref="AS47:AS49"/>
    <mergeCell ref="AT47:AT49"/>
    <mergeCell ref="AU47:AU49"/>
    <mergeCell ref="AV47:AV49"/>
    <mergeCell ref="V47:V49"/>
    <mergeCell ref="W47:W49"/>
    <mergeCell ref="X47:X49"/>
    <mergeCell ref="Y47:Y49"/>
    <mergeCell ref="Z47:Z49"/>
    <mergeCell ref="AA47:AA49"/>
    <mergeCell ref="AR50:AR53"/>
    <mergeCell ref="AS50:AS53"/>
    <mergeCell ref="S50:S53"/>
    <mergeCell ref="T50:T53"/>
    <mergeCell ref="U50:U53"/>
    <mergeCell ref="V50:V53"/>
    <mergeCell ref="W50:W53"/>
    <mergeCell ref="X50:X53"/>
    <mergeCell ref="M50:M53"/>
    <mergeCell ref="N50:N53"/>
    <mergeCell ref="O50:O53"/>
    <mergeCell ref="P50:P53"/>
    <mergeCell ref="Q50:Q53"/>
    <mergeCell ref="R50:R53"/>
    <mergeCell ref="BO47:BO49"/>
    <mergeCell ref="D50:D53"/>
    <mergeCell ref="E50:E53"/>
    <mergeCell ref="F50:F53"/>
    <mergeCell ref="G50:G53"/>
    <mergeCell ref="H50:H53"/>
    <mergeCell ref="I50:I53"/>
    <mergeCell ref="J50:J53"/>
    <mergeCell ref="K50:K53"/>
    <mergeCell ref="L50:L53"/>
    <mergeCell ref="BI47:BI49"/>
    <mergeCell ref="BJ47:BJ49"/>
    <mergeCell ref="BK47:BK49"/>
    <mergeCell ref="BL47:BL49"/>
    <mergeCell ref="BM47:BM49"/>
    <mergeCell ref="BN47:BN49"/>
    <mergeCell ref="BC47:BC49"/>
    <mergeCell ref="BD47:BD49"/>
    <mergeCell ref="BL50:BL53"/>
    <mergeCell ref="BM50:BM53"/>
    <mergeCell ref="BN50:BN53"/>
    <mergeCell ref="BO50:BO53"/>
    <mergeCell ref="A54:A63"/>
    <mergeCell ref="B54:B63"/>
    <mergeCell ref="C54:C63"/>
    <mergeCell ref="D54:D57"/>
    <mergeCell ref="E54:E57"/>
    <mergeCell ref="F54:F57"/>
    <mergeCell ref="BF50:BF53"/>
    <mergeCell ref="BG50:BG53"/>
    <mergeCell ref="BH50:BH53"/>
    <mergeCell ref="BI50:BI53"/>
    <mergeCell ref="BJ50:BJ53"/>
    <mergeCell ref="BK50:BK53"/>
    <mergeCell ref="AZ50:AZ53"/>
    <mergeCell ref="BA50:BA53"/>
    <mergeCell ref="BB50:BB53"/>
    <mergeCell ref="BC50:BC53"/>
    <mergeCell ref="BD50:BD53"/>
    <mergeCell ref="BE50:BE53"/>
    <mergeCell ref="AT50:AT53"/>
    <mergeCell ref="AU50:AU53"/>
    <mergeCell ref="AV50:AV53"/>
    <mergeCell ref="AW50:AW53"/>
    <mergeCell ref="AX50:AX53"/>
    <mergeCell ref="AY50:AY53"/>
    <mergeCell ref="Y50:Y53"/>
    <mergeCell ref="Z50:Z53"/>
    <mergeCell ref="AA50:AA53"/>
    <mergeCell ref="AQ50:AQ53"/>
    <mergeCell ref="AR54:AR57"/>
    <mergeCell ref="AS54:AS57"/>
    <mergeCell ref="S54:S57"/>
    <mergeCell ref="T54:T57"/>
    <mergeCell ref="U54:U57"/>
    <mergeCell ref="V54:V57"/>
    <mergeCell ref="W54:W57"/>
    <mergeCell ref="X54:X57"/>
    <mergeCell ref="M54:M57"/>
    <mergeCell ref="N54:N57"/>
    <mergeCell ref="O54:O57"/>
    <mergeCell ref="P54:P57"/>
    <mergeCell ref="Q54:Q57"/>
    <mergeCell ref="R54:R57"/>
    <mergeCell ref="G54:G57"/>
    <mergeCell ref="H54:H57"/>
    <mergeCell ref="I54:I57"/>
    <mergeCell ref="J54:J57"/>
    <mergeCell ref="K54:K57"/>
    <mergeCell ref="L54:L57"/>
    <mergeCell ref="BL54:BL57"/>
    <mergeCell ref="BM54:BM57"/>
    <mergeCell ref="BN54:BN57"/>
    <mergeCell ref="BO54:BO57"/>
    <mergeCell ref="D58:D63"/>
    <mergeCell ref="E58:E63"/>
    <mergeCell ref="F58:F63"/>
    <mergeCell ref="G58:G63"/>
    <mergeCell ref="H58:H63"/>
    <mergeCell ref="I58:I63"/>
    <mergeCell ref="BF54:BF57"/>
    <mergeCell ref="BG54:BG57"/>
    <mergeCell ref="BH54:BH57"/>
    <mergeCell ref="BI54:BI57"/>
    <mergeCell ref="BJ54:BJ57"/>
    <mergeCell ref="BK54:BK57"/>
    <mergeCell ref="AZ54:AZ57"/>
    <mergeCell ref="BA54:BA57"/>
    <mergeCell ref="BB54:BB57"/>
    <mergeCell ref="BC54:BC57"/>
    <mergeCell ref="BD54:BD57"/>
    <mergeCell ref="BE54:BE57"/>
    <mergeCell ref="AT54:AT57"/>
    <mergeCell ref="AU54:AU57"/>
    <mergeCell ref="AV54:AV57"/>
    <mergeCell ref="AW54:AW57"/>
    <mergeCell ref="AX54:AX57"/>
    <mergeCell ref="AY54:AY57"/>
    <mergeCell ref="Y54:Y57"/>
    <mergeCell ref="Z54:Z57"/>
    <mergeCell ref="AA54:AA57"/>
    <mergeCell ref="AQ54:AQ57"/>
    <mergeCell ref="AU58:AU63"/>
    <mergeCell ref="AV58:AV63"/>
    <mergeCell ref="V58:V63"/>
    <mergeCell ref="W58:W63"/>
    <mergeCell ref="X58:X63"/>
    <mergeCell ref="Y58:Y63"/>
    <mergeCell ref="Z58:Z63"/>
    <mergeCell ref="AA58:AA63"/>
    <mergeCell ref="P58:P63"/>
    <mergeCell ref="Q58:Q63"/>
    <mergeCell ref="R58:R63"/>
    <mergeCell ref="S58:S63"/>
    <mergeCell ref="T58:T63"/>
    <mergeCell ref="U58:U63"/>
    <mergeCell ref="J58:J63"/>
    <mergeCell ref="K58:K63"/>
    <mergeCell ref="L58:L63"/>
    <mergeCell ref="M58:M63"/>
    <mergeCell ref="N58:N63"/>
    <mergeCell ref="O58:O63"/>
    <mergeCell ref="BO58:BO63"/>
    <mergeCell ref="A64:A102"/>
    <mergeCell ref="B64:B102"/>
    <mergeCell ref="C64:C102"/>
    <mergeCell ref="D64:D67"/>
    <mergeCell ref="E64:E67"/>
    <mergeCell ref="F64:F67"/>
    <mergeCell ref="G64:G67"/>
    <mergeCell ref="H64:H67"/>
    <mergeCell ref="I64:I67"/>
    <mergeCell ref="BI58:BI63"/>
    <mergeCell ref="BJ58:BJ63"/>
    <mergeCell ref="BK58:BK63"/>
    <mergeCell ref="BL58:BL63"/>
    <mergeCell ref="BM58:BM63"/>
    <mergeCell ref="BN58:BN63"/>
    <mergeCell ref="BC58:BC63"/>
    <mergeCell ref="BD58:BD63"/>
    <mergeCell ref="BE58:BE63"/>
    <mergeCell ref="BF58:BF63"/>
    <mergeCell ref="BG58:BG63"/>
    <mergeCell ref="BH58:BH63"/>
    <mergeCell ref="AW58:AW63"/>
    <mergeCell ref="AX58:AX63"/>
    <mergeCell ref="AY58:AY63"/>
    <mergeCell ref="AZ58:AZ63"/>
    <mergeCell ref="BA58:BA63"/>
    <mergeCell ref="BB58:BB63"/>
    <mergeCell ref="AQ58:AQ63"/>
    <mergeCell ref="AR58:AR63"/>
    <mergeCell ref="AS58:AS63"/>
    <mergeCell ref="AT58:AT63"/>
    <mergeCell ref="AU64:AU67"/>
    <mergeCell ref="AV64:AV67"/>
    <mergeCell ref="V64:V67"/>
    <mergeCell ref="W64:W67"/>
    <mergeCell ref="X64:X67"/>
    <mergeCell ref="Y64:Y67"/>
    <mergeCell ref="Z64:Z67"/>
    <mergeCell ref="AA64:AA67"/>
    <mergeCell ref="P64:P67"/>
    <mergeCell ref="Q64:Q67"/>
    <mergeCell ref="R64:R67"/>
    <mergeCell ref="S64:S67"/>
    <mergeCell ref="T64:T67"/>
    <mergeCell ref="U64:U67"/>
    <mergeCell ref="J64:J67"/>
    <mergeCell ref="K64:K67"/>
    <mergeCell ref="L64:L67"/>
    <mergeCell ref="M64:M67"/>
    <mergeCell ref="N64:N67"/>
    <mergeCell ref="O64:O67"/>
    <mergeCell ref="BO64:BO67"/>
    <mergeCell ref="D68:D71"/>
    <mergeCell ref="E68:E71"/>
    <mergeCell ref="F68:F71"/>
    <mergeCell ref="G68:G71"/>
    <mergeCell ref="H68:H71"/>
    <mergeCell ref="I68:I71"/>
    <mergeCell ref="J68:J71"/>
    <mergeCell ref="K68:K71"/>
    <mergeCell ref="L68:L71"/>
    <mergeCell ref="BI64:BI67"/>
    <mergeCell ref="BJ64:BJ67"/>
    <mergeCell ref="BK64:BK67"/>
    <mergeCell ref="BL64:BL67"/>
    <mergeCell ref="BM64:BM67"/>
    <mergeCell ref="BN64:BN67"/>
    <mergeCell ref="BC64:BC67"/>
    <mergeCell ref="BD64:BD67"/>
    <mergeCell ref="BE64:BE67"/>
    <mergeCell ref="BF64:BF67"/>
    <mergeCell ref="BG64:BG67"/>
    <mergeCell ref="BH64:BH67"/>
    <mergeCell ref="AW64:AW67"/>
    <mergeCell ref="AX64:AX67"/>
    <mergeCell ref="AY64:AY67"/>
    <mergeCell ref="AZ64:AZ67"/>
    <mergeCell ref="BA64:BA67"/>
    <mergeCell ref="BB64:BB67"/>
    <mergeCell ref="AQ64:AQ67"/>
    <mergeCell ref="AR64:AR67"/>
    <mergeCell ref="AS64:AS67"/>
    <mergeCell ref="AT64:AT67"/>
    <mergeCell ref="AX68:AX71"/>
    <mergeCell ref="AY68:AY71"/>
    <mergeCell ref="Y68:Y71"/>
    <mergeCell ref="Z68:Z71"/>
    <mergeCell ref="AA68:AA71"/>
    <mergeCell ref="AQ68:AQ71"/>
    <mergeCell ref="AR68:AR71"/>
    <mergeCell ref="AS68:AS71"/>
    <mergeCell ref="S68:S71"/>
    <mergeCell ref="T68:T71"/>
    <mergeCell ref="U68:U71"/>
    <mergeCell ref="V68:V71"/>
    <mergeCell ref="W68:W71"/>
    <mergeCell ref="X68:X71"/>
    <mergeCell ref="M68:M71"/>
    <mergeCell ref="N68:N71"/>
    <mergeCell ref="O68:O71"/>
    <mergeCell ref="P68:P71"/>
    <mergeCell ref="Q68:Q71"/>
    <mergeCell ref="R68:R71"/>
    <mergeCell ref="J72:J77"/>
    <mergeCell ref="K72:K77"/>
    <mergeCell ref="L72:L77"/>
    <mergeCell ref="M72:M77"/>
    <mergeCell ref="N72:N77"/>
    <mergeCell ref="O72:O77"/>
    <mergeCell ref="BL68:BL71"/>
    <mergeCell ref="BM68:BM71"/>
    <mergeCell ref="BN68:BN71"/>
    <mergeCell ref="BO68:BO71"/>
    <mergeCell ref="D72:D77"/>
    <mergeCell ref="E72:E77"/>
    <mergeCell ref="F72:F77"/>
    <mergeCell ref="G72:G77"/>
    <mergeCell ref="H72:H77"/>
    <mergeCell ref="I72:I77"/>
    <mergeCell ref="BF68:BF71"/>
    <mergeCell ref="BG68:BG71"/>
    <mergeCell ref="BH68:BH71"/>
    <mergeCell ref="BI68:BI71"/>
    <mergeCell ref="BJ68:BJ71"/>
    <mergeCell ref="BK68:BK71"/>
    <mergeCell ref="AZ68:AZ71"/>
    <mergeCell ref="BA68:BA71"/>
    <mergeCell ref="BB68:BB71"/>
    <mergeCell ref="BC68:BC71"/>
    <mergeCell ref="BD68:BD71"/>
    <mergeCell ref="BE68:BE71"/>
    <mergeCell ref="AT68:AT71"/>
    <mergeCell ref="AU68:AU71"/>
    <mergeCell ref="AV68:AV71"/>
    <mergeCell ref="AW68:AW71"/>
    <mergeCell ref="BA72:BA77"/>
    <mergeCell ref="BB72:BB77"/>
    <mergeCell ref="AQ72:AQ77"/>
    <mergeCell ref="AR72:AR77"/>
    <mergeCell ref="AS72:AS77"/>
    <mergeCell ref="AT72:AT77"/>
    <mergeCell ref="AU72:AU77"/>
    <mergeCell ref="AV72:AV77"/>
    <mergeCell ref="V72:V77"/>
    <mergeCell ref="W72:W77"/>
    <mergeCell ref="X72:X77"/>
    <mergeCell ref="Y72:Y77"/>
    <mergeCell ref="Z72:Z77"/>
    <mergeCell ref="AA72:AA77"/>
    <mergeCell ref="P72:P77"/>
    <mergeCell ref="Q72:Q77"/>
    <mergeCell ref="R72:R77"/>
    <mergeCell ref="S72:S77"/>
    <mergeCell ref="T72:T77"/>
    <mergeCell ref="U72:U77"/>
    <mergeCell ref="M78:M80"/>
    <mergeCell ref="N78:N80"/>
    <mergeCell ref="O78:O80"/>
    <mergeCell ref="P78:P80"/>
    <mergeCell ref="Q78:Q80"/>
    <mergeCell ref="R78:R80"/>
    <mergeCell ref="BO72:BO77"/>
    <mergeCell ref="D78:D80"/>
    <mergeCell ref="E78:E80"/>
    <mergeCell ref="F78:F80"/>
    <mergeCell ref="G78:G80"/>
    <mergeCell ref="H78:H80"/>
    <mergeCell ref="I78:I80"/>
    <mergeCell ref="J78:J80"/>
    <mergeCell ref="K78:K80"/>
    <mergeCell ref="L78:L80"/>
    <mergeCell ref="BI72:BI77"/>
    <mergeCell ref="BJ72:BJ77"/>
    <mergeCell ref="BK72:BK77"/>
    <mergeCell ref="BL72:BL77"/>
    <mergeCell ref="BM72:BM77"/>
    <mergeCell ref="BN72:BN77"/>
    <mergeCell ref="BC72:BC77"/>
    <mergeCell ref="BD72:BD77"/>
    <mergeCell ref="BE72:BE77"/>
    <mergeCell ref="BF72:BF77"/>
    <mergeCell ref="BG72:BG77"/>
    <mergeCell ref="BH72:BH77"/>
    <mergeCell ref="AW72:AW77"/>
    <mergeCell ref="AX72:AX77"/>
    <mergeCell ref="AY72:AY77"/>
    <mergeCell ref="AZ72:AZ77"/>
    <mergeCell ref="BD78:BD80"/>
    <mergeCell ref="BE78:BE80"/>
    <mergeCell ref="AT78:AT80"/>
    <mergeCell ref="AU78:AU80"/>
    <mergeCell ref="AV78:AV80"/>
    <mergeCell ref="AW78:AW80"/>
    <mergeCell ref="AX78:AX80"/>
    <mergeCell ref="AY78:AY80"/>
    <mergeCell ref="Y78:Y80"/>
    <mergeCell ref="Z78:Z80"/>
    <mergeCell ref="AA78:AA80"/>
    <mergeCell ref="AQ78:AQ80"/>
    <mergeCell ref="AR78:AR80"/>
    <mergeCell ref="AS78:AS80"/>
    <mergeCell ref="S78:S80"/>
    <mergeCell ref="T78:T80"/>
    <mergeCell ref="U78:U80"/>
    <mergeCell ref="V78:V80"/>
    <mergeCell ref="W78:W80"/>
    <mergeCell ref="X78:X80"/>
    <mergeCell ref="P81:P83"/>
    <mergeCell ref="Q81:Q83"/>
    <mergeCell ref="R81:R83"/>
    <mergeCell ref="S81:S83"/>
    <mergeCell ref="T81:T83"/>
    <mergeCell ref="U81:U83"/>
    <mergeCell ref="J81:J83"/>
    <mergeCell ref="K81:K83"/>
    <mergeCell ref="L81:L83"/>
    <mergeCell ref="M81:M83"/>
    <mergeCell ref="N81:N83"/>
    <mergeCell ref="O81:O83"/>
    <mergeCell ref="BL78:BL80"/>
    <mergeCell ref="BM78:BM80"/>
    <mergeCell ref="BN78:BN80"/>
    <mergeCell ref="BO78:BO80"/>
    <mergeCell ref="D81:D83"/>
    <mergeCell ref="E81:E83"/>
    <mergeCell ref="F81:F83"/>
    <mergeCell ref="G81:G83"/>
    <mergeCell ref="H81:H83"/>
    <mergeCell ref="I81:I83"/>
    <mergeCell ref="BF78:BF80"/>
    <mergeCell ref="BG78:BG80"/>
    <mergeCell ref="BH78:BH80"/>
    <mergeCell ref="BI78:BI80"/>
    <mergeCell ref="BJ78:BJ80"/>
    <mergeCell ref="BK78:BK80"/>
    <mergeCell ref="AZ78:AZ80"/>
    <mergeCell ref="BA78:BA80"/>
    <mergeCell ref="BB78:BB80"/>
    <mergeCell ref="BC78:BC80"/>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V81:V83"/>
    <mergeCell ref="W81:W83"/>
    <mergeCell ref="X81:X83"/>
    <mergeCell ref="Y81:Y83"/>
    <mergeCell ref="Z81:Z83"/>
    <mergeCell ref="AA81:AA83"/>
    <mergeCell ref="AR84:AR86"/>
    <mergeCell ref="AS84:AS86"/>
    <mergeCell ref="S84:S86"/>
    <mergeCell ref="T84:T86"/>
    <mergeCell ref="U84:U86"/>
    <mergeCell ref="V84:V86"/>
    <mergeCell ref="W84:W86"/>
    <mergeCell ref="X84:X86"/>
    <mergeCell ref="M84:M86"/>
    <mergeCell ref="N84:N86"/>
    <mergeCell ref="O84:O86"/>
    <mergeCell ref="P84:P86"/>
    <mergeCell ref="Q84:Q86"/>
    <mergeCell ref="R84:R86"/>
    <mergeCell ref="BO81:BO83"/>
    <mergeCell ref="D84:D86"/>
    <mergeCell ref="E84:E86"/>
    <mergeCell ref="F84:F86"/>
    <mergeCell ref="G84:G86"/>
    <mergeCell ref="H84:H86"/>
    <mergeCell ref="I84:I86"/>
    <mergeCell ref="J84:J86"/>
    <mergeCell ref="K84:K86"/>
    <mergeCell ref="L84:L86"/>
    <mergeCell ref="BI81:BI83"/>
    <mergeCell ref="BJ81:BJ83"/>
    <mergeCell ref="BK81:BK83"/>
    <mergeCell ref="BL81:BL83"/>
    <mergeCell ref="BM81:BM83"/>
    <mergeCell ref="BN81:BN83"/>
    <mergeCell ref="BC81:BC83"/>
    <mergeCell ref="BD81:BD83"/>
    <mergeCell ref="BL84:BL86"/>
    <mergeCell ref="BM84:BM86"/>
    <mergeCell ref="BN84:BN86"/>
    <mergeCell ref="BO84:BO86"/>
    <mergeCell ref="D87:D88"/>
    <mergeCell ref="E87:E88"/>
    <mergeCell ref="F87:F88"/>
    <mergeCell ref="G87:G88"/>
    <mergeCell ref="H87:H88"/>
    <mergeCell ref="I87:I88"/>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Y84:Y86"/>
    <mergeCell ref="Z84:Z86"/>
    <mergeCell ref="AA84:AA86"/>
    <mergeCell ref="AQ84:AQ86"/>
    <mergeCell ref="AU87:AU88"/>
    <mergeCell ref="AV87:AV88"/>
    <mergeCell ref="V87:V88"/>
    <mergeCell ref="W87:W88"/>
    <mergeCell ref="X87:X88"/>
    <mergeCell ref="Y87:Y88"/>
    <mergeCell ref="Z87:Z88"/>
    <mergeCell ref="AA87:AA88"/>
    <mergeCell ref="P87:P88"/>
    <mergeCell ref="Q87:Q88"/>
    <mergeCell ref="R87:R88"/>
    <mergeCell ref="S87:S88"/>
    <mergeCell ref="T87:T88"/>
    <mergeCell ref="U87:U88"/>
    <mergeCell ref="J87:J88"/>
    <mergeCell ref="K87:K88"/>
    <mergeCell ref="L87:L88"/>
    <mergeCell ref="M87:M88"/>
    <mergeCell ref="N87:N88"/>
    <mergeCell ref="O87:O88"/>
    <mergeCell ref="BO87:BO88"/>
    <mergeCell ref="D89:D90"/>
    <mergeCell ref="E89:E90"/>
    <mergeCell ref="F89:F90"/>
    <mergeCell ref="G89:G90"/>
    <mergeCell ref="H89:H90"/>
    <mergeCell ref="I89:I90"/>
    <mergeCell ref="J89:J90"/>
    <mergeCell ref="K89:K90"/>
    <mergeCell ref="L89:L90"/>
    <mergeCell ref="BI87:BI88"/>
    <mergeCell ref="BJ87:BJ88"/>
    <mergeCell ref="BK87:BK88"/>
    <mergeCell ref="BL87:BL88"/>
    <mergeCell ref="BM87:BM88"/>
    <mergeCell ref="BN87:BN88"/>
    <mergeCell ref="BC87:BC88"/>
    <mergeCell ref="BD87:BD88"/>
    <mergeCell ref="BE87:BE88"/>
    <mergeCell ref="BF87:BF88"/>
    <mergeCell ref="BG87:BG88"/>
    <mergeCell ref="BH87:BH88"/>
    <mergeCell ref="AW87:AW88"/>
    <mergeCell ref="AX87:AX88"/>
    <mergeCell ref="AY87:AY88"/>
    <mergeCell ref="AZ87:AZ88"/>
    <mergeCell ref="BA87:BA88"/>
    <mergeCell ref="BB87:BB88"/>
    <mergeCell ref="AQ87:AQ88"/>
    <mergeCell ref="AR87:AR88"/>
    <mergeCell ref="AS87:AS88"/>
    <mergeCell ref="AT87:AT88"/>
    <mergeCell ref="AX89:AX90"/>
    <mergeCell ref="AY89:AY90"/>
    <mergeCell ref="Y89:Y90"/>
    <mergeCell ref="Z89:Z90"/>
    <mergeCell ref="AA89:AA90"/>
    <mergeCell ref="AQ89:AQ90"/>
    <mergeCell ref="AR89:AR90"/>
    <mergeCell ref="AS89:AS90"/>
    <mergeCell ref="S89:S90"/>
    <mergeCell ref="T89:T90"/>
    <mergeCell ref="U89:U90"/>
    <mergeCell ref="V89:V90"/>
    <mergeCell ref="W89:W90"/>
    <mergeCell ref="X89:X90"/>
    <mergeCell ref="M89:M90"/>
    <mergeCell ref="N89:N90"/>
    <mergeCell ref="O89:O90"/>
    <mergeCell ref="P89:P90"/>
    <mergeCell ref="Q89:Q90"/>
    <mergeCell ref="R89:R90"/>
    <mergeCell ref="J91:J94"/>
    <mergeCell ref="K91:K94"/>
    <mergeCell ref="L91:L94"/>
    <mergeCell ref="M91:M94"/>
    <mergeCell ref="N91:N94"/>
    <mergeCell ref="O91:O94"/>
    <mergeCell ref="BL89:BL90"/>
    <mergeCell ref="BM89:BM90"/>
    <mergeCell ref="BN89:BN90"/>
    <mergeCell ref="BO89:BO90"/>
    <mergeCell ref="D91:D94"/>
    <mergeCell ref="E91:E94"/>
    <mergeCell ref="F91:F94"/>
    <mergeCell ref="G91:G94"/>
    <mergeCell ref="H91:H94"/>
    <mergeCell ref="I91:I94"/>
    <mergeCell ref="BF89:BF90"/>
    <mergeCell ref="BG89:BG90"/>
    <mergeCell ref="BH89:BH90"/>
    <mergeCell ref="BI89:BI90"/>
    <mergeCell ref="BJ89:BJ90"/>
    <mergeCell ref="BK89:BK90"/>
    <mergeCell ref="AZ89:AZ90"/>
    <mergeCell ref="BA89:BA90"/>
    <mergeCell ref="BB89:BB90"/>
    <mergeCell ref="BC89:BC90"/>
    <mergeCell ref="BD89:BD90"/>
    <mergeCell ref="BE89:BE90"/>
    <mergeCell ref="AT89:AT90"/>
    <mergeCell ref="AU89:AU90"/>
    <mergeCell ref="AV89:AV90"/>
    <mergeCell ref="AW89:AW90"/>
    <mergeCell ref="BA91:BA94"/>
    <mergeCell ref="BB91:BB94"/>
    <mergeCell ref="AQ91:AQ94"/>
    <mergeCell ref="AR91:AR94"/>
    <mergeCell ref="AS91:AS94"/>
    <mergeCell ref="AT91:AT94"/>
    <mergeCell ref="AU91:AU94"/>
    <mergeCell ref="AV91:AV94"/>
    <mergeCell ref="V91:V94"/>
    <mergeCell ref="W91:W94"/>
    <mergeCell ref="X91:X94"/>
    <mergeCell ref="Y91:Y94"/>
    <mergeCell ref="Z91:Z94"/>
    <mergeCell ref="AA91:AA94"/>
    <mergeCell ref="P91:P94"/>
    <mergeCell ref="Q91:Q94"/>
    <mergeCell ref="R91:R94"/>
    <mergeCell ref="S91:S94"/>
    <mergeCell ref="T91:T94"/>
    <mergeCell ref="U91:U94"/>
    <mergeCell ref="M95:M98"/>
    <mergeCell ref="N95:N98"/>
    <mergeCell ref="O95:O98"/>
    <mergeCell ref="P95:P98"/>
    <mergeCell ref="Q95:Q98"/>
    <mergeCell ref="R95:R98"/>
    <mergeCell ref="BO91:BO94"/>
    <mergeCell ref="D95:D98"/>
    <mergeCell ref="E95:E98"/>
    <mergeCell ref="F95:F98"/>
    <mergeCell ref="G95:G98"/>
    <mergeCell ref="H95:H98"/>
    <mergeCell ref="I95:I98"/>
    <mergeCell ref="J95:J98"/>
    <mergeCell ref="K95:K98"/>
    <mergeCell ref="L95:L98"/>
    <mergeCell ref="BI91:BI94"/>
    <mergeCell ref="BJ91:BJ94"/>
    <mergeCell ref="BK91:BK94"/>
    <mergeCell ref="BL91:BL94"/>
    <mergeCell ref="BM91:BM94"/>
    <mergeCell ref="BN91:BN94"/>
    <mergeCell ref="BC91:BC94"/>
    <mergeCell ref="BD91:BD94"/>
    <mergeCell ref="BE91:BE94"/>
    <mergeCell ref="BF91:BF94"/>
    <mergeCell ref="BG91:BG94"/>
    <mergeCell ref="BH91:BH94"/>
    <mergeCell ref="AW91:AW94"/>
    <mergeCell ref="AX91:AX94"/>
    <mergeCell ref="AY91:AY94"/>
    <mergeCell ref="AZ91:AZ94"/>
    <mergeCell ref="BD95:BD98"/>
    <mergeCell ref="BE95:BE98"/>
    <mergeCell ref="AT95:AT98"/>
    <mergeCell ref="AU95:AU98"/>
    <mergeCell ref="AV95:AV98"/>
    <mergeCell ref="AW95:AW98"/>
    <mergeCell ref="AX95:AX98"/>
    <mergeCell ref="AY95:AY98"/>
    <mergeCell ref="Y95:Y98"/>
    <mergeCell ref="Z95:Z98"/>
    <mergeCell ref="AA95:AA98"/>
    <mergeCell ref="AQ95:AQ98"/>
    <mergeCell ref="AR95:AR98"/>
    <mergeCell ref="AS95:AS98"/>
    <mergeCell ref="S95:S98"/>
    <mergeCell ref="T95:T98"/>
    <mergeCell ref="U95:U98"/>
    <mergeCell ref="V95:V98"/>
    <mergeCell ref="W95:W98"/>
    <mergeCell ref="X95:X98"/>
    <mergeCell ref="P99:P100"/>
    <mergeCell ref="Q99:Q100"/>
    <mergeCell ref="R99:R100"/>
    <mergeCell ref="S99:S100"/>
    <mergeCell ref="T99:T100"/>
    <mergeCell ref="U99:U100"/>
    <mergeCell ref="J99:J100"/>
    <mergeCell ref="K99:K100"/>
    <mergeCell ref="L99:L100"/>
    <mergeCell ref="M99:M100"/>
    <mergeCell ref="N99:N100"/>
    <mergeCell ref="O99:O100"/>
    <mergeCell ref="BL95:BL98"/>
    <mergeCell ref="BM95:BM98"/>
    <mergeCell ref="BN95:BN98"/>
    <mergeCell ref="BO95:BO98"/>
    <mergeCell ref="D99:D100"/>
    <mergeCell ref="E99:E100"/>
    <mergeCell ref="F99:F100"/>
    <mergeCell ref="G99:G100"/>
    <mergeCell ref="H99:H100"/>
    <mergeCell ref="I99:I100"/>
    <mergeCell ref="BF95:BF98"/>
    <mergeCell ref="BG95:BG98"/>
    <mergeCell ref="BH95:BH98"/>
    <mergeCell ref="BI95:BI98"/>
    <mergeCell ref="BJ95:BJ98"/>
    <mergeCell ref="BK95:BK98"/>
    <mergeCell ref="AZ95:AZ98"/>
    <mergeCell ref="BA95:BA98"/>
    <mergeCell ref="BB95:BB98"/>
    <mergeCell ref="BC95:BC98"/>
    <mergeCell ref="BE99:BE100"/>
    <mergeCell ref="BF99:BF100"/>
    <mergeCell ref="BG99:BG100"/>
    <mergeCell ref="BH99:BH100"/>
    <mergeCell ref="AW99:AW100"/>
    <mergeCell ref="AX99:AX100"/>
    <mergeCell ref="AY99:AY100"/>
    <mergeCell ref="AZ99:AZ100"/>
    <mergeCell ref="BA99:BA100"/>
    <mergeCell ref="BB99:BB100"/>
    <mergeCell ref="AQ99:AQ100"/>
    <mergeCell ref="AR99:AR100"/>
    <mergeCell ref="AS99:AS100"/>
    <mergeCell ref="AT99:AT100"/>
    <mergeCell ref="AU99:AU100"/>
    <mergeCell ref="AV99:AV100"/>
    <mergeCell ref="V99:V100"/>
    <mergeCell ref="W99:W100"/>
    <mergeCell ref="X99:X100"/>
    <mergeCell ref="Y99:Y100"/>
    <mergeCell ref="Z99:Z100"/>
    <mergeCell ref="AA99:AA100"/>
    <mergeCell ref="AR101:AR102"/>
    <mergeCell ref="AS101:AS102"/>
    <mergeCell ref="S101:S102"/>
    <mergeCell ref="T101:T102"/>
    <mergeCell ref="U101:U102"/>
    <mergeCell ref="V101:V102"/>
    <mergeCell ref="W101:W102"/>
    <mergeCell ref="X101:X102"/>
    <mergeCell ref="M101:M102"/>
    <mergeCell ref="N101:N102"/>
    <mergeCell ref="O101:O102"/>
    <mergeCell ref="P101:P102"/>
    <mergeCell ref="Q101:Q102"/>
    <mergeCell ref="R101:R102"/>
    <mergeCell ref="BO99:BO100"/>
    <mergeCell ref="D101:D102"/>
    <mergeCell ref="E101:E102"/>
    <mergeCell ref="F101:F102"/>
    <mergeCell ref="G101:G102"/>
    <mergeCell ref="H101:H102"/>
    <mergeCell ref="I101:I102"/>
    <mergeCell ref="J101:J102"/>
    <mergeCell ref="K101:K102"/>
    <mergeCell ref="L101:L102"/>
    <mergeCell ref="BI99:BI100"/>
    <mergeCell ref="BJ99:BJ100"/>
    <mergeCell ref="BK99:BK100"/>
    <mergeCell ref="BL99:BL100"/>
    <mergeCell ref="BM99:BM100"/>
    <mergeCell ref="BN99:BN100"/>
    <mergeCell ref="BC99:BC100"/>
    <mergeCell ref="BD99:BD100"/>
    <mergeCell ref="BL101:BL102"/>
    <mergeCell ref="BM101:BM102"/>
    <mergeCell ref="BN101:BN102"/>
    <mergeCell ref="BO101:BO102"/>
    <mergeCell ref="A103:A144"/>
    <mergeCell ref="B103:B144"/>
    <mergeCell ref="C103:C144"/>
    <mergeCell ref="D103:D105"/>
    <mergeCell ref="E103:E105"/>
    <mergeCell ref="F103:F105"/>
    <mergeCell ref="BF101:BF102"/>
    <mergeCell ref="BG101:BG102"/>
    <mergeCell ref="BH101:BH102"/>
    <mergeCell ref="BI101:BI102"/>
    <mergeCell ref="BJ101:BJ102"/>
    <mergeCell ref="BK101:BK102"/>
    <mergeCell ref="AZ101:AZ102"/>
    <mergeCell ref="BA101:BA102"/>
    <mergeCell ref="BB101:BB102"/>
    <mergeCell ref="BC101:BC102"/>
    <mergeCell ref="BD101:BD102"/>
    <mergeCell ref="BE101:BE102"/>
    <mergeCell ref="AT101:AT102"/>
    <mergeCell ref="AU101:AU102"/>
    <mergeCell ref="AV101:AV102"/>
    <mergeCell ref="AW101:AW102"/>
    <mergeCell ref="AX101:AX102"/>
    <mergeCell ref="AY101:AY102"/>
    <mergeCell ref="Y101:Y102"/>
    <mergeCell ref="Z101:Z102"/>
    <mergeCell ref="AA101:AA102"/>
    <mergeCell ref="AQ101:AQ102"/>
    <mergeCell ref="AR103:AR105"/>
    <mergeCell ref="AS103:AS105"/>
    <mergeCell ref="S103:S105"/>
    <mergeCell ref="T103:T105"/>
    <mergeCell ref="U103:U105"/>
    <mergeCell ref="V103:V105"/>
    <mergeCell ref="W103:W105"/>
    <mergeCell ref="X103:X105"/>
    <mergeCell ref="M103:M105"/>
    <mergeCell ref="N103:N105"/>
    <mergeCell ref="O103:O105"/>
    <mergeCell ref="P103:P105"/>
    <mergeCell ref="Q103:Q105"/>
    <mergeCell ref="R103:R105"/>
    <mergeCell ref="G103:G105"/>
    <mergeCell ref="H103:H105"/>
    <mergeCell ref="I103:I105"/>
    <mergeCell ref="J103:J105"/>
    <mergeCell ref="K103:K105"/>
    <mergeCell ref="L103:L105"/>
    <mergeCell ref="BL103:BL105"/>
    <mergeCell ref="BM103:BM105"/>
    <mergeCell ref="BN103:BN105"/>
    <mergeCell ref="BO103:BO105"/>
    <mergeCell ref="D106:D108"/>
    <mergeCell ref="E106:E108"/>
    <mergeCell ref="F106:F108"/>
    <mergeCell ref="G106:G108"/>
    <mergeCell ref="H106:H108"/>
    <mergeCell ref="I106:I108"/>
    <mergeCell ref="BF103:BF105"/>
    <mergeCell ref="BG103:BG105"/>
    <mergeCell ref="BH103:BH105"/>
    <mergeCell ref="BI103:BI105"/>
    <mergeCell ref="BJ103:BJ105"/>
    <mergeCell ref="BK103:BK105"/>
    <mergeCell ref="AZ103:AZ105"/>
    <mergeCell ref="BA103:BA105"/>
    <mergeCell ref="BB103:BB105"/>
    <mergeCell ref="BC103:BC105"/>
    <mergeCell ref="BD103:BD105"/>
    <mergeCell ref="BE103:BE105"/>
    <mergeCell ref="AT103:AT105"/>
    <mergeCell ref="AU103:AU105"/>
    <mergeCell ref="AV103:AV105"/>
    <mergeCell ref="AW103:AW105"/>
    <mergeCell ref="AX103:AX105"/>
    <mergeCell ref="AY103:AY105"/>
    <mergeCell ref="Y103:Y105"/>
    <mergeCell ref="Z103:Z105"/>
    <mergeCell ref="AA103:AA105"/>
    <mergeCell ref="AQ103:AQ105"/>
    <mergeCell ref="AU106:AU108"/>
    <mergeCell ref="AV106:AV108"/>
    <mergeCell ref="V106:V108"/>
    <mergeCell ref="W106:W108"/>
    <mergeCell ref="X106:X108"/>
    <mergeCell ref="Y106:Y108"/>
    <mergeCell ref="Z106:Z108"/>
    <mergeCell ref="AA106:AA108"/>
    <mergeCell ref="P106:P108"/>
    <mergeCell ref="Q106:Q108"/>
    <mergeCell ref="R106:R108"/>
    <mergeCell ref="S106:S108"/>
    <mergeCell ref="T106:T108"/>
    <mergeCell ref="U106:U108"/>
    <mergeCell ref="J106:J108"/>
    <mergeCell ref="K106:K108"/>
    <mergeCell ref="L106:L108"/>
    <mergeCell ref="M106:M108"/>
    <mergeCell ref="N106:N108"/>
    <mergeCell ref="O106:O108"/>
    <mergeCell ref="BO106:BO108"/>
    <mergeCell ref="D109:D110"/>
    <mergeCell ref="E109:E110"/>
    <mergeCell ref="F109:F110"/>
    <mergeCell ref="G109:G110"/>
    <mergeCell ref="H109:H110"/>
    <mergeCell ref="I109:I110"/>
    <mergeCell ref="J109:J110"/>
    <mergeCell ref="K109:K110"/>
    <mergeCell ref="L109:L110"/>
    <mergeCell ref="BI106:BI108"/>
    <mergeCell ref="BJ106:BJ108"/>
    <mergeCell ref="BK106:BK108"/>
    <mergeCell ref="BL106:BL108"/>
    <mergeCell ref="BM106:BM108"/>
    <mergeCell ref="BN106:BN108"/>
    <mergeCell ref="BC106:BC108"/>
    <mergeCell ref="BD106:BD108"/>
    <mergeCell ref="BE106:BE108"/>
    <mergeCell ref="BF106:BF108"/>
    <mergeCell ref="BG106:BG108"/>
    <mergeCell ref="BH106:BH108"/>
    <mergeCell ref="AW106:AW108"/>
    <mergeCell ref="AX106:AX108"/>
    <mergeCell ref="AY106:AY108"/>
    <mergeCell ref="AZ106:AZ108"/>
    <mergeCell ref="BA106:BA108"/>
    <mergeCell ref="BB106:BB108"/>
    <mergeCell ref="AQ106:AQ108"/>
    <mergeCell ref="AR106:AR108"/>
    <mergeCell ref="AS106:AS108"/>
    <mergeCell ref="AT106:AT108"/>
    <mergeCell ref="AX109:AX110"/>
    <mergeCell ref="AY109:AY110"/>
    <mergeCell ref="Y109:Y110"/>
    <mergeCell ref="Z109:Z110"/>
    <mergeCell ref="AA109:AA110"/>
    <mergeCell ref="AQ109:AQ110"/>
    <mergeCell ref="AR109:AR110"/>
    <mergeCell ref="AS109:AS110"/>
    <mergeCell ref="S109:S110"/>
    <mergeCell ref="T109:T110"/>
    <mergeCell ref="U109:U110"/>
    <mergeCell ref="V109:V110"/>
    <mergeCell ref="W109:W110"/>
    <mergeCell ref="X109:X110"/>
    <mergeCell ref="M109:M110"/>
    <mergeCell ref="N109:N110"/>
    <mergeCell ref="O109:O110"/>
    <mergeCell ref="P109:P110"/>
    <mergeCell ref="Q109:Q110"/>
    <mergeCell ref="R109:R110"/>
    <mergeCell ref="J111:J113"/>
    <mergeCell ref="K111:K113"/>
    <mergeCell ref="L111:L113"/>
    <mergeCell ref="M111:M113"/>
    <mergeCell ref="N111:N113"/>
    <mergeCell ref="O111:O113"/>
    <mergeCell ref="BL109:BL110"/>
    <mergeCell ref="BM109:BM110"/>
    <mergeCell ref="BN109:BN110"/>
    <mergeCell ref="BO109:BO110"/>
    <mergeCell ref="D111:D113"/>
    <mergeCell ref="E111:E113"/>
    <mergeCell ref="F111:F113"/>
    <mergeCell ref="G111:G113"/>
    <mergeCell ref="H111:H113"/>
    <mergeCell ref="I111:I113"/>
    <mergeCell ref="BF109:BF110"/>
    <mergeCell ref="BG109:BG110"/>
    <mergeCell ref="BH109:BH110"/>
    <mergeCell ref="BI109:BI110"/>
    <mergeCell ref="BJ109:BJ110"/>
    <mergeCell ref="BK109:BK110"/>
    <mergeCell ref="AZ109:AZ110"/>
    <mergeCell ref="BA109:BA110"/>
    <mergeCell ref="BB109:BB110"/>
    <mergeCell ref="BC109:BC110"/>
    <mergeCell ref="BD109:BD110"/>
    <mergeCell ref="BE109:BE110"/>
    <mergeCell ref="AT109:AT110"/>
    <mergeCell ref="AU109:AU110"/>
    <mergeCell ref="AV109:AV110"/>
    <mergeCell ref="AW109:AW110"/>
    <mergeCell ref="BA111:BA113"/>
    <mergeCell ref="BB111:BB113"/>
    <mergeCell ref="AQ111:AQ113"/>
    <mergeCell ref="AR111:AR113"/>
    <mergeCell ref="AS111:AS113"/>
    <mergeCell ref="AT111:AT113"/>
    <mergeCell ref="AU111:AU113"/>
    <mergeCell ref="AV111:AV113"/>
    <mergeCell ref="V111:V113"/>
    <mergeCell ref="W111:W113"/>
    <mergeCell ref="X111:X113"/>
    <mergeCell ref="Y111:Y113"/>
    <mergeCell ref="Z111:Z113"/>
    <mergeCell ref="AA111:AA113"/>
    <mergeCell ref="P111:P113"/>
    <mergeCell ref="Q111:Q113"/>
    <mergeCell ref="R111:R113"/>
    <mergeCell ref="S111:S113"/>
    <mergeCell ref="T111:T113"/>
    <mergeCell ref="U111:U113"/>
    <mergeCell ref="M114:M119"/>
    <mergeCell ref="N114:N119"/>
    <mergeCell ref="O114:O119"/>
    <mergeCell ref="P114:P119"/>
    <mergeCell ref="Q114:Q119"/>
    <mergeCell ref="R114:R119"/>
    <mergeCell ref="BO111:BO113"/>
    <mergeCell ref="D114:D119"/>
    <mergeCell ref="E114:E119"/>
    <mergeCell ref="F114:F119"/>
    <mergeCell ref="G114:G119"/>
    <mergeCell ref="H114:H119"/>
    <mergeCell ref="I114:I119"/>
    <mergeCell ref="J114:J119"/>
    <mergeCell ref="K114:K119"/>
    <mergeCell ref="L114:L119"/>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D114:BD119"/>
    <mergeCell ref="BE114:BE119"/>
    <mergeCell ref="AT114:AT119"/>
    <mergeCell ref="AU114:AU119"/>
    <mergeCell ref="AV114:AV119"/>
    <mergeCell ref="AW114:AW119"/>
    <mergeCell ref="AX114:AX119"/>
    <mergeCell ref="AY114:AY119"/>
    <mergeCell ref="Y114:Y119"/>
    <mergeCell ref="Z114:Z119"/>
    <mergeCell ref="AA114:AA119"/>
    <mergeCell ref="AQ114:AQ119"/>
    <mergeCell ref="AR114:AR119"/>
    <mergeCell ref="AS114:AS119"/>
    <mergeCell ref="S114:S119"/>
    <mergeCell ref="T114:T119"/>
    <mergeCell ref="U114:U119"/>
    <mergeCell ref="V114:V119"/>
    <mergeCell ref="W114:W119"/>
    <mergeCell ref="X114:X119"/>
    <mergeCell ref="P120:P123"/>
    <mergeCell ref="Q120:Q123"/>
    <mergeCell ref="R120:R123"/>
    <mergeCell ref="S120:S123"/>
    <mergeCell ref="T120:T123"/>
    <mergeCell ref="U120:U123"/>
    <mergeCell ref="J120:J123"/>
    <mergeCell ref="K120:K123"/>
    <mergeCell ref="L120:L123"/>
    <mergeCell ref="M120:M123"/>
    <mergeCell ref="N120:N123"/>
    <mergeCell ref="O120:O123"/>
    <mergeCell ref="BL114:BL119"/>
    <mergeCell ref="BM114:BM119"/>
    <mergeCell ref="BN114:BN119"/>
    <mergeCell ref="BO114:BO119"/>
    <mergeCell ref="D120:D123"/>
    <mergeCell ref="E120:E123"/>
    <mergeCell ref="F120:F123"/>
    <mergeCell ref="G120:G123"/>
    <mergeCell ref="H120:H123"/>
    <mergeCell ref="I120:I123"/>
    <mergeCell ref="BF114:BF119"/>
    <mergeCell ref="BG114:BG119"/>
    <mergeCell ref="BH114:BH119"/>
    <mergeCell ref="BI114:BI119"/>
    <mergeCell ref="BJ114:BJ119"/>
    <mergeCell ref="BK114:BK119"/>
    <mergeCell ref="AZ114:AZ119"/>
    <mergeCell ref="BA114:BA119"/>
    <mergeCell ref="BB114:BB119"/>
    <mergeCell ref="BC114:BC119"/>
    <mergeCell ref="BE120:BE123"/>
    <mergeCell ref="BF120:BF123"/>
    <mergeCell ref="BG120:BG123"/>
    <mergeCell ref="BH120:BH123"/>
    <mergeCell ref="AW120:AW123"/>
    <mergeCell ref="AX120:AX123"/>
    <mergeCell ref="AY120:AY123"/>
    <mergeCell ref="AZ120:AZ123"/>
    <mergeCell ref="BA120:BA123"/>
    <mergeCell ref="BB120:BB123"/>
    <mergeCell ref="AQ120:AQ123"/>
    <mergeCell ref="AR120:AR123"/>
    <mergeCell ref="AS120:AS123"/>
    <mergeCell ref="AT120:AT123"/>
    <mergeCell ref="AU120:AU123"/>
    <mergeCell ref="AV120:AV123"/>
    <mergeCell ref="V120:V123"/>
    <mergeCell ref="W120:W123"/>
    <mergeCell ref="X120:X123"/>
    <mergeCell ref="Y120:Y123"/>
    <mergeCell ref="Z120:Z123"/>
    <mergeCell ref="AA120:AA123"/>
    <mergeCell ref="AR124:AR126"/>
    <mergeCell ref="AS124:AS126"/>
    <mergeCell ref="S124:S126"/>
    <mergeCell ref="T124:T126"/>
    <mergeCell ref="U124:U126"/>
    <mergeCell ref="V124:V126"/>
    <mergeCell ref="W124:W126"/>
    <mergeCell ref="X124:X126"/>
    <mergeCell ref="M124:M126"/>
    <mergeCell ref="N124:N126"/>
    <mergeCell ref="O124:O126"/>
    <mergeCell ref="P124:P126"/>
    <mergeCell ref="Q124:Q126"/>
    <mergeCell ref="R124:R126"/>
    <mergeCell ref="BO120:BO123"/>
    <mergeCell ref="D124:D126"/>
    <mergeCell ref="E124:E126"/>
    <mergeCell ref="F124:F126"/>
    <mergeCell ref="G124:G126"/>
    <mergeCell ref="H124:H126"/>
    <mergeCell ref="I124:I126"/>
    <mergeCell ref="J124:J126"/>
    <mergeCell ref="K124:K126"/>
    <mergeCell ref="L124:L126"/>
    <mergeCell ref="BI120:BI123"/>
    <mergeCell ref="BJ120:BJ123"/>
    <mergeCell ref="BK120:BK123"/>
    <mergeCell ref="BL120:BL123"/>
    <mergeCell ref="BM120:BM123"/>
    <mergeCell ref="BN120:BN123"/>
    <mergeCell ref="BC120:BC123"/>
    <mergeCell ref="BD120:BD123"/>
    <mergeCell ref="BL124:BL126"/>
    <mergeCell ref="BM124:BM126"/>
    <mergeCell ref="BN124:BN126"/>
    <mergeCell ref="BO124:BO126"/>
    <mergeCell ref="D127:D130"/>
    <mergeCell ref="E127:E130"/>
    <mergeCell ref="F127:F130"/>
    <mergeCell ref="G127:G130"/>
    <mergeCell ref="H127:H130"/>
    <mergeCell ref="I127:I130"/>
    <mergeCell ref="BF124:BF126"/>
    <mergeCell ref="BG124:BG126"/>
    <mergeCell ref="BH124:BH126"/>
    <mergeCell ref="BI124:BI126"/>
    <mergeCell ref="BJ124:BJ126"/>
    <mergeCell ref="BK124:BK126"/>
    <mergeCell ref="AZ124:AZ126"/>
    <mergeCell ref="BA124:BA126"/>
    <mergeCell ref="BB124:BB126"/>
    <mergeCell ref="BC124:BC126"/>
    <mergeCell ref="BD124:BD126"/>
    <mergeCell ref="BE124:BE126"/>
    <mergeCell ref="AT124:AT126"/>
    <mergeCell ref="AU124:AU126"/>
    <mergeCell ref="AV124:AV126"/>
    <mergeCell ref="AW124:AW126"/>
    <mergeCell ref="AX124:AX126"/>
    <mergeCell ref="AY124:AY126"/>
    <mergeCell ref="Y124:Y126"/>
    <mergeCell ref="Z124:Z126"/>
    <mergeCell ref="AA124:AA126"/>
    <mergeCell ref="AQ124:AQ126"/>
    <mergeCell ref="AU127:AU130"/>
    <mergeCell ref="AV127:AV130"/>
    <mergeCell ref="V127:V130"/>
    <mergeCell ref="W127:W130"/>
    <mergeCell ref="X127:X130"/>
    <mergeCell ref="Y127:Y130"/>
    <mergeCell ref="Z127:Z130"/>
    <mergeCell ref="AA127:AA130"/>
    <mergeCell ref="P127:P130"/>
    <mergeCell ref="Q127:Q130"/>
    <mergeCell ref="R127:R130"/>
    <mergeCell ref="S127:S130"/>
    <mergeCell ref="T127:T130"/>
    <mergeCell ref="U127:U130"/>
    <mergeCell ref="J127:J130"/>
    <mergeCell ref="K127:K130"/>
    <mergeCell ref="L127:L130"/>
    <mergeCell ref="M127:M130"/>
    <mergeCell ref="N127:N130"/>
    <mergeCell ref="O127:O130"/>
    <mergeCell ref="BO127:BO130"/>
    <mergeCell ref="D131:D132"/>
    <mergeCell ref="E131:E132"/>
    <mergeCell ref="F131:F132"/>
    <mergeCell ref="G131:G132"/>
    <mergeCell ref="H131:H132"/>
    <mergeCell ref="I131:I132"/>
    <mergeCell ref="J131:J132"/>
    <mergeCell ref="K131:K132"/>
    <mergeCell ref="L131:L132"/>
    <mergeCell ref="BI127:BI130"/>
    <mergeCell ref="BJ127:BJ130"/>
    <mergeCell ref="BK127:BK130"/>
    <mergeCell ref="BL127:BL130"/>
    <mergeCell ref="BM127:BM130"/>
    <mergeCell ref="BN127:BN130"/>
    <mergeCell ref="BC127:BC130"/>
    <mergeCell ref="BD127:BD130"/>
    <mergeCell ref="BE127:BE130"/>
    <mergeCell ref="BF127:BF130"/>
    <mergeCell ref="BG127:BG130"/>
    <mergeCell ref="BH127:BH130"/>
    <mergeCell ref="AW127:AW130"/>
    <mergeCell ref="AX127:AX130"/>
    <mergeCell ref="AY127:AY130"/>
    <mergeCell ref="AZ127:AZ130"/>
    <mergeCell ref="BA127:BA130"/>
    <mergeCell ref="BB127:BB130"/>
    <mergeCell ref="AQ127:AQ130"/>
    <mergeCell ref="AR127:AR130"/>
    <mergeCell ref="AS127:AS130"/>
    <mergeCell ref="AT127:AT130"/>
    <mergeCell ref="AX131:AX132"/>
    <mergeCell ref="AY131:AY132"/>
    <mergeCell ref="Y131:Y132"/>
    <mergeCell ref="Z131:Z132"/>
    <mergeCell ref="AA131:AA132"/>
    <mergeCell ref="AQ131:AQ132"/>
    <mergeCell ref="AR131:AR132"/>
    <mergeCell ref="AS131:AS132"/>
    <mergeCell ref="S131:S132"/>
    <mergeCell ref="T131:T132"/>
    <mergeCell ref="U131:U132"/>
    <mergeCell ref="V131:V132"/>
    <mergeCell ref="W131:W132"/>
    <mergeCell ref="X131:X132"/>
    <mergeCell ref="M131:M132"/>
    <mergeCell ref="N131:N132"/>
    <mergeCell ref="O131:O132"/>
    <mergeCell ref="P131:P132"/>
    <mergeCell ref="Q131:Q132"/>
    <mergeCell ref="R131:R132"/>
    <mergeCell ref="J133:J134"/>
    <mergeCell ref="K133:K134"/>
    <mergeCell ref="L133:L134"/>
    <mergeCell ref="M133:M134"/>
    <mergeCell ref="N133:N134"/>
    <mergeCell ref="O133:O134"/>
    <mergeCell ref="BL131:BL132"/>
    <mergeCell ref="BM131:BM132"/>
    <mergeCell ref="BN131:BN132"/>
    <mergeCell ref="BO131:BO132"/>
    <mergeCell ref="D133:D134"/>
    <mergeCell ref="E133:E134"/>
    <mergeCell ref="F133:F134"/>
    <mergeCell ref="G133:G134"/>
    <mergeCell ref="H133:H134"/>
    <mergeCell ref="I133:I134"/>
    <mergeCell ref="BF131:BF132"/>
    <mergeCell ref="BG131:BG132"/>
    <mergeCell ref="BH131:BH132"/>
    <mergeCell ref="BI131:BI132"/>
    <mergeCell ref="BJ131:BJ132"/>
    <mergeCell ref="BK131:BK132"/>
    <mergeCell ref="AZ131:AZ132"/>
    <mergeCell ref="BA131:BA132"/>
    <mergeCell ref="BB131:BB132"/>
    <mergeCell ref="BC131:BC132"/>
    <mergeCell ref="BD131:BD132"/>
    <mergeCell ref="BE131:BE132"/>
    <mergeCell ref="AT131:AT132"/>
    <mergeCell ref="AU131:AU132"/>
    <mergeCell ref="AV131:AV132"/>
    <mergeCell ref="AW131:AW132"/>
    <mergeCell ref="BA133:BA134"/>
    <mergeCell ref="BB133:BB134"/>
    <mergeCell ref="AQ133:AQ134"/>
    <mergeCell ref="AR133:AR134"/>
    <mergeCell ref="AS133:AS134"/>
    <mergeCell ref="AT133:AT134"/>
    <mergeCell ref="AU133:AU134"/>
    <mergeCell ref="AV133:AV134"/>
    <mergeCell ref="V133:V134"/>
    <mergeCell ref="W133:W134"/>
    <mergeCell ref="X133:X134"/>
    <mergeCell ref="Y133:Y134"/>
    <mergeCell ref="Z133:Z134"/>
    <mergeCell ref="AA133:AA134"/>
    <mergeCell ref="P133:P134"/>
    <mergeCell ref="Q133:Q134"/>
    <mergeCell ref="R133:R134"/>
    <mergeCell ref="S133:S134"/>
    <mergeCell ref="T133:T134"/>
    <mergeCell ref="U133:U134"/>
    <mergeCell ref="M135:M136"/>
    <mergeCell ref="N135:N136"/>
    <mergeCell ref="O135:O136"/>
    <mergeCell ref="P135:P136"/>
    <mergeCell ref="Q135:Q136"/>
    <mergeCell ref="R135:R136"/>
    <mergeCell ref="BO133:BO134"/>
    <mergeCell ref="D135:D136"/>
    <mergeCell ref="E135:E136"/>
    <mergeCell ref="F135:F136"/>
    <mergeCell ref="G135:G136"/>
    <mergeCell ref="H135:H136"/>
    <mergeCell ref="I135:I136"/>
    <mergeCell ref="J135:J136"/>
    <mergeCell ref="K135:K136"/>
    <mergeCell ref="L135:L136"/>
    <mergeCell ref="BI133:BI134"/>
    <mergeCell ref="BJ133:BJ134"/>
    <mergeCell ref="BK133:BK134"/>
    <mergeCell ref="BL133:BL134"/>
    <mergeCell ref="BM133:BM134"/>
    <mergeCell ref="BN133:BN134"/>
    <mergeCell ref="BC133:BC134"/>
    <mergeCell ref="BD133:BD134"/>
    <mergeCell ref="BE133:BE134"/>
    <mergeCell ref="BF133:BF134"/>
    <mergeCell ref="BG133:BG134"/>
    <mergeCell ref="BH133:BH134"/>
    <mergeCell ref="AW133:AW134"/>
    <mergeCell ref="AX133:AX134"/>
    <mergeCell ref="AY133:AY134"/>
    <mergeCell ref="AZ133:AZ134"/>
    <mergeCell ref="BD135:BD136"/>
    <mergeCell ref="BE135:BE136"/>
    <mergeCell ref="AT135:AT136"/>
    <mergeCell ref="AU135:AU136"/>
    <mergeCell ref="AV135:AV136"/>
    <mergeCell ref="AW135:AW136"/>
    <mergeCell ref="AX135:AX136"/>
    <mergeCell ref="AY135:AY136"/>
    <mergeCell ref="Y135:Y136"/>
    <mergeCell ref="Z135:Z136"/>
    <mergeCell ref="AA135:AA136"/>
    <mergeCell ref="AQ135:AQ136"/>
    <mergeCell ref="AR135:AR136"/>
    <mergeCell ref="AS135:AS136"/>
    <mergeCell ref="S135:S136"/>
    <mergeCell ref="T135:T136"/>
    <mergeCell ref="U135:U136"/>
    <mergeCell ref="V135:V136"/>
    <mergeCell ref="W135:W136"/>
    <mergeCell ref="X135:X136"/>
    <mergeCell ref="P138:P139"/>
    <mergeCell ref="Q138:Q139"/>
    <mergeCell ref="R138:R139"/>
    <mergeCell ref="S138:S139"/>
    <mergeCell ref="T138:T139"/>
    <mergeCell ref="U138:U139"/>
    <mergeCell ref="J138:J139"/>
    <mergeCell ref="K138:K139"/>
    <mergeCell ref="L138:L139"/>
    <mergeCell ref="M138:M139"/>
    <mergeCell ref="N138:N139"/>
    <mergeCell ref="O138:O139"/>
    <mergeCell ref="BL135:BL136"/>
    <mergeCell ref="BM135:BM136"/>
    <mergeCell ref="BN135:BN136"/>
    <mergeCell ref="BO135:BO136"/>
    <mergeCell ref="D138:D139"/>
    <mergeCell ref="E138:E139"/>
    <mergeCell ref="F138:F139"/>
    <mergeCell ref="G138:G139"/>
    <mergeCell ref="H138:H139"/>
    <mergeCell ref="I138:I139"/>
    <mergeCell ref="BF135:BF136"/>
    <mergeCell ref="BG135:BG136"/>
    <mergeCell ref="BH135:BH136"/>
    <mergeCell ref="BI135:BI136"/>
    <mergeCell ref="BJ135:BJ136"/>
    <mergeCell ref="BK135:BK136"/>
    <mergeCell ref="AZ135:AZ136"/>
    <mergeCell ref="BA135:BA136"/>
    <mergeCell ref="BB135:BB136"/>
    <mergeCell ref="BC135:BC136"/>
    <mergeCell ref="BE138:BE139"/>
    <mergeCell ref="BF138:BF139"/>
    <mergeCell ref="BG138:BG139"/>
    <mergeCell ref="BH138:BH139"/>
    <mergeCell ref="AW138:AW139"/>
    <mergeCell ref="AX138:AX139"/>
    <mergeCell ref="AY138:AY139"/>
    <mergeCell ref="AZ138:AZ139"/>
    <mergeCell ref="BA138:BA139"/>
    <mergeCell ref="BB138:BB139"/>
    <mergeCell ref="AQ138:AQ139"/>
    <mergeCell ref="AR138:AR139"/>
    <mergeCell ref="AS138:AS139"/>
    <mergeCell ref="AT138:AT139"/>
    <mergeCell ref="AU138:AU139"/>
    <mergeCell ref="AV138:AV139"/>
    <mergeCell ref="V138:V139"/>
    <mergeCell ref="W138:W139"/>
    <mergeCell ref="X138:X139"/>
    <mergeCell ref="Y138:Y139"/>
    <mergeCell ref="Z138:Z139"/>
    <mergeCell ref="AA138:AA139"/>
    <mergeCell ref="AR140:AR144"/>
    <mergeCell ref="AS140:AS144"/>
    <mergeCell ref="S140:S144"/>
    <mergeCell ref="T140:T144"/>
    <mergeCell ref="U140:U144"/>
    <mergeCell ref="V140:V144"/>
    <mergeCell ref="W140:W144"/>
    <mergeCell ref="X140:X144"/>
    <mergeCell ref="M140:M144"/>
    <mergeCell ref="N140:N144"/>
    <mergeCell ref="O140:O144"/>
    <mergeCell ref="P140:P144"/>
    <mergeCell ref="Q140:Q144"/>
    <mergeCell ref="R140:R144"/>
    <mergeCell ref="BO138:BO139"/>
    <mergeCell ref="D140:D144"/>
    <mergeCell ref="E140:E144"/>
    <mergeCell ref="F140:F144"/>
    <mergeCell ref="G140:G144"/>
    <mergeCell ref="H140:H144"/>
    <mergeCell ref="I140:I144"/>
    <mergeCell ref="J140:J144"/>
    <mergeCell ref="K140:K144"/>
    <mergeCell ref="L140:L144"/>
    <mergeCell ref="BI138:BI139"/>
    <mergeCell ref="BJ138:BJ139"/>
    <mergeCell ref="BK138:BK139"/>
    <mergeCell ref="BL138:BL139"/>
    <mergeCell ref="BM138:BM139"/>
    <mergeCell ref="BN138:BN139"/>
    <mergeCell ref="BC138:BC139"/>
    <mergeCell ref="BD138:BD139"/>
    <mergeCell ref="BL140:BL144"/>
    <mergeCell ref="BM140:BM144"/>
    <mergeCell ref="BN140:BN144"/>
    <mergeCell ref="BO140:BO144"/>
    <mergeCell ref="A145:A179"/>
    <mergeCell ref="B145:B179"/>
    <mergeCell ref="C145:C179"/>
    <mergeCell ref="D145:D150"/>
    <mergeCell ref="E145:E150"/>
    <mergeCell ref="F145:F150"/>
    <mergeCell ref="BF140:BF144"/>
    <mergeCell ref="BG140:BG144"/>
    <mergeCell ref="BH140:BH144"/>
    <mergeCell ref="BI140:BI144"/>
    <mergeCell ref="BJ140:BJ144"/>
    <mergeCell ref="BK140:BK144"/>
    <mergeCell ref="AZ140:AZ144"/>
    <mergeCell ref="BA140:BA144"/>
    <mergeCell ref="BB140:BB144"/>
    <mergeCell ref="BC140:BC144"/>
    <mergeCell ref="BD140:BD144"/>
    <mergeCell ref="BE140:BE144"/>
    <mergeCell ref="AT140:AT144"/>
    <mergeCell ref="AU140:AU144"/>
    <mergeCell ref="AV140:AV144"/>
    <mergeCell ref="AW140:AW144"/>
    <mergeCell ref="AX140:AX144"/>
    <mergeCell ref="AY140:AY144"/>
    <mergeCell ref="Y140:Y144"/>
    <mergeCell ref="Z140:Z144"/>
    <mergeCell ref="AA140:AA144"/>
    <mergeCell ref="AQ140:AQ144"/>
    <mergeCell ref="AR145:AR150"/>
    <mergeCell ref="AS145:AS150"/>
    <mergeCell ref="S145:S150"/>
    <mergeCell ref="T145:T150"/>
    <mergeCell ref="U145:U150"/>
    <mergeCell ref="V145:V150"/>
    <mergeCell ref="W145:W150"/>
    <mergeCell ref="X145:X150"/>
    <mergeCell ref="M145:M150"/>
    <mergeCell ref="N145:N150"/>
    <mergeCell ref="O145:O150"/>
    <mergeCell ref="P145:P150"/>
    <mergeCell ref="Q145:Q150"/>
    <mergeCell ref="R145:R150"/>
    <mergeCell ref="G145:G150"/>
    <mergeCell ref="H145:H150"/>
    <mergeCell ref="I145:I150"/>
    <mergeCell ref="J145:J150"/>
    <mergeCell ref="K145:K150"/>
    <mergeCell ref="L145:L150"/>
    <mergeCell ref="BL145:BL150"/>
    <mergeCell ref="BM145:BM150"/>
    <mergeCell ref="BN145:BN150"/>
    <mergeCell ref="BO145:BO150"/>
    <mergeCell ref="D151:D156"/>
    <mergeCell ref="E151:E156"/>
    <mergeCell ref="F151:F156"/>
    <mergeCell ref="G151:G156"/>
    <mergeCell ref="H151:H156"/>
    <mergeCell ref="I151:I156"/>
    <mergeCell ref="BF145:BF150"/>
    <mergeCell ref="BG145:BG150"/>
    <mergeCell ref="BH145:BH150"/>
    <mergeCell ref="BI145:BI150"/>
    <mergeCell ref="BJ145:BJ150"/>
    <mergeCell ref="BK145:BK150"/>
    <mergeCell ref="AZ145:AZ150"/>
    <mergeCell ref="BA145:BA150"/>
    <mergeCell ref="BB145:BB150"/>
    <mergeCell ref="BC145:BC150"/>
    <mergeCell ref="BD145:BD150"/>
    <mergeCell ref="BE145:BE150"/>
    <mergeCell ref="AT145:AT150"/>
    <mergeCell ref="AU145:AU150"/>
    <mergeCell ref="AV145:AV150"/>
    <mergeCell ref="AW145:AW150"/>
    <mergeCell ref="AX145:AX150"/>
    <mergeCell ref="AY145:AY150"/>
    <mergeCell ref="Y145:Y150"/>
    <mergeCell ref="Z145:Z150"/>
    <mergeCell ref="AA145:AA150"/>
    <mergeCell ref="AQ145:AQ150"/>
    <mergeCell ref="AU151:AU156"/>
    <mergeCell ref="AV151:AV156"/>
    <mergeCell ref="V151:V156"/>
    <mergeCell ref="W151:W156"/>
    <mergeCell ref="X151:X156"/>
    <mergeCell ref="Y151:Y156"/>
    <mergeCell ref="Z151:Z156"/>
    <mergeCell ref="AA151:AA156"/>
    <mergeCell ref="P151:P156"/>
    <mergeCell ref="Q151:Q156"/>
    <mergeCell ref="R151:R156"/>
    <mergeCell ref="S151:S156"/>
    <mergeCell ref="T151:T156"/>
    <mergeCell ref="U151:U156"/>
    <mergeCell ref="J151:J156"/>
    <mergeCell ref="K151:K156"/>
    <mergeCell ref="L151:L156"/>
    <mergeCell ref="M151:M156"/>
    <mergeCell ref="N151:N156"/>
    <mergeCell ref="O151:O156"/>
    <mergeCell ref="BO151:BO156"/>
    <mergeCell ref="D157:D158"/>
    <mergeCell ref="E157:E158"/>
    <mergeCell ref="F157:F158"/>
    <mergeCell ref="G157:G158"/>
    <mergeCell ref="H157:H158"/>
    <mergeCell ref="I157:I158"/>
    <mergeCell ref="J157:J158"/>
    <mergeCell ref="K157:K158"/>
    <mergeCell ref="L157:L158"/>
    <mergeCell ref="BI151:BI156"/>
    <mergeCell ref="BJ151:BJ156"/>
    <mergeCell ref="BK151:BK156"/>
    <mergeCell ref="BL151:BL156"/>
    <mergeCell ref="BM151:BM156"/>
    <mergeCell ref="BN151:BN156"/>
    <mergeCell ref="BC151:BC156"/>
    <mergeCell ref="BD151:BD156"/>
    <mergeCell ref="BE151:BE156"/>
    <mergeCell ref="BF151:BF156"/>
    <mergeCell ref="BG151:BG156"/>
    <mergeCell ref="BH151:BH156"/>
    <mergeCell ref="AW151:AW156"/>
    <mergeCell ref="AX151:AX156"/>
    <mergeCell ref="AY151:AY156"/>
    <mergeCell ref="AZ151:AZ156"/>
    <mergeCell ref="BA151:BA156"/>
    <mergeCell ref="BB151:BB156"/>
    <mergeCell ref="AQ151:AQ156"/>
    <mergeCell ref="AR151:AR156"/>
    <mergeCell ref="AS151:AS156"/>
    <mergeCell ref="AT151:AT156"/>
    <mergeCell ref="AX157:AX158"/>
    <mergeCell ref="AY157:AY158"/>
    <mergeCell ref="Y157:Y158"/>
    <mergeCell ref="Z157:Z158"/>
    <mergeCell ref="AA157:AA158"/>
    <mergeCell ref="AQ157:AQ158"/>
    <mergeCell ref="AR157:AR158"/>
    <mergeCell ref="AS157:AS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J159:J163"/>
    <mergeCell ref="K159:K163"/>
    <mergeCell ref="L159:L163"/>
    <mergeCell ref="M159:M163"/>
    <mergeCell ref="N159:N163"/>
    <mergeCell ref="O159:O163"/>
    <mergeCell ref="BL157:BL158"/>
    <mergeCell ref="BM157:BM158"/>
    <mergeCell ref="BN157:BN158"/>
    <mergeCell ref="BO157:BO158"/>
    <mergeCell ref="D159:D163"/>
    <mergeCell ref="E159:E163"/>
    <mergeCell ref="F159:F163"/>
    <mergeCell ref="G159:G163"/>
    <mergeCell ref="H159:H163"/>
    <mergeCell ref="I159:I163"/>
    <mergeCell ref="BF157:BF158"/>
    <mergeCell ref="BG157:BG158"/>
    <mergeCell ref="BH157:BH158"/>
    <mergeCell ref="BI157:BI158"/>
    <mergeCell ref="BJ157:BJ158"/>
    <mergeCell ref="BK157:BK158"/>
    <mergeCell ref="AZ157:AZ158"/>
    <mergeCell ref="BA157:BA158"/>
    <mergeCell ref="BB157:BB158"/>
    <mergeCell ref="BC157:BC158"/>
    <mergeCell ref="BD157:BD158"/>
    <mergeCell ref="BE157:BE158"/>
    <mergeCell ref="AT157:AT158"/>
    <mergeCell ref="AU157:AU158"/>
    <mergeCell ref="AV157:AV158"/>
    <mergeCell ref="AW157:AW158"/>
    <mergeCell ref="BA159:BA163"/>
    <mergeCell ref="BB159:BB163"/>
    <mergeCell ref="AQ159:AQ163"/>
    <mergeCell ref="AR159:AR163"/>
    <mergeCell ref="AS159:AS163"/>
    <mergeCell ref="AT159:AT163"/>
    <mergeCell ref="AU159:AU163"/>
    <mergeCell ref="AV159:AV163"/>
    <mergeCell ref="V159:V163"/>
    <mergeCell ref="W159:W163"/>
    <mergeCell ref="X159:X163"/>
    <mergeCell ref="Y159:Y163"/>
    <mergeCell ref="Z159:Z163"/>
    <mergeCell ref="AA159:AA163"/>
    <mergeCell ref="P159:P163"/>
    <mergeCell ref="Q159:Q163"/>
    <mergeCell ref="R159:R163"/>
    <mergeCell ref="S159:S163"/>
    <mergeCell ref="T159:T163"/>
    <mergeCell ref="U159:U163"/>
    <mergeCell ref="M164:M168"/>
    <mergeCell ref="N164:N168"/>
    <mergeCell ref="O164:O168"/>
    <mergeCell ref="P164:P168"/>
    <mergeCell ref="Q164:Q168"/>
    <mergeCell ref="R164:R168"/>
    <mergeCell ref="BO159:BO163"/>
    <mergeCell ref="D164:D168"/>
    <mergeCell ref="E164:E168"/>
    <mergeCell ref="F164:F168"/>
    <mergeCell ref="G164:G168"/>
    <mergeCell ref="H164:H168"/>
    <mergeCell ref="I164:I168"/>
    <mergeCell ref="J164:J168"/>
    <mergeCell ref="K164:K168"/>
    <mergeCell ref="L164:L168"/>
    <mergeCell ref="BI159:BI163"/>
    <mergeCell ref="BJ159:BJ163"/>
    <mergeCell ref="BK159:BK163"/>
    <mergeCell ref="BL159:BL163"/>
    <mergeCell ref="BM159:BM163"/>
    <mergeCell ref="BN159:BN163"/>
    <mergeCell ref="BC159:BC163"/>
    <mergeCell ref="BD159:BD163"/>
    <mergeCell ref="BE159:BE163"/>
    <mergeCell ref="BF159:BF163"/>
    <mergeCell ref="BG159:BG163"/>
    <mergeCell ref="BH159:BH163"/>
    <mergeCell ref="AW159:AW163"/>
    <mergeCell ref="AX159:AX163"/>
    <mergeCell ref="AY159:AY163"/>
    <mergeCell ref="AZ159:AZ163"/>
    <mergeCell ref="BD164:BD168"/>
    <mergeCell ref="BE164:BE168"/>
    <mergeCell ref="AT164:AT168"/>
    <mergeCell ref="AU164:AU168"/>
    <mergeCell ref="AV164:AV168"/>
    <mergeCell ref="AW164:AW168"/>
    <mergeCell ref="AX164:AX168"/>
    <mergeCell ref="AY164:AY168"/>
    <mergeCell ref="Y164:Y168"/>
    <mergeCell ref="Z164:Z168"/>
    <mergeCell ref="AA164:AA168"/>
    <mergeCell ref="AQ164:AQ168"/>
    <mergeCell ref="AR164:AR168"/>
    <mergeCell ref="AS164:AS168"/>
    <mergeCell ref="S164:S168"/>
    <mergeCell ref="T164:T168"/>
    <mergeCell ref="U164:U168"/>
    <mergeCell ref="V164:V168"/>
    <mergeCell ref="W164:W168"/>
    <mergeCell ref="X164:X168"/>
    <mergeCell ref="P169:P171"/>
    <mergeCell ref="Q169:Q171"/>
    <mergeCell ref="R169:R171"/>
    <mergeCell ref="S169:S171"/>
    <mergeCell ref="T169:T171"/>
    <mergeCell ref="U169:U171"/>
    <mergeCell ref="J169:J171"/>
    <mergeCell ref="K169:K171"/>
    <mergeCell ref="L169:L171"/>
    <mergeCell ref="M169:M171"/>
    <mergeCell ref="N169:N171"/>
    <mergeCell ref="O169:O171"/>
    <mergeCell ref="BL164:BL168"/>
    <mergeCell ref="BM164:BM168"/>
    <mergeCell ref="BN164:BN168"/>
    <mergeCell ref="BO164:BO168"/>
    <mergeCell ref="D169:D171"/>
    <mergeCell ref="E169:E171"/>
    <mergeCell ref="F169:F171"/>
    <mergeCell ref="G169:G171"/>
    <mergeCell ref="H169:H171"/>
    <mergeCell ref="I169:I171"/>
    <mergeCell ref="BF164:BF168"/>
    <mergeCell ref="BG164:BG168"/>
    <mergeCell ref="BH164:BH168"/>
    <mergeCell ref="BI164:BI168"/>
    <mergeCell ref="BJ164:BJ168"/>
    <mergeCell ref="BK164:BK168"/>
    <mergeCell ref="AZ164:AZ168"/>
    <mergeCell ref="BA164:BA168"/>
    <mergeCell ref="BB164:BB168"/>
    <mergeCell ref="BC164:BC168"/>
    <mergeCell ref="BE169:BE171"/>
    <mergeCell ref="BF169:BF171"/>
    <mergeCell ref="BG169:BG171"/>
    <mergeCell ref="BH169:BH171"/>
    <mergeCell ref="AW169:AW171"/>
    <mergeCell ref="AX169:AX171"/>
    <mergeCell ref="AY169:AY171"/>
    <mergeCell ref="AZ169:AZ171"/>
    <mergeCell ref="BA169:BA171"/>
    <mergeCell ref="BB169:BB171"/>
    <mergeCell ref="AQ169:AQ171"/>
    <mergeCell ref="AR169:AR171"/>
    <mergeCell ref="AS169:AS171"/>
    <mergeCell ref="AT169:AT171"/>
    <mergeCell ref="AU169:AU171"/>
    <mergeCell ref="AV169:AV171"/>
    <mergeCell ref="V169:V171"/>
    <mergeCell ref="W169:W171"/>
    <mergeCell ref="X169:X171"/>
    <mergeCell ref="Y169:Y171"/>
    <mergeCell ref="Z169:Z171"/>
    <mergeCell ref="AA169:AA171"/>
    <mergeCell ref="AR172:AR174"/>
    <mergeCell ref="AS172:AS174"/>
    <mergeCell ref="S172:S174"/>
    <mergeCell ref="T172:T174"/>
    <mergeCell ref="U172:U174"/>
    <mergeCell ref="V172:V174"/>
    <mergeCell ref="W172:W174"/>
    <mergeCell ref="X172:X174"/>
    <mergeCell ref="M172:M174"/>
    <mergeCell ref="N172:N174"/>
    <mergeCell ref="O172:O174"/>
    <mergeCell ref="P172:P174"/>
    <mergeCell ref="Q172:Q174"/>
    <mergeCell ref="R172:R174"/>
    <mergeCell ref="BO169:BO171"/>
    <mergeCell ref="D172:D174"/>
    <mergeCell ref="E172:E174"/>
    <mergeCell ref="F172:F174"/>
    <mergeCell ref="G172:G174"/>
    <mergeCell ref="H172:H174"/>
    <mergeCell ref="I172:I174"/>
    <mergeCell ref="J172:J174"/>
    <mergeCell ref="K172:K174"/>
    <mergeCell ref="L172:L174"/>
    <mergeCell ref="BI169:BI171"/>
    <mergeCell ref="BJ169:BJ171"/>
    <mergeCell ref="BK169:BK171"/>
    <mergeCell ref="BL169:BL171"/>
    <mergeCell ref="BM169:BM171"/>
    <mergeCell ref="BN169:BN171"/>
    <mergeCell ref="BC169:BC171"/>
    <mergeCell ref="BD169:BD171"/>
    <mergeCell ref="BL172:BL174"/>
    <mergeCell ref="BM172:BM174"/>
    <mergeCell ref="BN172:BN174"/>
    <mergeCell ref="BO172:BO174"/>
    <mergeCell ref="D175:D179"/>
    <mergeCell ref="E175:E179"/>
    <mergeCell ref="F175:F179"/>
    <mergeCell ref="G175:G179"/>
    <mergeCell ref="H175:H179"/>
    <mergeCell ref="I175:I179"/>
    <mergeCell ref="BF172:BF174"/>
    <mergeCell ref="BG172:BG174"/>
    <mergeCell ref="BH172:BH174"/>
    <mergeCell ref="BI172:BI174"/>
    <mergeCell ref="BJ172:BJ174"/>
    <mergeCell ref="BK172:BK174"/>
    <mergeCell ref="AZ172:AZ174"/>
    <mergeCell ref="BA172:BA174"/>
    <mergeCell ref="BB172:BB174"/>
    <mergeCell ref="BC172:BC174"/>
    <mergeCell ref="BD172:BD174"/>
    <mergeCell ref="BE172:BE174"/>
    <mergeCell ref="AT172:AT174"/>
    <mergeCell ref="AU172:AU174"/>
    <mergeCell ref="AV172:AV174"/>
    <mergeCell ref="AW172:AW174"/>
    <mergeCell ref="AX172:AX174"/>
    <mergeCell ref="AY172:AY174"/>
    <mergeCell ref="Y172:Y174"/>
    <mergeCell ref="Z172:Z174"/>
    <mergeCell ref="AA172:AA174"/>
    <mergeCell ref="AQ172:AQ174"/>
    <mergeCell ref="AU175:AU179"/>
    <mergeCell ref="AV175:AV179"/>
    <mergeCell ref="V175:V179"/>
    <mergeCell ref="W175:W179"/>
    <mergeCell ref="X175:X179"/>
    <mergeCell ref="Y175:Y179"/>
    <mergeCell ref="Z175:Z179"/>
    <mergeCell ref="AA175:AA179"/>
    <mergeCell ref="P175:P179"/>
    <mergeCell ref="Q175:Q179"/>
    <mergeCell ref="R175:R179"/>
    <mergeCell ref="S175:S179"/>
    <mergeCell ref="T175:T179"/>
    <mergeCell ref="U175:U179"/>
    <mergeCell ref="J175:J179"/>
    <mergeCell ref="K175:K179"/>
    <mergeCell ref="L175:L179"/>
    <mergeCell ref="M175:M179"/>
    <mergeCell ref="N175:N179"/>
    <mergeCell ref="O175:O179"/>
    <mergeCell ref="BO175:BO179"/>
    <mergeCell ref="A180:A226"/>
    <mergeCell ref="B180:B226"/>
    <mergeCell ref="C180:C226"/>
    <mergeCell ref="D180:D181"/>
    <mergeCell ref="E180:E181"/>
    <mergeCell ref="F180:F181"/>
    <mergeCell ref="G180:G181"/>
    <mergeCell ref="H180:H181"/>
    <mergeCell ref="I180:I181"/>
    <mergeCell ref="BI175:BI179"/>
    <mergeCell ref="BJ175:BJ179"/>
    <mergeCell ref="BK175:BK179"/>
    <mergeCell ref="BL175:BL179"/>
    <mergeCell ref="BM175:BM179"/>
    <mergeCell ref="BN175:BN179"/>
    <mergeCell ref="BC175:BC179"/>
    <mergeCell ref="BD175:BD179"/>
    <mergeCell ref="BE175:BE179"/>
    <mergeCell ref="BF175:BF179"/>
    <mergeCell ref="BG175:BG179"/>
    <mergeCell ref="BH175:BH179"/>
    <mergeCell ref="AW175:AW179"/>
    <mergeCell ref="AX175:AX179"/>
    <mergeCell ref="AY175:AY179"/>
    <mergeCell ref="AZ175:AZ179"/>
    <mergeCell ref="BA175:BA179"/>
    <mergeCell ref="BB175:BB179"/>
    <mergeCell ref="AQ175:AQ179"/>
    <mergeCell ref="AR175:AR179"/>
    <mergeCell ref="AS175:AS179"/>
    <mergeCell ref="AT175:AT179"/>
    <mergeCell ref="AU180:AU181"/>
    <mergeCell ref="AV180:AV181"/>
    <mergeCell ref="V180:V181"/>
    <mergeCell ref="W180:W181"/>
    <mergeCell ref="X180:X181"/>
    <mergeCell ref="Y180:Y181"/>
    <mergeCell ref="Z180:Z181"/>
    <mergeCell ref="AA180:AA181"/>
    <mergeCell ref="P180:P181"/>
    <mergeCell ref="Q180:Q181"/>
    <mergeCell ref="R180:R181"/>
    <mergeCell ref="S180:S181"/>
    <mergeCell ref="T180:T181"/>
    <mergeCell ref="U180:U181"/>
    <mergeCell ref="J180:J181"/>
    <mergeCell ref="K180:K181"/>
    <mergeCell ref="L180:L181"/>
    <mergeCell ref="M180:M181"/>
    <mergeCell ref="N180:N181"/>
    <mergeCell ref="O180:O181"/>
    <mergeCell ref="BO180:BO181"/>
    <mergeCell ref="D182:D184"/>
    <mergeCell ref="E182:E184"/>
    <mergeCell ref="F182:F184"/>
    <mergeCell ref="G182:G184"/>
    <mergeCell ref="H182:H184"/>
    <mergeCell ref="I182:I184"/>
    <mergeCell ref="J182:J184"/>
    <mergeCell ref="K182:K184"/>
    <mergeCell ref="L182:L184"/>
    <mergeCell ref="BI180:BI181"/>
    <mergeCell ref="BJ180:BJ181"/>
    <mergeCell ref="BK180:BK181"/>
    <mergeCell ref="BL180:BL181"/>
    <mergeCell ref="BM180:BM181"/>
    <mergeCell ref="BN180:BN181"/>
    <mergeCell ref="BC180:BC181"/>
    <mergeCell ref="BD180:BD181"/>
    <mergeCell ref="BE180:BE181"/>
    <mergeCell ref="BF180:BF181"/>
    <mergeCell ref="BG180:BG181"/>
    <mergeCell ref="BH180:BH181"/>
    <mergeCell ref="AW180:AW181"/>
    <mergeCell ref="AX180:AX181"/>
    <mergeCell ref="AY180:AY181"/>
    <mergeCell ref="AZ180:AZ181"/>
    <mergeCell ref="BA180:BA181"/>
    <mergeCell ref="BB180:BB181"/>
    <mergeCell ref="AQ180:AQ181"/>
    <mergeCell ref="AR180:AR181"/>
    <mergeCell ref="AS180:AS181"/>
    <mergeCell ref="AT180:AT181"/>
    <mergeCell ref="AX182:AX184"/>
    <mergeCell ref="AY182:AY184"/>
    <mergeCell ref="Y182:Y184"/>
    <mergeCell ref="Z182:Z184"/>
    <mergeCell ref="AA182:AA184"/>
    <mergeCell ref="AQ182:AQ184"/>
    <mergeCell ref="AR182:AR184"/>
    <mergeCell ref="AS182:AS184"/>
    <mergeCell ref="S182:S184"/>
    <mergeCell ref="T182:T184"/>
    <mergeCell ref="U182:U184"/>
    <mergeCell ref="V182:V184"/>
    <mergeCell ref="W182:W184"/>
    <mergeCell ref="X182:X184"/>
    <mergeCell ref="M182:M184"/>
    <mergeCell ref="N182:N184"/>
    <mergeCell ref="O182:O184"/>
    <mergeCell ref="P182:P184"/>
    <mergeCell ref="Q182:Q184"/>
    <mergeCell ref="R182:R184"/>
    <mergeCell ref="J185:J186"/>
    <mergeCell ref="K185:K186"/>
    <mergeCell ref="L185:L186"/>
    <mergeCell ref="M185:M186"/>
    <mergeCell ref="N185:N186"/>
    <mergeCell ref="O185:O186"/>
    <mergeCell ref="BL182:BL184"/>
    <mergeCell ref="BM182:BM184"/>
    <mergeCell ref="BN182:BN184"/>
    <mergeCell ref="BO182:BO184"/>
    <mergeCell ref="D185:D186"/>
    <mergeCell ref="E185:E186"/>
    <mergeCell ref="F185:F186"/>
    <mergeCell ref="G185:G186"/>
    <mergeCell ref="H185:H186"/>
    <mergeCell ref="I185:I186"/>
    <mergeCell ref="BF182:BF184"/>
    <mergeCell ref="BG182:BG184"/>
    <mergeCell ref="BH182:BH184"/>
    <mergeCell ref="BI182:BI184"/>
    <mergeCell ref="BJ182:BJ184"/>
    <mergeCell ref="BK182:BK184"/>
    <mergeCell ref="AZ182:AZ184"/>
    <mergeCell ref="BA182:BA184"/>
    <mergeCell ref="BB182:BB184"/>
    <mergeCell ref="BC182:BC184"/>
    <mergeCell ref="BD182:BD184"/>
    <mergeCell ref="BE182:BE184"/>
    <mergeCell ref="AT182:AT184"/>
    <mergeCell ref="AU182:AU184"/>
    <mergeCell ref="AV182:AV184"/>
    <mergeCell ref="AW182:AW184"/>
    <mergeCell ref="BA185:BA186"/>
    <mergeCell ref="BB185:BB186"/>
    <mergeCell ref="AQ185:AQ186"/>
    <mergeCell ref="AR185:AR186"/>
    <mergeCell ref="AS185:AS186"/>
    <mergeCell ref="AT185:AT186"/>
    <mergeCell ref="AU185:AU186"/>
    <mergeCell ref="AV185:AV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M187:M188"/>
    <mergeCell ref="N187:N188"/>
    <mergeCell ref="O187:O188"/>
    <mergeCell ref="P187:P188"/>
    <mergeCell ref="Q187:Q188"/>
    <mergeCell ref="R187:R188"/>
    <mergeCell ref="BO185:BO186"/>
    <mergeCell ref="D187:D188"/>
    <mergeCell ref="E187:E188"/>
    <mergeCell ref="F187:F188"/>
    <mergeCell ref="G187:G188"/>
    <mergeCell ref="H187:H188"/>
    <mergeCell ref="I187:I188"/>
    <mergeCell ref="J187:J188"/>
    <mergeCell ref="K187:K188"/>
    <mergeCell ref="L187:L188"/>
    <mergeCell ref="BI185:BI186"/>
    <mergeCell ref="BJ185:BJ186"/>
    <mergeCell ref="BK185:BK186"/>
    <mergeCell ref="BL185:BL186"/>
    <mergeCell ref="BM185:BM186"/>
    <mergeCell ref="BN185:BN186"/>
    <mergeCell ref="BC185:BC186"/>
    <mergeCell ref="BD185:BD186"/>
    <mergeCell ref="BE185:BE186"/>
    <mergeCell ref="BF185:BF186"/>
    <mergeCell ref="BG185:BG186"/>
    <mergeCell ref="BH185:BH186"/>
    <mergeCell ref="AW185:AW186"/>
    <mergeCell ref="AX185:AX186"/>
    <mergeCell ref="AY185:AY186"/>
    <mergeCell ref="AZ185:AZ186"/>
    <mergeCell ref="BD187:BD188"/>
    <mergeCell ref="BE187:BE188"/>
    <mergeCell ref="AT187:AT188"/>
    <mergeCell ref="AU187:AU188"/>
    <mergeCell ref="AV187:AV188"/>
    <mergeCell ref="AW187:AW188"/>
    <mergeCell ref="AX187:AX188"/>
    <mergeCell ref="AY187:AY188"/>
    <mergeCell ref="Y187:Y188"/>
    <mergeCell ref="Z187:Z188"/>
    <mergeCell ref="AA187:AA188"/>
    <mergeCell ref="AQ187:AQ188"/>
    <mergeCell ref="AR187:AR188"/>
    <mergeCell ref="AS187:AS188"/>
    <mergeCell ref="S187:S188"/>
    <mergeCell ref="T187:T188"/>
    <mergeCell ref="U187:U188"/>
    <mergeCell ref="V187:V188"/>
    <mergeCell ref="W187:W188"/>
    <mergeCell ref="X187:X188"/>
    <mergeCell ref="P189:P192"/>
    <mergeCell ref="Q189:Q192"/>
    <mergeCell ref="R189:R192"/>
    <mergeCell ref="S189:S192"/>
    <mergeCell ref="T189:T192"/>
    <mergeCell ref="U189:U192"/>
    <mergeCell ref="J189:J192"/>
    <mergeCell ref="K189:K192"/>
    <mergeCell ref="L189:L192"/>
    <mergeCell ref="M189:M192"/>
    <mergeCell ref="N189:N192"/>
    <mergeCell ref="O189:O192"/>
    <mergeCell ref="BL187:BL188"/>
    <mergeCell ref="BM187:BM188"/>
    <mergeCell ref="BN187:BN188"/>
    <mergeCell ref="BO187:BO188"/>
    <mergeCell ref="D189:D192"/>
    <mergeCell ref="E189:E192"/>
    <mergeCell ref="F189:F192"/>
    <mergeCell ref="G189:G192"/>
    <mergeCell ref="H189:H192"/>
    <mergeCell ref="I189:I192"/>
    <mergeCell ref="BF187:BF188"/>
    <mergeCell ref="BG187:BG188"/>
    <mergeCell ref="BH187:BH188"/>
    <mergeCell ref="BI187:BI188"/>
    <mergeCell ref="BJ187:BJ188"/>
    <mergeCell ref="BK187:BK188"/>
    <mergeCell ref="AZ187:AZ188"/>
    <mergeCell ref="BA187:BA188"/>
    <mergeCell ref="BB187:BB188"/>
    <mergeCell ref="BC187:BC188"/>
    <mergeCell ref="BE189:BE192"/>
    <mergeCell ref="BF189:BF192"/>
    <mergeCell ref="BG189:BG192"/>
    <mergeCell ref="BH189:BH192"/>
    <mergeCell ref="AW189:AW192"/>
    <mergeCell ref="AX189:AX192"/>
    <mergeCell ref="AY189:AY192"/>
    <mergeCell ref="AZ189:AZ192"/>
    <mergeCell ref="BA189:BA192"/>
    <mergeCell ref="BB189:BB192"/>
    <mergeCell ref="AQ189:AQ192"/>
    <mergeCell ref="AR189:AR192"/>
    <mergeCell ref="AS189:AS192"/>
    <mergeCell ref="AT189:AT192"/>
    <mergeCell ref="AU189:AU192"/>
    <mergeCell ref="AV189:AV192"/>
    <mergeCell ref="V189:V192"/>
    <mergeCell ref="W189:W192"/>
    <mergeCell ref="X189:X192"/>
    <mergeCell ref="Y189:Y192"/>
    <mergeCell ref="Z189:Z192"/>
    <mergeCell ref="AA189:AA192"/>
    <mergeCell ref="AR193:AR197"/>
    <mergeCell ref="AS193:AS197"/>
    <mergeCell ref="S193:S197"/>
    <mergeCell ref="T193:T197"/>
    <mergeCell ref="U193:U197"/>
    <mergeCell ref="V193:V197"/>
    <mergeCell ref="W193:W197"/>
    <mergeCell ref="X193:X197"/>
    <mergeCell ref="M193:M197"/>
    <mergeCell ref="N193:N197"/>
    <mergeCell ref="O193:O197"/>
    <mergeCell ref="P193:P197"/>
    <mergeCell ref="Q193:Q197"/>
    <mergeCell ref="R193:R197"/>
    <mergeCell ref="BO189:BO192"/>
    <mergeCell ref="D193:D197"/>
    <mergeCell ref="E193:E197"/>
    <mergeCell ref="F193:F197"/>
    <mergeCell ref="G193:G197"/>
    <mergeCell ref="H193:H197"/>
    <mergeCell ref="I193:I197"/>
    <mergeCell ref="J193:J197"/>
    <mergeCell ref="K193:K197"/>
    <mergeCell ref="L193:L197"/>
    <mergeCell ref="BI189:BI192"/>
    <mergeCell ref="BJ189:BJ192"/>
    <mergeCell ref="BK189:BK192"/>
    <mergeCell ref="BL189:BL192"/>
    <mergeCell ref="BM189:BM192"/>
    <mergeCell ref="BN189:BN192"/>
    <mergeCell ref="BC189:BC192"/>
    <mergeCell ref="BD189:BD192"/>
    <mergeCell ref="BL193:BL197"/>
    <mergeCell ref="BM193:BM197"/>
    <mergeCell ref="BN193:BN197"/>
    <mergeCell ref="BO193:BO197"/>
    <mergeCell ref="D198:D200"/>
    <mergeCell ref="E198:E200"/>
    <mergeCell ref="F198:F200"/>
    <mergeCell ref="G198:G200"/>
    <mergeCell ref="H198:H200"/>
    <mergeCell ref="I198:I200"/>
    <mergeCell ref="BF193:BF197"/>
    <mergeCell ref="BG193:BG197"/>
    <mergeCell ref="BH193:BH197"/>
    <mergeCell ref="BI193:BI197"/>
    <mergeCell ref="BJ193:BJ197"/>
    <mergeCell ref="BK193:BK197"/>
    <mergeCell ref="AZ193:AZ197"/>
    <mergeCell ref="BA193:BA197"/>
    <mergeCell ref="BB193:BB197"/>
    <mergeCell ref="BC193:BC197"/>
    <mergeCell ref="BD193:BD197"/>
    <mergeCell ref="BE193:BE197"/>
    <mergeCell ref="AT193:AT197"/>
    <mergeCell ref="AU193:AU197"/>
    <mergeCell ref="AV193:AV197"/>
    <mergeCell ref="AW193:AW197"/>
    <mergeCell ref="AX193:AX197"/>
    <mergeCell ref="AY193:AY197"/>
    <mergeCell ref="Y193:Y197"/>
    <mergeCell ref="Z193:Z197"/>
    <mergeCell ref="AA193:AA197"/>
    <mergeCell ref="AQ193:AQ197"/>
    <mergeCell ref="AU198:AU200"/>
    <mergeCell ref="AV198:AV200"/>
    <mergeCell ref="V198:V200"/>
    <mergeCell ref="W198:W200"/>
    <mergeCell ref="X198:X200"/>
    <mergeCell ref="Y198:Y200"/>
    <mergeCell ref="Z198:Z200"/>
    <mergeCell ref="AA198:AA200"/>
    <mergeCell ref="P198:P200"/>
    <mergeCell ref="Q198:Q200"/>
    <mergeCell ref="R198:R200"/>
    <mergeCell ref="S198:S200"/>
    <mergeCell ref="T198:T200"/>
    <mergeCell ref="U198:U200"/>
    <mergeCell ref="J198:J200"/>
    <mergeCell ref="K198:K200"/>
    <mergeCell ref="L198:L200"/>
    <mergeCell ref="M198:M200"/>
    <mergeCell ref="N198:N200"/>
    <mergeCell ref="O198:O200"/>
    <mergeCell ref="BO198:BO200"/>
    <mergeCell ref="D201:D203"/>
    <mergeCell ref="E201:E203"/>
    <mergeCell ref="F201:F203"/>
    <mergeCell ref="G201:G203"/>
    <mergeCell ref="H201:H203"/>
    <mergeCell ref="I201:I203"/>
    <mergeCell ref="J201:J203"/>
    <mergeCell ref="K201:K203"/>
    <mergeCell ref="L201:L203"/>
    <mergeCell ref="BI198:BI200"/>
    <mergeCell ref="BJ198:BJ200"/>
    <mergeCell ref="BK198:BK200"/>
    <mergeCell ref="BL198:BL200"/>
    <mergeCell ref="BM198:BM200"/>
    <mergeCell ref="BN198:BN200"/>
    <mergeCell ref="BC198:BC200"/>
    <mergeCell ref="BD198:BD200"/>
    <mergeCell ref="BE198:BE200"/>
    <mergeCell ref="BF198:BF200"/>
    <mergeCell ref="BG198:BG200"/>
    <mergeCell ref="BH198:BH200"/>
    <mergeCell ref="AW198:AW200"/>
    <mergeCell ref="AX198:AX200"/>
    <mergeCell ref="AY198:AY200"/>
    <mergeCell ref="AZ198:AZ200"/>
    <mergeCell ref="BA198:BA200"/>
    <mergeCell ref="BB198:BB200"/>
    <mergeCell ref="AQ198:AQ200"/>
    <mergeCell ref="AR198:AR200"/>
    <mergeCell ref="AS198:AS200"/>
    <mergeCell ref="AT198:AT200"/>
    <mergeCell ref="AX201:AX203"/>
    <mergeCell ref="AY201:AY203"/>
    <mergeCell ref="Y201:Y203"/>
    <mergeCell ref="Z201:Z203"/>
    <mergeCell ref="AA201:AA203"/>
    <mergeCell ref="AQ201:AQ203"/>
    <mergeCell ref="AR201:AR203"/>
    <mergeCell ref="AS201:AS203"/>
    <mergeCell ref="S201:S203"/>
    <mergeCell ref="T201:T203"/>
    <mergeCell ref="U201:U203"/>
    <mergeCell ref="V201:V203"/>
    <mergeCell ref="W201:W203"/>
    <mergeCell ref="X201:X203"/>
    <mergeCell ref="M201:M203"/>
    <mergeCell ref="N201:N203"/>
    <mergeCell ref="O201:O203"/>
    <mergeCell ref="P201:P203"/>
    <mergeCell ref="Q201:Q203"/>
    <mergeCell ref="R201:R203"/>
    <mergeCell ref="J204:J207"/>
    <mergeCell ref="K204:K207"/>
    <mergeCell ref="L204:L207"/>
    <mergeCell ref="M204:M207"/>
    <mergeCell ref="N204:N207"/>
    <mergeCell ref="O204:O207"/>
    <mergeCell ref="BL201:BL203"/>
    <mergeCell ref="BM201:BM203"/>
    <mergeCell ref="BN201:BN203"/>
    <mergeCell ref="BO201:BO203"/>
    <mergeCell ref="D204:D207"/>
    <mergeCell ref="E204:E207"/>
    <mergeCell ref="F204:F207"/>
    <mergeCell ref="G204:G207"/>
    <mergeCell ref="H204:H207"/>
    <mergeCell ref="I204:I207"/>
    <mergeCell ref="BF201:BF203"/>
    <mergeCell ref="BG201:BG203"/>
    <mergeCell ref="BH201:BH203"/>
    <mergeCell ref="BI201:BI203"/>
    <mergeCell ref="BJ201:BJ203"/>
    <mergeCell ref="BK201:BK203"/>
    <mergeCell ref="AZ201:AZ203"/>
    <mergeCell ref="BA201:BA203"/>
    <mergeCell ref="BB201:BB203"/>
    <mergeCell ref="BC201:BC203"/>
    <mergeCell ref="BD201:BD203"/>
    <mergeCell ref="BE201:BE203"/>
    <mergeCell ref="AT201:AT203"/>
    <mergeCell ref="AU201:AU203"/>
    <mergeCell ref="AV201:AV203"/>
    <mergeCell ref="AW201:AW203"/>
    <mergeCell ref="BA204:BA207"/>
    <mergeCell ref="BB204:BB207"/>
    <mergeCell ref="AQ204:AQ207"/>
    <mergeCell ref="AR204:AR207"/>
    <mergeCell ref="AS204:AS207"/>
    <mergeCell ref="AT204:AT207"/>
    <mergeCell ref="AU204:AU207"/>
    <mergeCell ref="AV204:AV207"/>
    <mergeCell ref="V204:V207"/>
    <mergeCell ref="W204:W207"/>
    <mergeCell ref="X204:X207"/>
    <mergeCell ref="Y204:Y207"/>
    <mergeCell ref="Z204:Z207"/>
    <mergeCell ref="AA204:AA207"/>
    <mergeCell ref="P204:P207"/>
    <mergeCell ref="Q204:Q207"/>
    <mergeCell ref="R204:R207"/>
    <mergeCell ref="S204:S207"/>
    <mergeCell ref="T204:T207"/>
    <mergeCell ref="U204:U207"/>
    <mergeCell ref="M208:M211"/>
    <mergeCell ref="N208:N211"/>
    <mergeCell ref="O208:O211"/>
    <mergeCell ref="P208:P211"/>
    <mergeCell ref="Q208:Q211"/>
    <mergeCell ref="R208:R211"/>
    <mergeCell ref="BO204:BO207"/>
    <mergeCell ref="D208:D211"/>
    <mergeCell ref="E208:E211"/>
    <mergeCell ref="F208:F211"/>
    <mergeCell ref="G208:G211"/>
    <mergeCell ref="H208:H211"/>
    <mergeCell ref="I208:I211"/>
    <mergeCell ref="J208:J211"/>
    <mergeCell ref="K208:K211"/>
    <mergeCell ref="L208:L211"/>
    <mergeCell ref="BI204:BI207"/>
    <mergeCell ref="BJ204:BJ207"/>
    <mergeCell ref="BK204:BK207"/>
    <mergeCell ref="BL204:BL207"/>
    <mergeCell ref="BM204:BM207"/>
    <mergeCell ref="BN204:BN207"/>
    <mergeCell ref="BC204:BC207"/>
    <mergeCell ref="BD204:BD207"/>
    <mergeCell ref="BE204:BE207"/>
    <mergeCell ref="BF204:BF207"/>
    <mergeCell ref="BG204:BG207"/>
    <mergeCell ref="BH204:BH207"/>
    <mergeCell ref="AW204:AW207"/>
    <mergeCell ref="AX204:AX207"/>
    <mergeCell ref="AY204:AY207"/>
    <mergeCell ref="AZ204:AZ207"/>
    <mergeCell ref="BD208:BD211"/>
    <mergeCell ref="BE208:BE211"/>
    <mergeCell ref="AT208:AT211"/>
    <mergeCell ref="AU208:AU211"/>
    <mergeCell ref="AV208:AV211"/>
    <mergeCell ref="AW208:AW211"/>
    <mergeCell ref="AX208:AX211"/>
    <mergeCell ref="AY208:AY211"/>
    <mergeCell ref="Y208:Y211"/>
    <mergeCell ref="Z208:Z211"/>
    <mergeCell ref="AA208:AA211"/>
    <mergeCell ref="AQ208:AQ211"/>
    <mergeCell ref="AR208:AR211"/>
    <mergeCell ref="AS208:AS211"/>
    <mergeCell ref="S208:S211"/>
    <mergeCell ref="T208:T211"/>
    <mergeCell ref="U208:U211"/>
    <mergeCell ref="V208:V211"/>
    <mergeCell ref="W208:W211"/>
    <mergeCell ref="X208:X211"/>
    <mergeCell ref="P212:P213"/>
    <mergeCell ref="Q212:Q213"/>
    <mergeCell ref="R212:R213"/>
    <mergeCell ref="S212:S213"/>
    <mergeCell ref="T212:T213"/>
    <mergeCell ref="U212:U213"/>
    <mergeCell ref="J212:J213"/>
    <mergeCell ref="K212:K213"/>
    <mergeCell ref="L212:L213"/>
    <mergeCell ref="M212:M213"/>
    <mergeCell ref="N212:N213"/>
    <mergeCell ref="O212:O213"/>
    <mergeCell ref="BL208:BL211"/>
    <mergeCell ref="BM208:BM211"/>
    <mergeCell ref="BN208:BN211"/>
    <mergeCell ref="BO208:BO211"/>
    <mergeCell ref="D212:D213"/>
    <mergeCell ref="E212:E213"/>
    <mergeCell ref="F212:F213"/>
    <mergeCell ref="G212:G213"/>
    <mergeCell ref="H212:H213"/>
    <mergeCell ref="I212:I213"/>
    <mergeCell ref="BF208:BF211"/>
    <mergeCell ref="BG208:BG211"/>
    <mergeCell ref="BH208:BH211"/>
    <mergeCell ref="BI208:BI211"/>
    <mergeCell ref="BJ208:BJ211"/>
    <mergeCell ref="BK208:BK211"/>
    <mergeCell ref="AZ208:AZ211"/>
    <mergeCell ref="BA208:BA211"/>
    <mergeCell ref="BB208:BB211"/>
    <mergeCell ref="BC208:BC211"/>
    <mergeCell ref="BE212:BE213"/>
    <mergeCell ref="BF212:BF213"/>
    <mergeCell ref="BG212:BG213"/>
    <mergeCell ref="BH212:BH213"/>
    <mergeCell ref="AW212:AW213"/>
    <mergeCell ref="AX212:AX213"/>
    <mergeCell ref="AY212:AY213"/>
    <mergeCell ref="AZ212:AZ213"/>
    <mergeCell ref="BA212:BA213"/>
    <mergeCell ref="BB212:BB213"/>
    <mergeCell ref="AQ212:AQ213"/>
    <mergeCell ref="AR212:AR213"/>
    <mergeCell ref="AS212:AS213"/>
    <mergeCell ref="AT212:AT213"/>
    <mergeCell ref="AU212:AU213"/>
    <mergeCell ref="AV212:AV213"/>
    <mergeCell ref="V212:V213"/>
    <mergeCell ref="W212:W213"/>
    <mergeCell ref="X212:X213"/>
    <mergeCell ref="Y212:Y213"/>
    <mergeCell ref="Z212:Z213"/>
    <mergeCell ref="AA212:AA213"/>
    <mergeCell ref="AR214:AR217"/>
    <mergeCell ref="AS214:AS217"/>
    <mergeCell ref="S214:S217"/>
    <mergeCell ref="T214:T217"/>
    <mergeCell ref="U214:U217"/>
    <mergeCell ref="V214:V217"/>
    <mergeCell ref="W214:W217"/>
    <mergeCell ref="X214:X217"/>
    <mergeCell ref="M214:M217"/>
    <mergeCell ref="N214:N217"/>
    <mergeCell ref="O214:O217"/>
    <mergeCell ref="P214:P217"/>
    <mergeCell ref="Q214:Q217"/>
    <mergeCell ref="R214:R217"/>
    <mergeCell ref="BO212:BO213"/>
    <mergeCell ref="D214:D217"/>
    <mergeCell ref="E214:E217"/>
    <mergeCell ref="F214:F217"/>
    <mergeCell ref="G214:G217"/>
    <mergeCell ref="H214:H217"/>
    <mergeCell ref="I214:I217"/>
    <mergeCell ref="J214:J217"/>
    <mergeCell ref="K214:K217"/>
    <mergeCell ref="L214:L217"/>
    <mergeCell ref="BI212:BI213"/>
    <mergeCell ref="BJ212:BJ213"/>
    <mergeCell ref="BK212:BK213"/>
    <mergeCell ref="BL212:BL213"/>
    <mergeCell ref="BM212:BM213"/>
    <mergeCell ref="BN212:BN213"/>
    <mergeCell ref="BC212:BC213"/>
    <mergeCell ref="BD212:BD213"/>
    <mergeCell ref="BL214:BL217"/>
    <mergeCell ref="BM214:BM217"/>
    <mergeCell ref="BN214:BN217"/>
    <mergeCell ref="BO214:BO217"/>
    <mergeCell ref="D218:D219"/>
    <mergeCell ref="E218:E219"/>
    <mergeCell ref="F218:F219"/>
    <mergeCell ref="G218:G219"/>
    <mergeCell ref="H218:H219"/>
    <mergeCell ref="I218:I219"/>
    <mergeCell ref="BF214:BF217"/>
    <mergeCell ref="BG214:BG217"/>
    <mergeCell ref="BH214:BH217"/>
    <mergeCell ref="BI214:BI217"/>
    <mergeCell ref="BJ214:BJ217"/>
    <mergeCell ref="BK214:BK217"/>
    <mergeCell ref="AZ214:AZ217"/>
    <mergeCell ref="BA214:BA217"/>
    <mergeCell ref="BB214:BB217"/>
    <mergeCell ref="BC214:BC217"/>
    <mergeCell ref="BD214:BD217"/>
    <mergeCell ref="BE214:BE217"/>
    <mergeCell ref="AT214:AT217"/>
    <mergeCell ref="AU214:AU217"/>
    <mergeCell ref="AV214:AV217"/>
    <mergeCell ref="AW214:AW217"/>
    <mergeCell ref="AX214:AX217"/>
    <mergeCell ref="AY214:AY217"/>
    <mergeCell ref="Y214:Y217"/>
    <mergeCell ref="Z214:Z217"/>
    <mergeCell ref="AA214:AA217"/>
    <mergeCell ref="AQ214:AQ217"/>
    <mergeCell ref="AU218:AU219"/>
    <mergeCell ref="AV218:AV219"/>
    <mergeCell ref="V218:V219"/>
    <mergeCell ref="W218:W219"/>
    <mergeCell ref="X218:X219"/>
    <mergeCell ref="Y218:Y219"/>
    <mergeCell ref="Z218:Z219"/>
    <mergeCell ref="AA218:AA219"/>
    <mergeCell ref="P218:P219"/>
    <mergeCell ref="Q218:Q219"/>
    <mergeCell ref="R218:R219"/>
    <mergeCell ref="S218:S219"/>
    <mergeCell ref="T218:T219"/>
    <mergeCell ref="U218:U219"/>
    <mergeCell ref="J218:J219"/>
    <mergeCell ref="K218:K219"/>
    <mergeCell ref="L218:L219"/>
    <mergeCell ref="M218:M219"/>
    <mergeCell ref="N218:N219"/>
    <mergeCell ref="O218:O219"/>
    <mergeCell ref="BO218:BO219"/>
    <mergeCell ref="D220:D221"/>
    <mergeCell ref="E220:E221"/>
    <mergeCell ref="F220:F221"/>
    <mergeCell ref="G220:G221"/>
    <mergeCell ref="H220:H221"/>
    <mergeCell ref="I220:I221"/>
    <mergeCell ref="J220:J221"/>
    <mergeCell ref="K220:K221"/>
    <mergeCell ref="L220:L221"/>
    <mergeCell ref="BI218:BI219"/>
    <mergeCell ref="BJ218:BJ219"/>
    <mergeCell ref="BK218:BK219"/>
    <mergeCell ref="BL218:BL219"/>
    <mergeCell ref="BM218:BM219"/>
    <mergeCell ref="BN218:BN219"/>
    <mergeCell ref="BC218:BC219"/>
    <mergeCell ref="BD218:BD219"/>
    <mergeCell ref="BE218:BE219"/>
    <mergeCell ref="BF218:BF219"/>
    <mergeCell ref="BG218:BG219"/>
    <mergeCell ref="BH218:BH219"/>
    <mergeCell ref="AW218:AW219"/>
    <mergeCell ref="AX218:AX219"/>
    <mergeCell ref="AY218:AY219"/>
    <mergeCell ref="AZ218:AZ219"/>
    <mergeCell ref="BA218:BA219"/>
    <mergeCell ref="BB218:BB219"/>
    <mergeCell ref="AQ218:AQ219"/>
    <mergeCell ref="AR218:AR219"/>
    <mergeCell ref="AS218:AS219"/>
    <mergeCell ref="AT218:AT219"/>
    <mergeCell ref="AX220:AX221"/>
    <mergeCell ref="AY220:AY221"/>
    <mergeCell ref="Y220:Y221"/>
    <mergeCell ref="Z220:Z221"/>
    <mergeCell ref="AA220:AA221"/>
    <mergeCell ref="AQ220:AQ221"/>
    <mergeCell ref="AR220:AR221"/>
    <mergeCell ref="AS220:AS221"/>
    <mergeCell ref="S220:S221"/>
    <mergeCell ref="T220:T221"/>
    <mergeCell ref="U220:U221"/>
    <mergeCell ref="V220:V221"/>
    <mergeCell ref="W220:W221"/>
    <mergeCell ref="X220:X221"/>
    <mergeCell ref="M220:M221"/>
    <mergeCell ref="N220:N221"/>
    <mergeCell ref="O220:O221"/>
    <mergeCell ref="P220:P221"/>
    <mergeCell ref="Q220:Q221"/>
    <mergeCell ref="R220:R221"/>
    <mergeCell ref="J222:J224"/>
    <mergeCell ref="K222:K224"/>
    <mergeCell ref="L222:L224"/>
    <mergeCell ref="M222:M224"/>
    <mergeCell ref="N222:N224"/>
    <mergeCell ref="O222:O224"/>
    <mergeCell ref="BL220:BL221"/>
    <mergeCell ref="BM220:BM221"/>
    <mergeCell ref="BN220:BN221"/>
    <mergeCell ref="BO220:BO221"/>
    <mergeCell ref="D222:D224"/>
    <mergeCell ref="E222:E224"/>
    <mergeCell ref="F222:F224"/>
    <mergeCell ref="G222:G224"/>
    <mergeCell ref="H222:H224"/>
    <mergeCell ref="I222:I224"/>
    <mergeCell ref="BF220:BF221"/>
    <mergeCell ref="BG220:BG221"/>
    <mergeCell ref="BH220:BH221"/>
    <mergeCell ref="BI220:BI221"/>
    <mergeCell ref="BJ220:BJ221"/>
    <mergeCell ref="BK220:BK221"/>
    <mergeCell ref="AZ220:AZ221"/>
    <mergeCell ref="BA220:BA221"/>
    <mergeCell ref="BB220:BB221"/>
    <mergeCell ref="BC220:BC221"/>
    <mergeCell ref="BD220:BD221"/>
    <mergeCell ref="BE220:BE221"/>
    <mergeCell ref="AT220:AT221"/>
    <mergeCell ref="AU220:AU221"/>
    <mergeCell ref="AV220:AV221"/>
    <mergeCell ref="AW220:AW221"/>
    <mergeCell ref="BA222:BA224"/>
    <mergeCell ref="BB222:BB224"/>
    <mergeCell ref="AQ222:AQ224"/>
    <mergeCell ref="AR222:AR224"/>
    <mergeCell ref="AS222:AS224"/>
    <mergeCell ref="AT222:AT224"/>
    <mergeCell ref="AU222:AU224"/>
    <mergeCell ref="AV222:AV224"/>
    <mergeCell ref="V222:V224"/>
    <mergeCell ref="W222:W224"/>
    <mergeCell ref="X222:X224"/>
    <mergeCell ref="Y222:Y224"/>
    <mergeCell ref="Z222:Z224"/>
    <mergeCell ref="AA222:AA224"/>
    <mergeCell ref="P222:P224"/>
    <mergeCell ref="Q222:Q224"/>
    <mergeCell ref="R222:R224"/>
    <mergeCell ref="S222:S224"/>
    <mergeCell ref="T222:T224"/>
    <mergeCell ref="U222:U224"/>
    <mergeCell ref="M225:M226"/>
    <mergeCell ref="N225:N226"/>
    <mergeCell ref="O225:O226"/>
    <mergeCell ref="P225:P226"/>
    <mergeCell ref="Q225:Q226"/>
    <mergeCell ref="R225:R226"/>
    <mergeCell ref="BO222:BO224"/>
    <mergeCell ref="D225:D226"/>
    <mergeCell ref="E225:E226"/>
    <mergeCell ref="F225:F226"/>
    <mergeCell ref="G225:G226"/>
    <mergeCell ref="H225:H226"/>
    <mergeCell ref="I225:I226"/>
    <mergeCell ref="J225:J226"/>
    <mergeCell ref="K225:K226"/>
    <mergeCell ref="L225:L226"/>
    <mergeCell ref="BI222:BI224"/>
    <mergeCell ref="BJ222:BJ224"/>
    <mergeCell ref="BK222:BK224"/>
    <mergeCell ref="BL222:BL224"/>
    <mergeCell ref="BM222:BM224"/>
    <mergeCell ref="BN222:BN224"/>
    <mergeCell ref="BC222:BC224"/>
    <mergeCell ref="BD222:BD224"/>
    <mergeCell ref="BE222:BE224"/>
    <mergeCell ref="BF222:BF224"/>
    <mergeCell ref="BG222:BG224"/>
    <mergeCell ref="BH222:BH224"/>
    <mergeCell ref="AW222:AW224"/>
    <mergeCell ref="AX222:AX224"/>
    <mergeCell ref="AY222:AY224"/>
    <mergeCell ref="AZ222:AZ224"/>
    <mergeCell ref="BD225:BD226"/>
    <mergeCell ref="BE225:BE226"/>
    <mergeCell ref="AT225:AT226"/>
    <mergeCell ref="AU225:AU226"/>
    <mergeCell ref="AV225:AV226"/>
    <mergeCell ref="AW225:AW226"/>
    <mergeCell ref="AX225:AX226"/>
    <mergeCell ref="AY225:AY226"/>
    <mergeCell ref="Y225:Y226"/>
    <mergeCell ref="Z225:Z226"/>
    <mergeCell ref="AA225:AA226"/>
    <mergeCell ref="AQ225:AQ226"/>
    <mergeCell ref="AR225:AR226"/>
    <mergeCell ref="AS225:AS226"/>
    <mergeCell ref="S225:S226"/>
    <mergeCell ref="T225:T226"/>
    <mergeCell ref="U225:U226"/>
    <mergeCell ref="V225:V226"/>
    <mergeCell ref="W225:W226"/>
    <mergeCell ref="X225:X226"/>
    <mergeCell ref="M227:M231"/>
    <mergeCell ref="N227:N231"/>
    <mergeCell ref="O227:O231"/>
    <mergeCell ref="P227:P231"/>
    <mergeCell ref="Q227:Q231"/>
    <mergeCell ref="R227:R231"/>
    <mergeCell ref="G227:G231"/>
    <mergeCell ref="H227:H231"/>
    <mergeCell ref="I227:I231"/>
    <mergeCell ref="J227:J231"/>
    <mergeCell ref="K227:K231"/>
    <mergeCell ref="L227:L231"/>
    <mergeCell ref="BL225:BL226"/>
    <mergeCell ref="BM225:BM226"/>
    <mergeCell ref="BN225:BN226"/>
    <mergeCell ref="BO225:BO226"/>
    <mergeCell ref="A227:A263"/>
    <mergeCell ref="B227:B263"/>
    <mergeCell ref="C227:C263"/>
    <mergeCell ref="D227:D231"/>
    <mergeCell ref="E227:E231"/>
    <mergeCell ref="F227:F231"/>
    <mergeCell ref="BF225:BF226"/>
    <mergeCell ref="BG225:BG226"/>
    <mergeCell ref="BH225:BH226"/>
    <mergeCell ref="BI225:BI226"/>
    <mergeCell ref="BJ225:BJ226"/>
    <mergeCell ref="BK225:BK226"/>
    <mergeCell ref="AZ225:AZ226"/>
    <mergeCell ref="BA225:BA226"/>
    <mergeCell ref="BB225:BB226"/>
    <mergeCell ref="BC225:BC226"/>
    <mergeCell ref="BD227:BD231"/>
    <mergeCell ref="BE227:BE231"/>
    <mergeCell ref="AT227:AT231"/>
    <mergeCell ref="AU227:AU231"/>
    <mergeCell ref="AV227:AV231"/>
    <mergeCell ref="AW227:AW231"/>
    <mergeCell ref="AX227:AX231"/>
    <mergeCell ref="AY227:AY231"/>
    <mergeCell ref="Y227:Y231"/>
    <mergeCell ref="Z227:Z231"/>
    <mergeCell ref="AA227:AA231"/>
    <mergeCell ref="AQ227:AQ231"/>
    <mergeCell ref="AR227:AR231"/>
    <mergeCell ref="AS227:AS231"/>
    <mergeCell ref="S227:S231"/>
    <mergeCell ref="T227:T231"/>
    <mergeCell ref="U227:U231"/>
    <mergeCell ref="V227:V231"/>
    <mergeCell ref="W227:W231"/>
    <mergeCell ref="X227:X231"/>
    <mergeCell ref="P232:P235"/>
    <mergeCell ref="Q232:Q235"/>
    <mergeCell ref="R232:R235"/>
    <mergeCell ref="S232:S235"/>
    <mergeCell ref="T232:T235"/>
    <mergeCell ref="U232:U235"/>
    <mergeCell ref="J232:J235"/>
    <mergeCell ref="K232:K235"/>
    <mergeCell ref="L232:L235"/>
    <mergeCell ref="M232:M235"/>
    <mergeCell ref="N232:N235"/>
    <mergeCell ref="O232:O235"/>
    <mergeCell ref="BL227:BL231"/>
    <mergeCell ref="BM227:BM231"/>
    <mergeCell ref="BN227:BN231"/>
    <mergeCell ref="BO227:BO231"/>
    <mergeCell ref="D232:D235"/>
    <mergeCell ref="E232:E235"/>
    <mergeCell ref="F232:F235"/>
    <mergeCell ref="G232:G235"/>
    <mergeCell ref="H232:H235"/>
    <mergeCell ref="I232:I235"/>
    <mergeCell ref="BF227:BF231"/>
    <mergeCell ref="BG227:BG231"/>
    <mergeCell ref="BH227:BH231"/>
    <mergeCell ref="BI227:BI231"/>
    <mergeCell ref="BJ227:BJ231"/>
    <mergeCell ref="BK227:BK231"/>
    <mergeCell ref="AZ227:AZ231"/>
    <mergeCell ref="BA227:BA231"/>
    <mergeCell ref="BB227:BB231"/>
    <mergeCell ref="BC227:BC231"/>
    <mergeCell ref="BE232:BE235"/>
    <mergeCell ref="BF232:BF235"/>
    <mergeCell ref="BG232:BG235"/>
    <mergeCell ref="BH232:BH235"/>
    <mergeCell ref="AW232:AW235"/>
    <mergeCell ref="AX232:AX235"/>
    <mergeCell ref="AY232:AY235"/>
    <mergeCell ref="AZ232:AZ235"/>
    <mergeCell ref="BA232:BA235"/>
    <mergeCell ref="BB232:BB235"/>
    <mergeCell ref="AQ232:AQ235"/>
    <mergeCell ref="AR232:AR235"/>
    <mergeCell ref="AS232:AS235"/>
    <mergeCell ref="AT232:AT235"/>
    <mergeCell ref="AU232:AU235"/>
    <mergeCell ref="AV232:AV235"/>
    <mergeCell ref="V232:V235"/>
    <mergeCell ref="W232:W235"/>
    <mergeCell ref="X232:X235"/>
    <mergeCell ref="Y232:Y235"/>
    <mergeCell ref="Z232:Z235"/>
    <mergeCell ref="AA232:AA235"/>
    <mergeCell ref="AR236:AR239"/>
    <mergeCell ref="AS236:AS239"/>
    <mergeCell ref="S236:S239"/>
    <mergeCell ref="T236:T239"/>
    <mergeCell ref="U236:U239"/>
    <mergeCell ref="V236:V239"/>
    <mergeCell ref="W236:W239"/>
    <mergeCell ref="X236:X239"/>
    <mergeCell ref="M236:M239"/>
    <mergeCell ref="N236:N239"/>
    <mergeCell ref="O236:O239"/>
    <mergeCell ref="P236:P239"/>
    <mergeCell ref="Q236:Q239"/>
    <mergeCell ref="R236:R239"/>
    <mergeCell ref="BO232:BO235"/>
    <mergeCell ref="D236:D239"/>
    <mergeCell ref="E236:E239"/>
    <mergeCell ref="F236:F239"/>
    <mergeCell ref="G236:G239"/>
    <mergeCell ref="H236:H239"/>
    <mergeCell ref="I236:I239"/>
    <mergeCell ref="J236:J239"/>
    <mergeCell ref="K236:K239"/>
    <mergeCell ref="L236:L239"/>
    <mergeCell ref="BI232:BI235"/>
    <mergeCell ref="BJ232:BJ235"/>
    <mergeCell ref="BK232:BK235"/>
    <mergeCell ref="BL232:BL235"/>
    <mergeCell ref="BM232:BM235"/>
    <mergeCell ref="BN232:BN235"/>
    <mergeCell ref="BC232:BC235"/>
    <mergeCell ref="BD232:BD235"/>
    <mergeCell ref="BL236:BL239"/>
    <mergeCell ref="BM236:BM239"/>
    <mergeCell ref="BN236:BN239"/>
    <mergeCell ref="BO236:BO239"/>
    <mergeCell ref="D240:D244"/>
    <mergeCell ref="E240:E244"/>
    <mergeCell ref="F240:F244"/>
    <mergeCell ref="G240:G244"/>
    <mergeCell ref="H240:H244"/>
    <mergeCell ref="I240:I244"/>
    <mergeCell ref="BF236:BF239"/>
    <mergeCell ref="BG236:BG239"/>
    <mergeCell ref="BH236:BH239"/>
    <mergeCell ref="BI236:BI239"/>
    <mergeCell ref="BJ236:BJ239"/>
    <mergeCell ref="BK236:BK239"/>
    <mergeCell ref="AZ236:AZ239"/>
    <mergeCell ref="BA236:BA239"/>
    <mergeCell ref="BB236:BB239"/>
    <mergeCell ref="BC236:BC239"/>
    <mergeCell ref="BD236:BD239"/>
    <mergeCell ref="BE236:BE239"/>
    <mergeCell ref="AT236:AT239"/>
    <mergeCell ref="AU236:AU239"/>
    <mergeCell ref="AV236:AV239"/>
    <mergeCell ref="AW236:AW239"/>
    <mergeCell ref="AX236:AX239"/>
    <mergeCell ref="AY236:AY239"/>
    <mergeCell ref="Y236:Y239"/>
    <mergeCell ref="Z236:Z239"/>
    <mergeCell ref="AA236:AA239"/>
    <mergeCell ref="AQ236:AQ239"/>
    <mergeCell ref="AU240:AU244"/>
    <mergeCell ref="AV240:AV244"/>
    <mergeCell ref="V240:V244"/>
    <mergeCell ref="W240:W244"/>
    <mergeCell ref="X240:X244"/>
    <mergeCell ref="Y240:Y244"/>
    <mergeCell ref="Z240:Z244"/>
    <mergeCell ref="AA240:AA244"/>
    <mergeCell ref="P240:P244"/>
    <mergeCell ref="Q240:Q244"/>
    <mergeCell ref="R240:R244"/>
    <mergeCell ref="S240:S244"/>
    <mergeCell ref="T240:T244"/>
    <mergeCell ref="U240:U244"/>
    <mergeCell ref="J240:J244"/>
    <mergeCell ref="K240:K244"/>
    <mergeCell ref="L240:L244"/>
    <mergeCell ref="M240:M244"/>
    <mergeCell ref="N240:N244"/>
    <mergeCell ref="O240:O244"/>
    <mergeCell ref="BO240:BO244"/>
    <mergeCell ref="D245:D249"/>
    <mergeCell ref="E245:E249"/>
    <mergeCell ref="F245:F249"/>
    <mergeCell ref="G245:G249"/>
    <mergeCell ref="H245:H249"/>
    <mergeCell ref="I245:I249"/>
    <mergeCell ref="J245:J249"/>
    <mergeCell ref="K245:K249"/>
    <mergeCell ref="L245:L249"/>
    <mergeCell ref="BI240:BI244"/>
    <mergeCell ref="BJ240:BJ244"/>
    <mergeCell ref="BK240:BK244"/>
    <mergeCell ref="BL240:BL244"/>
    <mergeCell ref="BM240:BM244"/>
    <mergeCell ref="BN240:BN244"/>
    <mergeCell ref="BC240:BC244"/>
    <mergeCell ref="BD240:BD244"/>
    <mergeCell ref="BE240:BE244"/>
    <mergeCell ref="BF240:BF244"/>
    <mergeCell ref="BG240:BG244"/>
    <mergeCell ref="BH240:BH244"/>
    <mergeCell ref="AW240:AW244"/>
    <mergeCell ref="AX240:AX244"/>
    <mergeCell ref="AY240:AY244"/>
    <mergeCell ref="AZ240:AZ244"/>
    <mergeCell ref="BA240:BA244"/>
    <mergeCell ref="BB240:BB244"/>
    <mergeCell ref="AQ240:AQ244"/>
    <mergeCell ref="AR240:AR244"/>
    <mergeCell ref="AS240:AS244"/>
    <mergeCell ref="AT240:AT244"/>
    <mergeCell ref="AX245:AX249"/>
    <mergeCell ref="AY245:AY249"/>
    <mergeCell ref="Y245:Y249"/>
    <mergeCell ref="Z245:Z249"/>
    <mergeCell ref="AA245:AA249"/>
    <mergeCell ref="AQ245:AQ249"/>
    <mergeCell ref="AR245:AR249"/>
    <mergeCell ref="AS245:AS249"/>
    <mergeCell ref="S245:S249"/>
    <mergeCell ref="T245:T249"/>
    <mergeCell ref="U245:U249"/>
    <mergeCell ref="V245:V249"/>
    <mergeCell ref="W245:W249"/>
    <mergeCell ref="X245:X249"/>
    <mergeCell ref="M245:M249"/>
    <mergeCell ref="N245:N249"/>
    <mergeCell ref="O245:O249"/>
    <mergeCell ref="P245:P249"/>
    <mergeCell ref="Q245:Q249"/>
    <mergeCell ref="R245:R249"/>
    <mergeCell ref="J250:J255"/>
    <mergeCell ref="K250:K255"/>
    <mergeCell ref="L250:L255"/>
    <mergeCell ref="M250:M255"/>
    <mergeCell ref="N250:N255"/>
    <mergeCell ref="O250:O255"/>
    <mergeCell ref="BL245:BL249"/>
    <mergeCell ref="BM245:BM249"/>
    <mergeCell ref="BN245:BN249"/>
    <mergeCell ref="BO245:BO249"/>
    <mergeCell ref="D250:D255"/>
    <mergeCell ref="E250:E255"/>
    <mergeCell ref="F250:F255"/>
    <mergeCell ref="G250:G255"/>
    <mergeCell ref="H250:H255"/>
    <mergeCell ref="I250:I255"/>
    <mergeCell ref="BF245:BF249"/>
    <mergeCell ref="BG245:BG249"/>
    <mergeCell ref="BH245:BH249"/>
    <mergeCell ref="BI245:BI249"/>
    <mergeCell ref="BJ245:BJ249"/>
    <mergeCell ref="BK245:BK249"/>
    <mergeCell ref="AZ245:AZ249"/>
    <mergeCell ref="BA245:BA249"/>
    <mergeCell ref="BB245:BB249"/>
    <mergeCell ref="BC245:BC249"/>
    <mergeCell ref="BD245:BD249"/>
    <mergeCell ref="BE245:BE249"/>
    <mergeCell ref="AT245:AT249"/>
    <mergeCell ref="AU245:AU249"/>
    <mergeCell ref="AV245:AV249"/>
    <mergeCell ref="AW245:AW249"/>
    <mergeCell ref="BA250:BA255"/>
    <mergeCell ref="BB250:BB255"/>
    <mergeCell ref="AQ250:AQ255"/>
    <mergeCell ref="AR250:AR255"/>
    <mergeCell ref="AS250:AS255"/>
    <mergeCell ref="AT250:AT255"/>
    <mergeCell ref="AU250:AU255"/>
    <mergeCell ref="AV250:AV255"/>
    <mergeCell ref="V250:V255"/>
    <mergeCell ref="W250:W255"/>
    <mergeCell ref="X250:X255"/>
    <mergeCell ref="Y250:Y255"/>
    <mergeCell ref="Z250:Z255"/>
    <mergeCell ref="AA250:AA255"/>
    <mergeCell ref="P250:P255"/>
    <mergeCell ref="Q250:Q255"/>
    <mergeCell ref="R250:R255"/>
    <mergeCell ref="S250:S255"/>
    <mergeCell ref="T250:T255"/>
    <mergeCell ref="U250:U255"/>
    <mergeCell ref="M256:M258"/>
    <mergeCell ref="N256:N258"/>
    <mergeCell ref="O256:O258"/>
    <mergeCell ref="P256:P258"/>
    <mergeCell ref="Q256:Q258"/>
    <mergeCell ref="R256:R258"/>
    <mergeCell ref="BO250:BO255"/>
    <mergeCell ref="D256:D258"/>
    <mergeCell ref="E256:E258"/>
    <mergeCell ref="F256:F258"/>
    <mergeCell ref="G256:G258"/>
    <mergeCell ref="H256:H258"/>
    <mergeCell ref="I256:I258"/>
    <mergeCell ref="J256:J258"/>
    <mergeCell ref="K256:K258"/>
    <mergeCell ref="L256:L258"/>
    <mergeCell ref="BI250:BI255"/>
    <mergeCell ref="BJ250:BJ255"/>
    <mergeCell ref="BK250:BK255"/>
    <mergeCell ref="BL250:BL255"/>
    <mergeCell ref="BM250:BM255"/>
    <mergeCell ref="BN250:BN255"/>
    <mergeCell ref="BC250:BC255"/>
    <mergeCell ref="BD250:BD255"/>
    <mergeCell ref="BE250:BE255"/>
    <mergeCell ref="BF250:BF255"/>
    <mergeCell ref="BG250:BG255"/>
    <mergeCell ref="BH250:BH255"/>
    <mergeCell ref="AW250:AW255"/>
    <mergeCell ref="AX250:AX255"/>
    <mergeCell ref="AY250:AY255"/>
    <mergeCell ref="AZ250:AZ255"/>
    <mergeCell ref="BD256:BD258"/>
    <mergeCell ref="BE256:BE258"/>
    <mergeCell ref="AT256:AT258"/>
    <mergeCell ref="AU256:AU258"/>
    <mergeCell ref="AV256:AV258"/>
    <mergeCell ref="AW256:AW258"/>
    <mergeCell ref="AX256:AX258"/>
    <mergeCell ref="AY256:AY258"/>
    <mergeCell ref="Y256:Y258"/>
    <mergeCell ref="Z256:Z258"/>
    <mergeCell ref="AA256:AA258"/>
    <mergeCell ref="AQ256:AQ258"/>
    <mergeCell ref="AR256:AR258"/>
    <mergeCell ref="AS256:AS258"/>
    <mergeCell ref="S256:S258"/>
    <mergeCell ref="T256:T258"/>
    <mergeCell ref="U256:U258"/>
    <mergeCell ref="V256:V258"/>
    <mergeCell ref="W256:W258"/>
    <mergeCell ref="X256:X258"/>
    <mergeCell ref="P259:P263"/>
    <mergeCell ref="Q259:Q263"/>
    <mergeCell ref="R259:R263"/>
    <mergeCell ref="S259:S263"/>
    <mergeCell ref="T259:T263"/>
    <mergeCell ref="U259:U263"/>
    <mergeCell ref="J259:J263"/>
    <mergeCell ref="K259:K263"/>
    <mergeCell ref="L259:L263"/>
    <mergeCell ref="M259:M263"/>
    <mergeCell ref="N259:N263"/>
    <mergeCell ref="O259:O263"/>
    <mergeCell ref="BL256:BL258"/>
    <mergeCell ref="BM256:BM258"/>
    <mergeCell ref="BN256:BN258"/>
    <mergeCell ref="BO256:BO258"/>
    <mergeCell ref="D259:D263"/>
    <mergeCell ref="E259:E263"/>
    <mergeCell ref="F259:F263"/>
    <mergeCell ref="G259:G263"/>
    <mergeCell ref="H259:H263"/>
    <mergeCell ref="I259:I263"/>
    <mergeCell ref="BF256:BF258"/>
    <mergeCell ref="BG256:BG258"/>
    <mergeCell ref="BH256:BH258"/>
    <mergeCell ref="BI256:BI258"/>
    <mergeCell ref="BJ256:BJ258"/>
    <mergeCell ref="BK256:BK258"/>
    <mergeCell ref="AZ256:AZ258"/>
    <mergeCell ref="BA256:BA258"/>
    <mergeCell ref="BB256:BB258"/>
    <mergeCell ref="BC256:BC258"/>
    <mergeCell ref="BG259:BG263"/>
    <mergeCell ref="BH259:BH263"/>
    <mergeCell ref="AW259:AW263"/>
    <mergeCell ref="AX259:AX263"/>
    <mergeCell ref="AY259:AY263"/>
    <mergeCell ref="AZ259:AZ263"/>
    <mergeCell ref="BA259:BA263"/>
    <mergeCell ref="BB259:BB263"/>
    <mergeCell ref="AQ259:AQ263"/>
    <mergeCell ref="AR259:AR263"/>
    <mergeCell ref="AS259:AS263"/>
    <mergeCell ref="AT259:AT263"/>
    <mergeCell ref="AU259:AU263"/>
    <mergeCell ref="AV259:AV263"/>
    <mergeCell ref="V259:V263"/>
    <mergeCell ref="W259:W263"/>
    <mergeCell ref="X259:X263"/>
    <mergeCell ref="Y259:Y263"/>
    <mergeCell ref="Z259:Z263"/>
    <mergeCell ref="AA259:AA263"/>
    <mergeCell ref="P264:P269"/>
    <mergeCell ref="Q264:Q269"/>
    <mergeCell ref="R264:R269"/>
    <mergeCell ref="S264:S269"/>
    <mergeCell ref="T264:T269"/>
    <mergeCell ref="U264:U269"/>
    <mergeCell ref="J264:J269"/>
    <mergeCell ref="K264:K269"/>
    <mergeCell ref="L264:L269"/>
    <mergeCell ref="M264:M269"/>
    <mergeCell ref="N264:N269"/>
    <mergeCell ref="O264:O269"/>
    <mergeCell ref="BO259:BO263"/>
    <mergeCell ref="A264:A359"/>
    <mergeCell ref="B264:B359"/>
    <mergeCell ref="C264:C359"/>
    <mergeCell ref="D264:D269"/>
    <mergeCell ref="E264:E269"/>
    <mergeCell ref="F264:F269"/>
    <mergeCell ref="G264:G269"/>
    <mergeCell ref="H264:H269"/>
    <mergeCell ref="I264:I269"/>
    <mergeCell ref="BI259:BI263"/>
    <mergeCell ref="BJ259:BJ263"/>
    <mergeCell ref="BK259:BK263"/>
    <mergeCell ref="BL259:BL263"/>
    <mergeCell ref="BM259:BM263"/>
    <mergeCell ref="BN259:BN263"/>
    <mergeCell ref="BC259:BC263"/>
    <mergeCell ref="BD259:BD263"/>
    <mergeCell ref="BE259:BE263"/>
    <mergeCell ref="BF259:BF263"/>
    <mergeCell ref="BE264:BE269"/>
    <mergeCell ref="BF264:BF269"/>
    <mergeCell ref="BG264:BG269"/>
    <mergeCell ref="BH264:BH269"/>
    <mergeCell ref="AW264:AW269"/>
    <mergeCell ref="AX264:AX269"/>
    <mergeCell ref="AY264:AY269"/>
    <mergeCell ref="AZ264:AZ269"/>
    <mergeCell ref="BA264:BA269"/>
    <mergeCell ref="BB264:BB269"/>
    <mergeCell ref="AQ264:AQ269"/>
    <mergeCell ref="AR264:AR269"/>
    <mergeCell ref="AS264:AS269"/>
    <mergeCell ref="AT264:AT269"/>
    <mergeCell ref="AU264:AU269"/>
    <mergeCell ref="AV264:AV269"/>
    <mergeCell ref="V264:V269"/>
    <mergeCell ref="W264:W269"/>
    <mergeCell ref="X264:X269"/>
    <mergeCell ref="Y264:Y269"/>
    <mergeCell ref="Z264:Z269"/>
    <mergeCell ref="AA264:AA269"/>
    <mergeCell ref="AR270:AR274"/>
    <mergeCell ref="AS270:AS274"/>
    <mergeCell ref="S270:S274"/>
    <mergeCell ref="T270:T274"/>
    <mergeCell ref="U270:U274"/>
    <mergeCell ref="V270:V274"/>
    <mergeCell ref="W270:W274"/>
    <mergeCell ref="X270:X274"/>
    <mergeCell ref="M270:M274"/>
    <mergeCell ref="N270:N274"/>
    <mergeCell ref="O270:O274"/>
    <mergeCell ref="P270:P274"/>
    <mergeCell ref="Q270:Q274"/>
    <mergeCell ref="R270:R274"/>
    <mergeCell ref="BO264:BO269"/>
    <mergeCell ref="D270:D274"/>
    <mergeCell ref="E270:E274"/>
    <mergeCell ref="F270:F274"/>
    <mergeCell ref="G270:G274"/>
    <mergeCell ref="H270:H274"/>
    <mergeCell ref="I270:I274"/>
    <mergeCell ref="J270:J274"/>
    <mergeCell ref="K270:K274"/>
    <mergeCell ref="L270:L274"/>
    <mergeCell ref="BI264:BI269"/>
    <mergeCell ref="BJ264:BJ269"/>
    <mergeCell ref="BK264:BK269"/>
    <mergeCell ref="BL264:BL269"/>
    <mergeCell ref="BM264:BM269"/>
    <mergeCell ref="BN264:BN269"/>
    <mergeCell ref="BC264:BC269"/>
    <mergeCell ref="BD264:BD269"/>
    <mergeCell ref="BL270:BL274"/>
    <mergeCell ref="BM270:BM274"/>
    <mergeCell ref="BN270:BN274"/>
    <mergeCell ref="BO270:BO274"/>
    <mergeCell ref="D275:D277"/>
    <mergeCell ref="E275:E277"/>
    <mergeCell ref="F275:F277"/>
    <mergeCell ref="G275:G277"/>
    <mergeCell ref="H275:H277"/>
    <mergeCell ref="I275:I277"/>
    <mergeCell ref="BF270:BF274"/>
    <mergeCell ref="BG270:BG274"/>
    <mergeCell ref="BH270:BH274"/>
    <mergeCell ref="BI270:BI274"/>
    <mergeCell ref="BJ270:BJ274"/>
    <mergeCell ref="BK270:BK274"/>
    <mergeCell ref="AZ270:AZ274"/>
    <mergeCell ref="BA270:BA274"/>
    <mergeCell ref="BB270:BB274"/>
    <mergeCell ref="BC270:BC274"/>
    <mergeCell ref="BD270:BD274"/>
    <mergeCell ref="BE270:BE274"/>
    <mergeCell ref="AT270:AT274"/>
    <mergeCell ref="AU270:AU274"/>
    <mergeCell ref="AV270:AV274"/>
    <mergeCell ref="AW270:AW274"/>
    <mergeCell ref="AX270:AX274"/>
    <mergeCell ref="AY270:AY274"/>
    <mergeCell ref="Y270:Y274"/>
    <mergeCell ref="Z270:Z274"/>
    <mergeCell ref="AA270:AA274"/>
    <mergeCell ref="AQ270:AQ274"/>
    <mergeCell ref="AU275:AU277"/>
    <mergeCell ref="AV275:AV277"/>
    <mergeCell ref="V275:V277"/>
    <mergeCell ref="W275:W277"/>
    <mergeCell ref="X275:X277"/>
    <mergeCell ref="Y275:Y277"/>
    <mergeCell ref="Z275:Z277"/>
    <mergeCell ref="AA275:AA277"/>
    <mergeCell ref="P275:P277"/>
    <mergeCell ref="Q275:Q277"/>
    <mergeCell ref="R275:R277"/>
    <mergeCell ref="S275:S277"/>
    <mergeCell ref="T275:T277"/>
    <mergeCell ref="U275:U277"/>
    <mergeCell ref="J275:J277"/>
    <mergeCell ref="K275:K277"/>
    <mergeCell ref="L275:L277"/>
    <mergeCell ref="M275:M277"/>
    <mergeCell ref="N275:N277"/>
    <mergeCell ref="O275:O277"/>
    <mergeCell ref="BO275:BO277"/>
    <mergeCell ref="D278:D282"/>
    <mergeCell ref="E278:E282"/>
    <mergeCell ref="F278:F282"/>
    <mergeCell ref="G278:G282"/>
    <mergeCell ref="H278:H282"/>
    <mergeCell ref="I278:I282"/>
    <mergeCell ref="J278:J282"/>
    <mergeCell ref="K278:K282"/>
    <mergeCell ref="L278:L282"/>
    <mergeCell ref="BI275:BI277"/>
    <mergeCell ref="BJ275:BJ277"/>
    <mergeCell ref="BK275:BK277"/>
    <mergeCell ref="BL275:BL277"/>
    <mergeCell ref="BM275:BM277"/>
    <mergeCell ref="BN275:BN277"/>
    <mergeCell ref="BC275:BC277"/>
    <mergeCell ref="BD275:BD277"/>
    <mergeCell ref="BE275:BE277"/>
    <mergeCell ref="BF275:BF277"/>
    <mergeCell ref="BG275:BG277"/>
    <mergeCell ref="BH275:BH277"/>
    <mergeCell ref="AW275:AW277"/>
    <mergeCell ref="AX275:AX277"/>
    <mergeCell ref="AY275:AY277"/>
    <mergeCell ref="AZ275:AZ277"/>
    <mergeCell ref="BA275:BA277"/>
    <mergeCell ref="BB275:BB277"/>
    <mergeCell ref="AQ275:AQ277"/>
    <mergeCell ref="AR275:AR277"/>
    <mergeCell ref="AS275:AS277"/>
    <mergeCell ref="AT275:AT277"/>
    <mergeCell ref="AX278:AX282"/>
    <mergeCell ref="AY278:AY282"/>
    <mergeCell ref="Y278:Y282"/>
    <mergeCell ref="Z278:Z282"/>
    <mergeCell ref="AA278:AA282"/>
    <mergeCell ref="AQ278:AQ282"/>
    <mergeCell ref="AR278:AR282"/>
    <mergeCell ref="AS278:AS282"/>
    <mergeCell ref="S278:S282"/>
    <mergeCell ref="T278:T282"/>
    <mergeCell ref="U278:U282"/>
    <mergeCell ref="V278:V282"/>
    <mergeCell ref="W278:W282"/>
    <mergeCell ref="X278:X282"/>
    <mergeCell ref="M278:M282"/>
    <mergeCell ref="N278:N282"/>
    <mergeCell ref="O278:O282"/>
    <mergeCell ref="P278:P282"/>
    <mergeCell ref="Q278:Q282"/>
    <mergeCell ref="R278:R282"/>
    <mergeCell ref="J283:J285"/>
    <mergeCell ref="K283:K285"/>
    <mergeCell ref="L283:L285"/>
    <mergeCell ref="M283:M285"/>
    <mergeCell ref="N283:N285"/>
    <mergeCell ref="O283:O285"/>
    <mergeCell ref="BL278:BL282"/>
    <mergeCell ref="BM278:BM282"/>
    <mergeCell ref="BN278:BN282"/>
    <mergeCell ref="BO278:BO282"/>
    <mergeCell ref="D283:D285"/>
    <mergeCell ref="E283:E285"/>
    <mergeCell ref="F283:F285"/>
    <mergeCell ref="G283:G285"/>
    <mergeCell ref="H283:H285"/>
    <mergeCell ref="I283:I285"/>
    <mergeCell ref="BF278:BF282"/>
    <mergeCell ref="BG278:BG282"/>
    <mergeCell ref="BH278:BH282"/>
    <mergeCell ref="BI278:BI282"/>
    <mergeCell ref="BJ278:BJ282"/>
    <mergeCell ref="BK278:BK282"/>
    <mergeCell ref="AZ278:AZ282"/>
    <mergeCell ref="BA278:BA282"/>
    <mergeCell ref="BB278:BB282"/>
    <mergeCell ref="BC278:BC282"/>
    <mergeCell ref="BD278:BD282"/>
    <mergeCell ref="BE278:BE282"/>
    <mergeCell ref="AT278:AT282"/>
    <mergeCell ref="AU278:AU282"/>
    <mergeCell ref="AV278:AV282"/>
    <mergeCell ref="AW278:AW282"/>
    <mergeCell ref="BA283:BA285"/>
    <mergeCell ref="BB283:BB285"/>
    <mergeCell ref="AQ283:AQ285"/>
    <mergeCell ref="AR283:AR285"/>
    <mergeCell ref="AS283:AS285"/>
    <mergeCell ref="AT283:AT285"/>
    <mergeCell ref="AU283:AU285"/>
    <mergeCell ref="AV283:AV285"/>
    <mergeCell ref="V283:V285"/>
    <mergeCell ref="W283:W285"/>
    <mergeCell ref="X283:X285"/>
    <mergeCell ref="Y283:Y285"/>
    <mergeCell ref="Z283:Z285"/>
    <mergeCell ref="AA283:AA285"/>
    <mergeCell ref="P283:P285"/>
    <mergeCell ref="Q283:Q285"/>
    <mergeCell ref="R283:R285"/>
    <mergeCell ref="S283:S285"/>
    <mergeCell ref="T283:T285"/>
    <mergeCell ref="U283:U285"/>
    <mergeCell ref="M286:M290"/>
    <mergeCell ref="N286:N290"/>
    <mergeCell ref="O286:O290"/>
    <mergeCell ref="P286:P290"/>
    <mergeCell ref="Q286:Q290"/>
    <mergeCell ref="R286:R290"/>
    <mergeCell ref="BO283:BO285"/>
    <mergeCell ref="D286:D290"/>
    <mergeCell ref="E286:E290"/>
    <mergeCell ref="F286:F290"/>
    <mergeCell ref="G286:G290"/>
    <mergeCell ref="H286:H290"/>
    <mergeCell ref="I286:I290"/>
    <mergeCell ref="J286:J290"/>
    <mergeCell ref="K286:K290"/>
    <mergeCell ref="L286:L290"/>
    <mergeCell ref="BI283:BI285"/>
    <mergeCell ref="BJ283:BJ285"/>
    <mergeCell ref="BK283:BK285"/>
    <mergeCell ref="BL283:BL285"/>
    <mergeCell ref="BM283:BM285"/>
    <mergeCell ref="BN283:BN285"/>
    <mergeCell ref="BC283:BC285"/>
    <mergeCell ref="BD283:BD285"/>
    <mergeCell ref="BE283:BE285"/>
    <mergeCell ref="BF283:BF285"/>
    <mergeCell ref="BG283:BG285"/>
    <mergeCell ref="BH283:BH285"/>
    <mergeCell ref="AW283:AW285"/>
    <mergeCell ref="AX283:AX285"/>
    <mergeCell ref="AY283:AY285"/>
    <mergeCell ref="AZ283:AZ285"/>
    <mergeCell ref="BD286:BD290"/>
    <mergeCell ref="BE286:BE290"/>
    <mergeCell ref="AT286:AT290"/>
    <mergeCell ref="AU286:AU290"/>
    <mergeCell ref="AV286:AV290"/>
    <mergeCell ref="AW286:AW290"/>
    <mergeCell ref="AX286:AX290"/>
    <mergeCell ref="AY286:AY290"/>
    <mergeCell ref="Y286:Y290"/>
    <mergeCell ref="Z286:Z290"/>
    <mergeCell ref="AA286:AA290"/>
    <mergeCell ref="AQ286:AQ290"/>
    <mergeCell ref="AR286:AR290"/>
    <mergeCell ref="AS286:AS290"/>
    <mergeCell ref="S286:S290"/>
    <mergeCell ref="T286:T290"/>
    <mergeCell ref="U286:U290"/>
    <mergeCell ref="V286:V290"/>
    <mergeCell ref="W286:W290"/>
    <mergeCell ref="X286:X290"/>
    <mergeCell ref="P291:P294"/>
    <mergeCell ref="Q291:Q294"/>
    <mergeCell ref="R291:R294"/>
    <mergeCell ref="S291:S294"/>
    <mergeCell ref="T291:T294"/>
    <mergeCell ref="U291:U294"/>
    <mergeCell ref="J291:J294"/>
    <mergeCell ref="K291:K294"/>
    <mergeCell ref="L291:L294"/>
    <mergeCell ref="M291:M294"/>
    <mergeCell ref="N291:N294"/>
    <mergeCell ref="O291:O294"/>
    <mergeCell ref="BL286:BL290"/>
    <mergeCell ref="BM286:BM290"/>
    <mergeCell ref="BN286:BN290"/>
    <mergeCell ref="BO286:BO290"/>
    <mergeCell ref="D291:D294"/>
    <mergeCell ref="E291:E294"/>
    <mergeCell ref="F291:F294"/>
    <mergeCell ref="G291:G294"/>
    <mergeCell ref="H291:H294"/>
    <mergeCell ref="I291:I294"/>
    <mergeCell ref="BF286:BF290"/>
    <mergeCell ref="BG286:BG290"/>
    <mergeCell ref="BH286:BH290"/>
    <mergeCell ref="BI286:BI290"/>
    <mergeCell ref="BJ286:BJ290"/>
    <mergeCell ref="BK286:BK290"/>
    <mergeCell ref="AZ286:AZ290"/>
    <mergeCell ref="BA286:BA290"/>
    <mergeCell ref="BB286:BB290"/>
    <mergeCell ref="BC286:BC290"/>
    <mergeCell ref="BE291:BE294"/>
    <mergeCell ref="BF291:BF294"/>
    <mergeCell ref="BG291:BG294"/>
    <mergeCell ref="BH291:BH294"/>
    <mergeCell ref="AW291:AW294"/>
    <mergeCell ref="AX291:AX294"/>
    <mergeCell ref="AY291:AY294"/>
    <mergeCell ref="AZ291:AZ294"/>
    <mergeCell ref="BA291:BA294"/>
    <mergeCell ref="BB291:BB294"/>
    <mergeCell ref="AQ291:AQ294"/>
    <mergeCell ref="AR291:AR294"/>
    <mergeCell ref="AS291:AS294"/>
    <mergeCell ref="AT291:AT294"/>
    <mergeCell ref="AU291:AU294"/>
    <mergeCell ref="AV291:AV294"/>
    <mergeCell ref="V291:V294"/>
    <mergeCell ref="W291:W294"/>
    <mergeCell ref="X291:X294"/>
    <mergeCell ref="Y291:Y294"/>
    <mergeCell ref="Z291:Z294"/>
    <mergeCell ref="AA291:AA294"/>
    <mergeCell ref="AR295:AR296"/>
    <mergeCell ref="AS295:AS296"/>
    <mergeCell ref="S295:S296"/>
    <mergeCell ref="T295:T296"/>
    <mergeCell ref="U295:U296"/>
    <mergeCell ref="V295:V296"/>
    <mergeCell ref="W295:W296"/>
    <mergeCell ref="X295:X296"/>
    <mergeCell ref="M295:M296"/>
    <mergeCell ref="N295:N296"/>
    <mergeCell ref="O295:O296"/>
    <mergeCell ref="P295:P296"/>
    <mergeCell ref="Q295:Q296"/>
    <mergeCell ref="R295:R296"/>
    <mergeCell ref="BO291:BO294"/>
    <mergeCell ref="D295:D296"/>
    <mergeCell ref="E295:E296"/>
    <mergeCell ref="F295:F296"/>
    <mergeCell ref="G295:G296"/>
    <mergeCell ref="H295:H296"/>
    <mergeCell ref="I295:I296"/>
    <mergeCell ref="J295:J296"/>
    <mergeCell ref="K295:K296"/>
    <mergeCell ref="L295:L296"/>
    <mergeCell ref="BI291:BI294"/>
    <mergeCell ref="BJ291:BJ294"/>
    <mergeCell ref="BK291:BK294"/>
    <mergeCell ref="BL291:BL294"/>
    <mergeCell ref="BM291:BM294"/>
    <mergeCell ref="BN291:BN294"/>
    <mergeCell ref="BC291:BC294"/>
    <mergeCell ref="BD291:BD294"/>
    <mergeCell ref="BL295:BL296"/>
    <mergeCell ref="BM295:BM296"/>
    <mergeCell ref="BN295:BN296"/>
    <mergeCell ref="BO295:BO296"/>
    <mergeCell ref="D297:D300"/>
    <mergeCell ref="E297:E300"/>
    <mergeCell ref="F297:F300"/>
    <mergeCell ref="G297:G300"/>
    <mergeCell ref="H297:H300"/>
    <mergeCell ref="I297:I300"/>
    <mergeCell ref="BF295:BF296"/>
    <mergeCell ref="BG295:BG296"/>
    <mergeCell ref="BH295:BH296"/>
    <mergeCell ref="BI295:BI296"/>
    <mergeCell ref="BJ295:BJ296"/>
    <mergeCell ref="BK295:BK296"/>
    <mergeCell ref="AZ295:AZ296"/>
    <mergeCell ref="BA295:BA296"/>
    <mergeCell ref="BB295:BB296"/>
    <mergeCell ref="BC295:BC296"/>
    <mergeCell ref="BD295:BD296"/>
    <mergeCell ref="BE295:BE296"/>
    <mergeCell ref="AT295:AT296"/>
    <mergeCell ref="AU295:AU296"/>
    <mergeCell ref="AV295:AV296"/>
    <mergeCell ref="AW295:AW296"/>
    <mergeCell ref="AX295:AX296"/>
    <mergeCell ref="AY295:AY296"/>
    <mergeCell ref="Y295:Y296"/>
    <mergeCell ref="Z295:Z296"/>
    <mergeCell ref="AA295:AA296"/>
    <mergeCell ref="AQ295:AQ296"/>
    <mergeCell ref="AU297:AU300"/>
    <mergeCell ref="AV297:AV300"/>
    <mergeCell ref="V297:V300"/>
    <mergeCell ref="W297:W300"/>
    <mergeCell ref="X297:X300"/>
    <mergeCell ref="Y297:Y300"/>
    <mergeCell ref="Z297:Z300"/>
    <mergeCell ref="AA297:AA300"/>
    <mergeCell ref="P297:P300"/>
    <mergeCell ref="Q297:Q300"/>
    <mergeCell ref="R297:R300"/>
    <mergeCell ref="S297:S300"/>
    <mergeCell ref="T297:T300"/>
    <mergeCell ref="U297:U300"/>
    <mergeCell ref="J297:J300"/>
    <mergeCell ref="K297:K300"/>
    <mergeCell ref="L297:L300"/>
    <mergeCell ref="M297:M300"/>
    <mergeCell ref="N297:N300"/>
    <mergeCell ref="O297:O300"/>
    <mergeCell ref="BO297:BO300"/>
    <mergeCell ref="D301:D304"/>
    <mergeCell ref="E301:E304"/>
    <mergeCell ref="F301:F304"/>
    <mergeCell ref="G301:G304"/>
    <mergeCell ref="H301:H304"/>
    <mergeCell ref="I301:I304"/>
    <mergeCell ref="J301:J304"/>
    <mergeCell ref="K301:K304"/>
    <mergeCell ref="L301:L304"/>
    <mergeCell ref="BI297:BI300"/>
    <mergeCell ref="BJ297:BJ300"/>
    <mergeCell ref="BK297:BK300"/>
    <mergeCell ref="BL297:BL300"/>
    <mergeCell ref="BM297:BM300"/>
    <mergeCell ref="BN297:BN300"/>
    <mergeCell ref="BC297:BC300"/>
    <mergeCell ref="BD297:BD300"/>
    <mergeCell ref="BE297:BE300"/>
    <mergeCell ref="BF297:BF300"/>
    <mergeCell ref="BG297:BG300"/>
    <mergeCell ref="BH297:BH300"/>
    <mergeCell ref="AW297:AW300"/>
    <mergeCell ref="AX297:AX300"/>
    <mergeCell ref="AY297:AY300"/>
    <mergeCell ref="AZ297:AZ300"/>
    <mergeCell ref="BA297:BA300"/>
    <mergeCell ref="BB297:BB300"/>
    <mergeCell ref="AQ297:AQ300"/>
    <mergeCell ref="AR297:AR300"/>
    <mergeCell ref="AS297:AS300"/>
    <mergeCell ref="AT297:AT300"/>
    <mergeCell ref="AX301:AX304"/>
    <mergeCell ref="AY301:AY304"/>
    <mergeCell ref="Y301:Y304"/>
    <mergeCell ref="Z301:Z304"/>
    <mergeCell ref="AA301:AA304"/>
    <mergeCell ref="AQ301:AQ304"/>
    <mergeCell ref="AR301:AR304"/>
    <mergeCell ref="AS301:AS304"/>
    <mergeCell ref="S301:S304"/>
    <mergeCell ref="T301:T304"/>
    <mergeCell ref="U301:U304"/>
    <mergeCell ref="V301:V304"/>
    <mergeCell ref="W301:W304"/>
    <mergeCell ref="X301:X304"/>
    <mergeCell ref="M301:M304"/>
    <mergeCell ref="N301:N304"/>
    <mergeCell ref="O301:O304"/>
    <mergeCell ref="P301:P304"/>
    <mergeCell ref="Q301:Q304"/>
    <mergeCell ref="R301:R304"/>
    <mergeCell ref="J305:J307"/>
    <mergeCell ref="K305:K307"/>
    <mergeCell ref="L305:L307"/>
    <mergeCell ref="M305:M307"/>
    <mergeCell ref="N305:N307"/>
    <mergeCell ref="O305:O307"/>
    <mergeCell ref="BL301:BL304"/>
    <mergeCell ref="BM301:BM304"/>
    <mergeCell ref="BN301:BN304"/>
    <mergeCell ref="BO301:BO304"/>
    <mergeCell ref="D305:D307"/>
    <mergeCell ref="E305:E307"/>
    <mergeCell ref="F305:F307"/>
    <mergeCell ref="G305:G307"/>
    <mergeCell ref="H305:H307"/>
    <mergeCell ref="I305:I307"/>
    <mergeCell ref="BF301:BF304"/>
    <mergeCell ref="BG301:BG304"/>
    <mergeCell ref="BH301:BH304"/>
    <mergeCell ref="BI301:BI304"/>
    <mergeCell ref="BJ301:BJ304"/>
    <mergeCell ref="BK301:BK304"/>
    <mergeCell ref="AZ301:AZ304"/>
    <mergeCell ref="BA301:BA304"/>
    <mergeCell ref="BB301:BB304"/>
    <mergeCell ref="BC301:BC304"/>
    <mergeCell ref="BD301:BD304"/>
    <mergeCell ref="BE301:BE304"/>
    <mergeCell ref="AT301:AT304"/>
    <mergeCell ref="AU301:AU304"/>
    <mergeCell ref="AV301:AV304"/>
    <mergeCell ref="AW301:AW304"/>
    <mergeCell ref="BA305:BA307"/>
    <mergeCell ref="BB305:BB307"/>
    <mergeCell ref="AQ305:AQ307"/>
    <mergeCell ref="AR305:AR307"/>
    <mergeCell ref="AS305:AS307"/>
    <mergeCell ref="AT305:AT307"/>
    <mergeCell ref="AU305:AU307"/>
    <mergeCell ref="AV305:AV307"/>
    <mergeCell ref="V305:V307"/>
    <mergeCell ref="W305:W307"/>
    <mergeCell ref="X305:X307"/>
    <mergeCell ref="Y305:Y307"/>
    <mergeCell ref="Z305:Z307"/>
    <mergeCell ref="AA305:AA307"/>
    <mergeCell ref="P305:P307"/>
    <mergeCell ref="Q305:Q307"/>
    <mergeCell ref="R305:R307"/>
    <mergeCell ref="S305:S307"/>
    <mergeCell ref="T305:T307"/>
    <mergeCell ref="U305:U307"/>
    <mergeCell ref="M308:M312"/>
    <mergeCell ref="N308:N312"/>
    <mergeCell ref="O308:O312"/>
    <mergeCell ref="P308:P312"/>
    <mergeCell ref="Q308:Q312"/>
    <mergeCell ref="R308:R312"/>
    <mergeCell ref="BO305:BO307"/>
    <mergeCell ref="D308:D312"/>
    <mergeCell ref="E308:E312"/>
    <mergeCell ref="F308:F312"/>
    <mergeCell ref="G308:G312"/>
    <mergeCell ref="H308:H312"/>
    <mergeCell ref="I308:I312"/>
    <mergeCell ref="J308:J312"/>
    <mergeCell ref="K308:K312"/>
    <mergeCell ref="L308:L312"/>
    <mergeCell ref="BI305:BI307"/>
    <mergeCell ref="BJ305:BJ307"/>
    <mergeCell ref="BK305:BK307"/>
    <mergeCell ref="BL305:BL307"/>
    <mergeCell ref="BM305:BM307"/>
    <mergeCell ref="BN305:BN307"/>
    <mergeCell ref="BC305:BC307"/>
    <mergeCell ref="BD305:BD307"/>
    <mergeCell ref="BE305:BE307"/>
    <mergeCell ref="BF305:BF307"/>
    <mergeCell ref="BG305:BG307"/>
    <mergeCell ref="BH305:BH307"/>
    <mergeCell ref="AW305:AW307"/>
    <mergeCell ref="AX305:AX307"/>
    <mergeCell ref="AY305:AY307"/>
    <mergeCell ref="AZ305:AZ307"/>
    <mergeCell ref="BD308:BD312"/>
    <mergeCell ref="BE308:BE312"/>
    <mergeCell ref="AT308:AT312"/>
    <mergeCell ref="AU308:AU312"/>
    <mergeCell ref="AV308:AV312"/>
    <mergeCell ref="AW308:AW312"/>
    <mergeCell ref="AX308:AX312"/>
    <mergeCell ref="AY308:AY312"/>
    <mergeCell ref="Y308:Y312"/>
    <mergeCell ref="Z308:Z312"/>
    <mergeCell ref="AA308:AA312"/>
    <mergeCell ref="AQ308:AQ312"/>
    <mergeCell ref="AR308:AR312"/>
    <mergeCell ref="AS308:AS312"/>
    <mergeCell ref="S308:S312"/>
    <mergeCell ref="T308:T312"/>
    <mergeCell ref="U308:U312"/>
    <mergeCell ref="V308:V312"/>
    <mergeCell ref="W308:W312"/>
    <mergeCell ref="X308:X312"/>
    <mergeCell ref="P313:P315"/>
    <mergeCell ref="Q313:Q315"/>
    <mergeCell ref="R313:R315"/>
    <mergeCell ref="S313:S315"/>
    <mergeCell ref="T313:T315"/>
    <mergeCell ref="U313:U315"/>
    <mergeCell ref="J313:J315"/>
    <mergeCell ref="K313:K315"/>
    <mergeCell ref="L313:L315"/>
    <mergeCell ref="M313:M315"/>
    <mergeCell ref="N313:N315"/>
    <mergeCell ref="O313:O315"/>
    <mergeCell ref="BL308:BL312"/>
    <mergeCell ref="BM308:BM312"/>
    <mergeCell ref="BN308:BN312"/>
    <mergeCell ref="BO308:BO312"/>
    <mergeCell ref="D313:D315"/>
    <mergeCell ref="E313:E315"/>
    <mergeCell ref="F313:F315"/>
    <mergeCell ref="G313:G315"/>
    <mergeCell ref="H313:H315"/>
    <mergeCell ref="I313:I315"/>
    <mergeCell ref="BF308:BF312"/>
    <mergeCell ref="BG308:BG312"/>
    <mergeCell ref="BH308:BH312"/>
    <mergeCell ref="BI308:BI312"/>
    <mergeCell ref="BJ308:BJ312"/>
    <mergeCell ref="BK308:BK312"/>
    <mergeCell ref="AZ308:AZ312"/>
    <mergeCell ref="BA308:BA312"/>
    <mergeCell ref="BB308:BB312"/>
    <mergeCell ref="BC308:BC312"/>
    <mergeCell ref="BE313:BE315"/>
    <mergeCell ref="BF313:BF315"/>
    <mergeCell ref="BG313:BG315"/>
    <mergeCell ref="BH313:BH315"/>
    <mergeCell ref="AW313:AW315"/>
    <mergeCell ref="AX313:AX315"/>
    <mergeCell ref="AY313:AY315"/>
    <mergeCell ref="AZ313:AZ315"/>
    <mergeCell ref="BA313:BA315"/>
    <mergeCell ref="BB313:BB315"/>
    <mergeCell ref="AQ313:AQ315"/>
    <mergeCell ref="AR313:AR315"/>
    <mergeCell ref="AS313:AS315"/>
    <mergeCell ref="AT313:AT315"/>
    <mergeCell ref="AU313:AU315"/>
    <mergeCell ref="AV313:AV315"/>
    <mergeCell ref="V313:V315"/>
    <mergeCell ref="W313:W315"/>
    <mergeCell ref="X313:X315"/>
    <mergeCell ref="Y313:Y315"/>
    <mergeCell ref="Z313:Z315"/>
    <mergeCell ref="AA313:AA315"/>
    <mergeCell ref="AR316:AR319"/>
    <mergeCell ref="AS316:AS319"/>
    <mergeCell ref="S316:S319"/>
    <mergeCell ref="T316:T319"/>
    <mergeCell ref="U316:U319"/>
    <mergeCell ref="V316:V319"/>
    <mergeCell ref="W316:W319"/>
    <mergeCell ref="X316:X319"/>
    <mergeCell ref="M316:M319"/>
    <mergeCell ref="N316:N319"/>
    <mergeCell ref="O316:O319"/>
    <mergeCell ref="P316:P319"/>
    <mergeCell ref="Q316:Q319"/>
    <mergeCell ref="R316:R319"/>
    <mergeCell ref="BO313:BO315"/>
    <mergeCell ref="D316:D319"/>
    <mergeCell ref="E316:E319"/>
    <mergeCell ref="F316:F319"/>
    <mergeCell ref="G316:G319"/>
    <mergeCell ref="H316:H319"/>
    <mergeCell ref="I316:I319"/>
    <mergeCell ref="J316:J319"/>
    <mergeCell ref="K316:K319"/>
    <mergeCell ref="L316:L319"/>
    <mergeCell ref="BI313:BI315"/>
    <mergeCell ref="BJ313:BJ315"/>
    <mergeCell ref="BK313:BK315"/>
    <mergeCell ref="BL313:BL315"/>
    <mergeCell ref="BM313:BM315"/>
    <mergeCell ref="BN313:BN315"/>
    <mergeCell ref="BC313:BC315"/>
    <mergeCell ref="BD313:BD315"/>
    <mergeCell ref="BL316:BL319"/>
    <mergeCell ref="BM316:BM319"/>
    <mergeCell ref="BN316:BN319"/>
    <mergeCell ref="BO316:BO319"/>
    <mergeCell ref="D320:D322"/>
    <mergeCell ref="E320:E322"/>
    <mergeCell ref="F320:F322"/>
    <mergeCell ref="G320:G322"/>
    <mergeCell ref="H320:H322"/>
    <mergeCell ref="I320:I322"/>
    <mergeCell ref="BF316:BF319"/>
    <mergeCell ref="BG316:BG319"/>
    <mergeCell ref="BH316:BH319"/>
    <mergeCell ref="BI316:BI319"/>
    <mergeCell ref="BJ316:BJ319"/>
    <mergeCell ref="BK316:BK319"/>
    <mergeCell ref="AZ316:AZ319"/>
    <mergeCell ref="BA316:BA319"/>
    <mergeCell ref="BB316:BB319"/>
    <mergeCell ref="BC316:BC319"/>
    <mergeCell ref="BD316:BD319"/>
    <mergeCell ref="BE316:BE319"/>
    <mergeCell ref="AT316:AT319"/>
    <mergeCell ref="AU316:AU319"/>
    <mergeCell ref="AV316:AV319"/>
    <mergeCell ref="AW316:AW319"/>
    <mergeCell ref="AX316:AX319"/>
    <mergeCell ref="AY316:AY319"/>
    <mergeCell ref="Y316:Y319"/>
    <mergeCell ref="Z316:Z319"/>
    <mergeCell ref="AA316:AA319"/>
    <mergeCell ref="AQ316:AQ319"/>
    <mergeCell ref="AU320:AU322"/>
    <mergeCell ref="AV320:AV322"/>
    <mergeCell ref="V320:V322"/>
    <mergeCell ref="W320:W322"/>
    <mergeCell ref="X320:X322"/>
    <mergeCell ref="Y320:Y322"/>
    <mergeCell ref="Z320:Z322"/>
    <mergeCell ref="AA320:AA322"/>
    <mergeCell ref="P320:P322"/>
    <mergeCell ref="Q320:Q322"/>
    <mergeCell ref="R320:R322"/>
    <mergeCell ref="S320:S322"/>
    <mergeCell ref="T320:T322"/>
    <mergeCell ref="U320:U322"/>
    <mergeCell ref="J320:J322"/>
    <mergeCell ref="K320:K322"/>
    <mergeCell ref="L320:L322"/>
    <mergeCell ref="M320:M322"/>
    <mergeCell ref="N320:N322"/>
    <mergeCell ref="O320:O322"/>
    <mergeCell ref="BO320:BO322"/>
    <mergeCell ref="D323:D328"/>
    <mergeCell ref="E323:E328"/>
    <mergeCell ref="F323:F328"/>
    <mergeCell ref="G323:G328"/>
    <mergeCell ref="H323:H328"/>
    <mergeCell ref="I323:I328"/>
    <mergeCell ref="J323:J328"/>
    <mergeCell ref="K323:K328"/>
    <mergeCell ref="L323:L328"/>
    <mergeCell ref="BI320:BI322"/>
    <mergeCell ref="BJ320:BJ322"/>
    <mergeCell ref="BK320:BK322"/>
    <mergeCell ref="BL320:BL322"/>
    <mergeCell ref="BM320:BM322"/>
    <mergeCell ref="BN320:BN322"/>
    <mergeCell ref="BC320:BC322"/>
    <mergeCell ref="BD320:BD322"/>
    <mergeCell ref="BE320:BE322"/>
    <mergeCell ref="BF320:BF322"/>
    <mergeCell ref="BG320:BG322"/>
    <mergeCell ref="BH320:BH322"/>
    <mergeCell ref="AW320:AW322"/>
    <mergeCell ref="AX320:AX322"/>
    <mergeCell ref="AY320:AY322"/>
    <mergeCell ref="AZ320:AZ322"/>
    <mergeCell ref="BA320:BA322"/>
    <mergeCell ref="BB320:BB322"/>
    <mergeCell ref="AQ320:AQ322"/>
    <mergeCell ref="AR320:AR322"/>
    <mergeCell ref="AS320:AS322"/>
    <mergeCell ref="AT320:AT322"/>
    <mergeCell ref="AX323:AX328"/>
    <mergeCell ref="AY323:AY328"/>
    <mergeCell ref="Y323:Y328"/>
    <mergeCell ref="Z323:Z328"/>
    <mergeCell ref="AA323:AA328"/>
    <mergeCell ref="AQ323:AQ328"/>
    <mergeCell ref="AR323:AR328"/>
    <mergeCell ref="AS323:AS328"/>
    <mergeCell ref="S323:S328"/>
    <mergeCell ref="T323:T328"/>
    <mergeCell ref="U323:U328"/>
    <mergeCell ref="V323:V328"/>
    <mergeCell ref="W323:W328"/>
    <mergeCell ref="X323:X328"/>
    <mergeCell ref="M323:M328"/>
    <mergeCell ref="N323:N328"/>
    <mergeCell ref="O323:O328"/>
    <mergeCell ref="P323:P328"/>
    <mergeCell ref="Q323:Q328"/>
    <mergeCell ref="R323:R328"/>
    <mergeCell ref="J329:J331"/>
    <mergeCell ref="K329:K331"/>
    <mergeCell ref="L329:L331"/>
    <mergeCell ref="M329:M331"/>
    <mergeCell ref="N329:N331"/>
    <mergeCell ref="O329:O331"/>
    <mergeCell ref="BL323:BL328"/>
    <mergeCell ref="BM323:BM328"/>
    <mergeCell ref="BN323:BN328"/>
    <mergeCell ref="BO323:BO328"/>
    <mergeCell ref="D329:D331"/>
    <mergeCell ref="E329:E331"/>
    <mergeCell ref="F329:F331"/>
    <mergeCell ref="G329:G331"/>
    <mergeCell ref="H329:H331"/>
    <mergeCell ref="I329:I331"/>
    <mergeCell ref="BF323:BF328"/>
    <mergeCell ref="BG323:BG328"/>
    <mergeCell ref="BH323:BH328"/>
    <mergeCell ref="BI323:BI328"/>
    <mergeCell ref="BJ323:BJ328"/>
    <mergeCell ref="BK323:BK328"/>
    <mergeCell ref="AZ323:AZ328"/>
    <mergeCell ref="BA323:BA328"/>
    <mergeCell ref="BB323:BB328"/>
    <mergeCell ref="BC323:BC328"/>
    <mergeCell ref="BD323:BD328"/>
    <mergeCell ref="BE323:BE328"/>
    <mergeCell ref="AT323:AT328"/>
    <mergeCell ref="AU323:AU328"/>
    <mergeCell ref="AV323:AV328"/>
    <mergeCell ref="AW323:AW328"/>
    <mergeCell ref="BA329:BA331"/>
    <mergeCell ref="BB329:BB331"/>
    <mergeCell ref="AQ329:AQ331"/>
    <mergeCell ref="AR329:AR331"/>
    <mergeCell ref="AS329:AS331"/>
    <mergeCell ref="AT329:AT331"/>
    <mergeCell ref="AU329:AU331"/>
    <mergeCell ref="AV329:AV331"/>
    <mergeCell ref="V329:V331"/>
    <mergeCell ref="W329:W331"/>
    <mergeCell ref="X329:X331"/>
    <mergeCell ref="Y329:Y331"/>
    <mergeCell ref="Z329:Z331"/>
    <mergeCell ref="AA329:AA331"/>
    <mergeCell ref="P329:P331"/>
    <mergeCell ref="Q329:Q331"/>
    <mergeCell ref="R329:R331"/>
    <mergeCell ref="S329:S331"/>
    <mergeCell ref="T329:T331"/>
    <mergeCell ref="U329:U331"/>
    <mergeCell ref="M332:M336"/>
    <mergeCell ref="N332:N336"/>
    <mergeCell ref="O332:O336"/>
    <mergeCell ref="P332:P336"/>
    <mergeCell ref="Q332:Q336"/>
    <mergeCell ref="R332:R336"/>
    <mergeCell ref="BO329:BO331"/>
    <mergeCell ref="D332:D336"/>
    <mergeCell ref="E332:E336"/>
    <mergeCell ref="F332:F336"/>
    <mergeCell ref="G332:G336"/>
    <mergeCell ref="H332:H336"/>
    <mergeCell ref="I332:I336"/>
    <mergeCell ref="J332:J336"/>
    <mergeCell ref="K332:K336"/>
    <mergeCell ref="L332:L336"/>
    <mergeCell ref="BI329:BI331"/>
    <mergeCell ref="BJ329:BJ331"/>
    <mergeCell ref="BK329:BK331"/>
    <mergeCell ref="BL329:BL331"/>
    <mergeCell ref="BM329:BM331"/>
    <mergeCell ref="BN329:BN331"/>
    <mergeCell ref="BC329:BC331"/>
    <mergeCell ref="BD329:BD331"/>
    <mergeCell ref="BE329:BE331"/>
    <mergeCell ref="BF329:BF331"/>
    <mergeCell ref="BG329:BG331"/>
    <mergeCell ref="BH329:BH331"/>
    <mergeCell ref="AW329:AW331"/>
    <mergeCell ref="AX329:AX331"/>
    <mergeCell ref="AY329:AY331"/>
    <mergeCell ref="AZ329:AZ331"/>
    <mergeCell ref="BD332:BD336"/>
    <mergeCell ref="BE332:BE336"/>
    <mergeCell ref="AT332:AT336"/>
    <mergeCell ref="AU332:AU336"/>
    <mergeCell ref="AV332:AV336"/>
    <mergeCell ref="AW332:AW336"/>
    <mergeCell ref="AX332:AX336"/>
    <mergeCell ref="AY332:AY336"/>
    <mergeCell ref="Y332:Y336"/>
    <mergeCell ref="Z332:Z336"/>
    <mergeCell ref="AA332:AA336"/>
    <mergeCell ref="AQ332:AQ336"/>
    <mergeCell ref="AR332:AR336"/>
    <mergeCell ref="AS332:AS336"/>
    <mergeCell ref="S332:S336"/>
    <mergeCell ref="T332:T336"/>
    <mergeCell ref="U332:U336"/>
    <mergeCell ref="V332:V336"/>
    <mergeCell ref="W332:W336"/>
    <mergeCell ref="X332:X336"/>
    <mergeCell ref="P337:P338"/>
    <mergeCell ref="Q337:Q338"/>
    <mergeCell ref="R337:R338"/>
    <mergeCell ref="S337:S338"/>
    <mergeCell ref="T337:T338"/>
    <mergeCell ref="U337:U338"/>
    <mergeCell ref="J337:J338"/>
    <mergeCell ref="K337:K338"/>
    <mergeCell ref="L337:L338"/>
    <mergeCell ref="M337:M338"/>
    <mergeCell ref="N337:N338"/>
    <mergeCell ref="O337:O338"/>
    <mergeCell ref="BL332:BL336"/>
    <mergeCell ref="BM332:BM336"/>
    <mergeCell ref="BN332:BN336"/>
    <mergeCell ref="BO332:BO336"/>
    <mergeCell ref="D337:D338"/>
    <mergeCell ref="E337:E338"/>
    <mergeCell ref="F337:F338"/>
    <mergeCell ref="G337:G338"/>
    <mergeCell ref="H337:H338"/>
    <mergeCell ref="I337:I338"/>
    <mergeCell ref="BF332:BF336"/>
    <mergeCell ref="BG332:BG336"/>
    <mergeCell ref="BH332:BH336"/>
    <mergeCell ref="BI332:BI336"/>
    <mergeCell ref="BJ332:BJ336"/>
    <mergeCell ref="BK332:BK336"/>
    <mergeCell ref="AZ332:AZ336"/>
    <mergeCell ref="BA332:BA336"/>
    <mergeCell ref="BB332:BB336"/>
    <mergeCell ref="BC332:BC336"/>
    <mergeCell ref="BE337:BE338"/>
    <mergeCell ref="BF337:BF338"/>
    <mergeCell ref="BG337:BG338"/>
    <mergeCell ref="BH337:BH338"/>
    <mergeCell ref="AW337:AW338"/>
    <mergeCell ref="AX337:AX338"/>
    <mergeCell ref="AY337:AY338"/>
    <mergeCell ref="AZ337:AZ338"/>
    <mergeCell ref="BA337:BA338"/>
    <mergeCell ref="BB337:BB338"/>
    <mergeCell ref="AQ337:AQ338"/>
    <mergeCell ref="AR337:AR338"/>
    <mergeCell ref="AS337:AS338"/>
    <mergeCell ref="AT337:AT338"/>
    <mergeCell ref="AU337:AU338"/>
    <mergeCell ref="AV337:AV338"/>
    <mergeCell ref="V337:V338"/>
    <mergeCell ref="W337:W338"/>
    <mergeCell ref="X337:X338"/>
    <mergeCell ref="Y337:Y338"/>
    <mergeCell ref="Z337:Z338"/>
    <mergeCell ref="AA337:AA338"/>
    <mergeCell ref="AR339:AR341"/>
    <mergeCell ref="AS339:AS341"/>
    <mergeCell ref="S339:S341"/>
    <mergeCell ref="T339:T341"/>
    <mergeCell ref="U339:U341"/>
    <mergeCell ref="V339:V341"/>
    <mergeCell ref="W339:W341"/>
    <mergeCell ref="X339:X341"/>
    <mergeCell ref="M339:M341"/>
    <mergeCell ref="N339:N341"/>
    <mergeCell ref="O339:O341"/>
    <mergeCell ref="P339:P341"/>
    <mergeCell ref="Q339:Q341"/>
    <mergeCell ref="R339:R341"/>
    <mergeCell ref="BO337:BO338"/>
    <mergeCell ref="D339:D341"/>
    <mergeCell ref="E339:E341"/>
    <mergeCell ref="F339:F341"/>
    <mergeCell ref="G339:G341"/>
    <mergeCell ref="H339:H341"/>
    <mergeCell ref="I339:I341"/>
    <mergeCell ref="J339:J341"/>
    <mergeCell ref="K339:K341"/>
    <mergeCell ref="L339:L341"/>
    <mergeCell ref="BI337:BI338"/>
    <mergeCell ref="BJ337:BJ338"/>
    <mergeCell ref="BK337:BK338"/>
    <mergeCell ref="BL337:BL338"/>
    <mergeCell ref="BM337:BM338"/>
    <mergeCell ref="BN337:BN338"/>
    <mergeCell ref="BC337:BC338"/>
    <mergeCell ref="BD337:BD338"/>
    <mergeCell ref="BL339:BL341"/>
    <mergeCell ref="BM339:BM341"/>
    <mergeCell ref="BN339:BN341"/>
    <mergeCell ref="BO339:BO341"/>
    <mergeCell ref="D342:D343"/>
    <mergeCell ref="E342:E343"/>
    <mergeCell ref="F342:F343"/>
    <mergeCell ref="G342:G343"/>
    <mergeCell ref="H342:H343"/>
    <mergeCell ref="I342:I343"/>
    <mergeCell ref="BF339:BF341"/>
    <mergeCell ref="BG339:BG341"/>
    <mergeCell ref="BH339:BH341"/>
    <mergeCell ref="BI339:BI341"/>
    <mergeCell ref="BJ339:BJ341"/>
    <mergeCell ref="BK339:BK341"/>
    <mergeCell ref="AZ339:AZ341"/>
    <mergeCell ref="BA339:BA341"/>
    <mergeCell ref="BB339:BB341"/>
    <mergeCell ref="BC339:BC341"/>
    <mergeCell ref="BD339:BD341"/>
    <mergeCell ref="BE339:BE341"/>
    <mergeCell ref="AT339:AT341"/>
    <mergeCell ref="AU339:AU341"/>
    <mergeCell ref="AV339:AV341"/>
    <mergeCell ref="AW339:AW341"/>
    <mergeCell ref="AX339:AX341"/>
    <mergeCell ref="AY339:AY341"/>
    <mergeCell ref="Y339:Y341"/>
    <mergeCell ref="Z339:Z341"/>
    <mergeCell ref="AA339:AA341"/>
    <mergeCell ref="AQ339:AQ341"/>
    <mergeCell ref="AU342:AU343"/>
    <mergeCell ref="AV342:AV343"/>
    <mergeCell ref="V342:V343"/>
    <mergeCell ref="W342:W343"/>
    <mergeCell ref="X342:X343"/>
    <mergeCell ref="Y342:Y343"/>
    <mergeCell ref="Z342:Z343"/>
    <mergeCell ref="AA342:AA343"/>
    <mergeCell ref="P342:P343"/>
    <mergeCell ref="Q342:Q343"/>
    <mergeCell ref="R342:R343"/>
    <mergeCell ref="S342:S343"/>
    <mergeCell ref="T342:T343"/>
    <mergeCell ref="U342:U343"/>
    <mergeCell ref="J342:J343"/>
    <mergeCell ref="K342:K343"/>
    <mergeCell ref="L342:L343"/>
    <mergeCell ref="M342:M343"/>
    <mergeCell ref="N342:N343"/>
    <mergeCell ref="O342:O343"/>
    <mergeCell ref="BO342:BO343"/>
    <mergeCell ref="D344:D346"/>
    <mergeCell ref="E344:E346"/>
    <mergeCell ref="F344:F346"/>
    <mergeCell ref="G344:G346"/>
    <mergeCell ref="H344:H346"/>
    <mergeCell ref="I344:I346"/>
    <mergeCell ref="J344:J346"/>
    <mergeCell ref="K344:K346"/>
    <mergeCell ref="L344:L346"/>
    <mergeCell ref="BI342:BI343"/>
    <mergeCell ref="BJ342:BJ343"/>
    <mergeCell ref="BK342:BK343"/>
    <mergeCell ref="BL342:BL343"/>
    <mergeCell ref="BM342:BM343"/>
    <mergeCell ref="BN342:BN343"/>
    <mergeCell ref="BC342:BC343"/>
    <mergeCell ref="BD342:BD343"/>
    <mergeCell ref="BE342:BE343"/>
    <mergeCell ref="BF342:BF343"/>
    <mergeCell ref="BG342:BG343"/>
    <mergeCell ref="BH342:BH343"/>
    <mergeCell ref="AW342:AW343"/>
    <mergeCell ref="AX342:AX343"/>
    <mergeCell ref="AY342:AY343"/>
    <mergeCell ref="AZ342:AZ343"/>
    <mergeCell ref="BA342:BA343"/>
    <mergeCell ref="BB342:BB343"/>
    <mergeCell ref="AQ342:AQ343"/>
    <mergeCell ref="AR342:AR343"/>
    <mergeCell ref="AS342:AS343"/>
    <mergeCell ref="AT342:AT343"/>
    <mergeCell ref="AX344:AX346"/>
    <mergeCell ref="AY344:AY346"/>
    <mergeCell ref="Y344:Y346"/>
    <mergeCell ref="Z344:Z346"/>
    <mergeCell ref="AA344:AA346"/>
    <mergeCell ref="AQ344:AQ346"/>
    <mergeCell ref="AR344:AR346"/>
    <mergeCell ref="AS344:AS346"/>
    <mergeCell ref="S344:S346"/>
    <mergeCell ref="T344:T346"/>
    <mergeCell ref="U344:U346"/>
    <mergeCell ref="V344:V346"/>
    <mergeCell ref="W344:W346"/>
    <mergeCell ref="X344:X346"/>
    <mergeCell ref="M344:M346"/>
    <mergeCell ref="N344:N346"/>
    <mergeCell ref="O344:O346"/>
    <mergeCell ref="P344:P346"/>
    <mergeCell ref="Q344:Q346"/>
    <mergeCell ref="R344:R346"/>
    <mergeCell ref="J347:J349"/>
    <mergeCell ref="K347:K349"/>
    <mergeCell ref="L347:L349"/>
    <mergeCell ref="M347:M349"/>
    <mergeCell ref="N347:N349"/>
    <mergeCell ref="O347:O349"/>
    <mergeCell ref="BL344:BL346"/>
    <mergeCell ref="BM344:BM346"/>
    <mergeCell ref="BN344:BN346"/>
    <mergeCell ref="BO344:BO346"/>
    <mergeCell ref="D347:D349"/>
    <mergeCell ref="E347:E349"/>
    <mergeCell ref="F347:F349"/>
    <mergeCell ref="G347:G349"/>
    <mergeCell ref="H347:H349"/>
    <mergeCell ref="I347:I349"/>
    <mergeCell ref="BF344:BF346"/>
    <mergeCell ref="BG344:BG346"/>
    <mergeCell ref="BH344:BH346"/>
    <mergeCell ref="BI344:BI346"/>
    <mergeCell ref="BJ344:BJ346"/>
    <mergeCell ref="BK344:BK346"/>
    <mergeCell ref="AZ344:AZ346"/>
    <mergeCell ref="BA344:BA346"/>
    <mergeCell ref="BB344:BB346"/>
    <mergeCell ref="BC344:BC346"/>
    <mergeCell ref="BD344:BD346"/>
    <mergeCell ref="BE344:BE346"/>
    <mergeCell ref="AT344:AT346"/>
    <mergeCell ref="AU344:AU346"/>
    <mergeCell ref="AV344:AV346"/>
    <mergeCell ref="AW344:AW346"/>
    <mergeCell ref="BA347:BA349"/>
    <mergeCell ref="BB347:BB349"/>
    <mergeCell ref="AQ347:AQ349"/>
    <mergeCell ref="AR347:AR349"/>
    <mergeCell ref="AS347:AS349"/>
    <mergeCell ref="AT347:AT349"/>
    <mergeCell ref="AU347:AU349"/>
    <mergeCell ref="AV347:AV349"/>
    <mergeCell ref="V347:V349"/>
    <mergeCell ref="W347:W349"/>
    <mergeCell ref="X347:X349"/>
    <mergeCell ref="Y347:Y349"/>
    <mergeCell ref="Z347:Z349"/>
    <mergeCell ref="AA347:AA349"/>
    <mergeCell ref="P347:P349"/>
    <mergeCell ref="Q347:Q349"/>
    <mergeCell ref="R347:R349"/>
    <mergeCell ref="S347:S349"/>
    <mergeCell ref="T347:T349"/>
    <mergeCell ref="U347:U349"/>
    <mergeCell ref="M350:M353"/>
    <mergeCell ref="N350:N353"/>
    <mergeCell ref="O350:O353"/>
    <mergeCell ref="P350:P353"/>
    <mergeCell ref="Q350:Q353"/>
    <mergeCell ref="R350:R353"/>
    <mergeCell ref="BO347:BO349"/>
    <mergeCell ref="D350:D353"/>
    <mergeCell ref="E350:E353"/>
    <mergeCell ref="F350:F353"/>
    <mergeCell ref="G350:G353"/>
    <mergeCell ref="H350:H353"/>
    <mergeCell ref="I350:I353"/>
    <mergeCell ref="J350:J353"/>
    <mergeCell ref="K350:K353"/>
    <mergeCell ref="L350:L353"/>
    <mergeCell ref="BI347:BI349"/>
    <mergeCell ref="BJ347:BJ349"/>
    <mergeCell ref="BK347:BK349"/>
    <mergeCell ref="BL347:BL349"/>
    <mergeCell ref="BM347:BM349"/>
    <mergeCell ref="BN347:BN349"/>
    <mergeCell ref="BC347:BC349"/>
    <mergeCell ref="BD347:BD349"/>
    <mergeCell ref="BE347:BE349"/>
    <mergeCell ref="BF347:BF349"/>
    <mergeCell ref="BG347:BG349"/>
    <mergeCell ref="BH347:BH349"/>
    <mergeCell ref="AW347:AW349"/>
    <mergeCell ref="AX347:AX349"/>
    <mergeCell ref="AY347:AY349"/>
    <mergeCell ref="AZ347:AZ349"/>
    <mergeCell ref="BD350:BD353"/>
    <mergeCell ref="BE350:BE353"/>
    <mergeCell ref="AT350:AT353"/>
    <mergeCell ref="AU350:AU353"/>
    <mergeCell ref="AV350:AV353"/>
    <mergeCell ref="AW350:AW353"/>
    <mergeCell ref="AX350:AX353"/>
    <mergeCell ref="AY350:AY353"/>
    <mergeCell ref="Y350:Y353"/>
    <mergeCell ref="Z350:Z353"/>
    <mergeCell ref="AA350:AA353"/>
    <mergeCell ref="AQ350:AQ353"/>
    <mergeCell ref="AR350:AR353"/>
    <mergeCell ref="AS350:AS353"/>
    <mergeCell ref="S350:S353"/>
    <mergeCell ref="T350:T353"/>
    <mergeCell ref="U350:U353"/>
    <mergeCell ref="V350:V353"/>
    <mergeCell ref="W350:W353"/>
    <mergeCell ref="X350:X353"/>
    <mergeCell ref="P354:P356"/>
    <mergeCell ref="Q354:Q356"/>
    <mergeCell ref="R354:R356"/>
    <mergeCell ref="S354:S356"/>
    <mergeCell ref="T354:T356"/>
    <mergeCell ref="U354:U356"/>
    <mergeCell ref="J354:J356"/>
    <mergeCell ref="K354:K356"/>
    <mergeCell ref="L354:L356"/>
    <mergeCell ref="M354:M356"/>
    <mergeCell ref="N354:N356"/>
    <mergeCell ref="O354:O356"/>
    <mergeCell ref="BL350:BL353"/>
    <mergeCell ref="BM350:BM353"/>
    <mergeCell ref="BN350:BN353"/>
    <mergeCell ref="BO350:BO353"/>
    <mergeCell ref="D354:D356"/>
    <mergeCell ref="E354:E356"/>
    <mergeCell ref="F354:F356"/>
    <mergeCell ref="G354:G356"/>
    <mergeCell ref="H354:H356"/>
    <mergeCell ref="I354:I356"/>
    <mergeCell ref="BF350:BF353"/>
    <mergeCell ref="BG350:BG353"/>
    <mergeCell ref="BH350:BH353"/>
    <mergeCell ref="BI350:BI353"/>
    <mergeCell ref="BJ350:BJ353"/>
    <mergeCell ref="BK350:BK353"/>
    <mergeCell ref="AZ350:AZ353"/>
    <mergeCell ref="BA350:BA353"/>
    <mergeCell ref="BB350:BB353"/>
    <mergeCell ref="BC350:BC353"/>
    <mergeCell ref="BE354:BE356"/>
    <mergeCell ref="BF354:BF356"/>
    <mergeCell ref="BG354:BG356"/>
    <mergeCell ref="BH354:BH356"/>
    <mergeCell ref="AW354:AW356"/>
    <mergeCell ref="AX354:AX356"/>
    <mergeCell ref="AY354:AY356"/>
    <mergeCell ref="AZ354:AZ356"/>
    <mergeCell ref="BA354:BA356"/>
    <mergeCell ref="BB354:BB356"/>
    <mergeCell ref="AQ354:AQ356"/>
    <mergeCell ref="AR354:AR356"/>
    <mergeCell ref="AS354:AS356"/>
    <mergeCell ref="AT354:AT356"/>
    <mergeCell ref="AU354:AU356"/>
    <mergeCell ref="AV354:AV356"/>
    <mergeCell ref="V354:V356"/>
    <mergeCell ref="W354:W356"/>
    <mergeCell ref="X354:X356"/>
    <mergeCell ref="Y354:Y356"/>
    <mergeCell ref="Z354:Z356"/>
    <mergeCell ref="AA354:AA356"/>
    <mergeCell ref="AR357:AR359"/>
    <mergeCell ref="AS357:AS359"/>
    <mergeCell ref="S357:S359"/>
    <mergeCell ref="T357:T359"/>
    <mergeCell ref="U357:U359"/>
    <mergeCell ref="V357:V359"/>
    <mergeCell ref="W357:W359"/>
    <mergeCell ref="X357:X359"/>
    <mergeCell ref="M357:M359"/>
    <mergeCell ref="N357:N359"/>
    <mergeCell ref="O357:O359"/>
    <mergeCell ref="P357:P359"/>
    <mergeCell ref="Q357:Q359"/>
    <mergeCell ref="R357:R359"/>
    <mergeCell ref="BO354:BO356"/>
    <mergeCell ref="D357:D359"/>
    <mergeCell ref="E357:E359"/>
    <mergeCell ref="F357:F359"/>
    <mergeCell ref="G357:G359"/>
    <mergeCell ref="H357:H359"/>
    <mergeCell ref="I357:I359"/>
    <mergeCell ref="J357:J359"/>
    <mergeCell ref="K357:K359"/>
    <mergeCell ref="L357:L359"/>
    <mergeCell ref="BI354:BI356"/>
    <mergeCell ref="BJ354:BJ356"/>
    <mergeCell ref="BK354:BK356"/>
    <mergeCell ref="BL354:BL356"/>
    <mergeCell ref="BM354:BM356"/>
    <mergeCell ref="BN354:BN356"/>
    <mergeCell ref="BC354:BC356"/>
    <mergeCell ref="BD354:BD356"/>
    <mergeCell ref="BL357:BL359"/>
    <mergeCell ref="BM357:BM359"/>
    <mergeCell ref="BN357:BN359"/>
    <mergeCell ref="BO357:BO359"/>
    <mergeCell ref="A360:A381"/>
    <mergeCell ref="B360:B381"/>
    <mergeCell ref="C360:C381"/>
    <mergeCell ref="D360:D361"/>
    <mergeCell ref="E360:E361"/>
    <mergeCell ref="F360:F361"/>
    <mergeCell ref="BF357:BF359"/>
    <mergeCell ref="BG357:BG359"/>
    <mergeCell ref="BH357:BH359"/>
    <mergeCell ref="BI357:BI359"/>
    <mergeCell ref="BJ357:BJ359"/>
    <mergeCell ref="BK357:BK359"/>
    <mergeCell ref="AZ357:AZ359"/>
    <mergeCell ref="BA357:BA359"/>
    <mergeCell ref="BB357:BB359"/>
    <mergeCell ref="BC357:BC359"/>
    <mergeCell ref="BD357:BD359"/>
    <mergeCell ref="BE357:BE359"/>
    <mergeCell ref="AT357:AT359"/>
    <mergeCell ref="AU357:AU359"/>
    <mergeCell ref="AV357:AV359"/>
    <mergeCell ref="AW357:AW359"/>
    <mergeCell ref="AX357:AX359"/>
    <mergeCell ref="AY357:AY359"/>
    <mergeCell ref="Y357:Y359"/>
    <mergeCell ref="Z357:Z359"/>
    <mergeCell ref="AA357:AA359"/>
    <mergeCell ref="AQ357:AQ359"/>
    <mergeCell ref="AR360:AR361"/>
    <mergeCell ref="AS360:AS361"/>
    <mergeCell ref="S360:S361"/>
    <mergeCell ref="T360:T361"/>
    <mergeCell ref="U360:U361"/>
    <mergeCell ref="V360:V361"/>
    <mergeCell ref="W360:W361"/>
    <mergeCell ref="X360:X361"/>
    <mergeCell ref="M360:M361"/>
    <mergeCell ref="N360:N361"/>
    <mergeCell ref="O360:O361"/>
    <mergeCell ref="P360:P361"/>
    <mergeCell ref="Q360:Q361"/>
    <mergeCell ref="R360:R361"/>
    <mergeCell ref="G360:G361"/>
    <mergeCell ref="H360:H361"/>
    <mergeCell ref="I360:I361"/>
    <mergeCell ref="J360:J361"/>
    <mergeCell ref="K360:K361"/>
    <mergeCell ref="L360:L361"/>
    <mergeCell ref="BL360:BL361"/>
    <mergeCell ref="BM360:BM361"/>
    <mergeCell ref="BN360:BN361"/>
    <mergeCell ref="BO360:BO361"/>
    <mergeCell ref="D362:D363"/>
    <mergeCell ref="E362:E363"/>
    <mergeCell ref="F362:F363"/>
    <mergeCell ref="G362:G363"/>
    <mergeCell ref="H362:H363"/>
    <mergeCell ref="I362:I363"/>
    <mergeCell ref="BF360:BF361"/>
    <mergeCell ref="BG360:BG361"/>
    <mergeCell ref="BH360:BH361"/>
    <mergeCell ref="BI360:BI361"/>
    <mergeCell ref="BJ360:BJ361"/>
    <mergeCell ref="BK360:BK361"/>
    <mergeCell ref="AZ360:AZ361"/>
    <mergeCell ref="BA360:BA361"/>
    <mergeCell ref="BB360:BB361"/>
    <mergeCell ref="BC360:BC361"/>
    <mergeCell ref="BD360:BD361"/>
    <mergeCell ref="BE360:BE361"/>
    <mergeCell ref="AT360:AT361"/>
    <mergeCell ref="AU360:AU361"/>
    <mergeCell ref="AV360:AV361"/>
    <mergeCell ref="AW360:AW361"/>
    <mergeCell ref="AX360:AX361"/>
    <mergeCell ref="AY360:AY361"/>
    <mergeCell ref="Y360:Y361"/>
    <mergeCell ref="Z360:Z361"/>
    <mergeCell ref="AA360:AA361"/>
    <mergeCell ref="AQ360:AQ361"/>
    <mergeCell ref="AU362:AU363"/>
    <mergeCell ref="AV362:AV363"/>
    <mergeCell ref="V362:V363"/>
    <mergeCell ref="W362:W363"/>
    <mergeCell ref="X362:X363"/>
    <mergeCell ref="Y362:Y363"/>
    <mergeCell ref="Z362:Z363"/>
    <mergeCell ref="AA362:AA363"/>
    <mergeCell ref="P362:P363"/>
    <mergeCell ref="Q362:Q363"/>
    <mergeCell ref="R362:R363"/>
    <mergeCell ref="S362:S363"/>
    <mergeCell ref="T362:T363"/>
    <mergeCell ref="U362:U363"/>
    <mergeCell ref="J362:J363"/>
    <mergeCell ref="K362:K363"/>
    <mergeCell ref="L362:L363"/>
    <mergeCell ref="M362:M363"/>
    <mergeCell ref="N362:N363"/>
    <mergeCell ref="O362:O363"/>
    <mergeCell ref="BO362:BO363"/>
    <mergeCell ref="D364:D367"/>
    <mergeCell ref="E364:E367"/>
    <mergeCell ref="F364:F367"/>
    <mergeCell ref="G364:G367"/>
    <mergeCell ref="H364:H367"/>
    <mergeCell ref="I364:I367"/>
    <mergeCell ref="J364:J367"/>
    <mergeCell ref="K364:K367"/>
    <mergeCell ref="L364:L367"/>
    <mergeCell ref="BI362:BI363"/>
    <mergeCell ref="BJ362:BJ363"/>
    <mergeCell ref="BK362:BK363"/>
    <mergeCell ref="BL362:BL363"/>
    <mergeCell ref="BM362:BM363"/>
    <mergeCell ref="BN362:BN363"/>
    <mergeCell ref="BC362:BC363"/>
    <mergeCell ref="BD362:BD363"/>
    <mergeCell ref="BE362:BE363"/>
    <mergeCell ref="BF362:BF363"/>
    <mergeCell ref="BG362:BG363"/>
    <mergeCell ref="BH362:BH363"/>
    <mergeCell ref="AW362:AW363"/>
    <mergeCell ref="AX362:AX363"/>
    <mergeCell ref="AY362:AY363"/>
    <mergeCell ref="AZ362:AZ363"/>
    <mergeCell ref="BA362:BA363"/>
    <mergeCell ref="BB362:BB363"/>
    <mergeCell ref="AQ362:AQ363"/>
    <mergeCell ref="AR362:AR363"/>
    <mergeCell ref="AS362:AS363"/>
    <mergeCell ref="AT362:AT363"/>
    <mergeCell ref="AX364:AX367"/>
    <mergeCell ref="AY364:AY367"/>
    <mergeCell ref="Y364:Y367"/>
    <mergeCell ref="Z364:Z367"/>
    <mergeCell ref="AA364:AA367"/>
    <mergeCell ref="AQ364:AQ367"/>
    <mergeCell ref="AR364:AR367"/>
    <mergeCell ref="AS364:AS367"/>
    <mergeCell ref="S364:S367"/>
    <mergeCell ref="T364:T367"/>
    <mergeCell ref="U364:U367"/>
    <mergeCell ref="V364:V367"/>
    <mergeCell ref="W364:W367"/>
    <mergeCell ref="X364:X367"/>
    <mergeCell ref="M364:M367"/>
    <mergeCell ref="N364:N367"/>
    <mergeCell ref="O364:O367"/>
    <mergeCell ref="P364:P367"/>
    <mergeCell ref="Q364:Q367"/>
    <mergeCell ref="R364:R367"/>
    <mergeCell ref="J368:J369"/>
    <mergeCell ref="K368:K369"/>
    <mergeCell ref="L368:L369"/>
    <mergeCell ref="M368:M369"/>
    <mergeCell ref="N368:N369"/>
    <mergeCell ref="O368:O369"/>
    <mergeCell ref="BL364:BL367"/>
    <mergeCell ref="BM364:BM367"/>
    <mergeCell ref="BN364:BN367"/>
    <mergeCell ref="BO364:BO367"/>
    <mergeCell ref="D368:D369"/>
    <mergeCell ref="E368:E369"/>
    <mergeCell ref="F368:F369"/>
    <mergeCell ref="G368:G369"/>
    <mergeCell ref="H368:H369"/>
    <mergeCell ref="I368:I369"/>
    <mergeCell ref="BF364:BF367"/>
    <mergeCell ref="BG364:BG367"/>
    <mergeCell ref="BH364:BH367"/>
    <mergeCell ref="BI364:BI367"/>
    <mergeCell ref="BJ364:BJ367"/>
    <mergeCell ref="BK364:BK367"/>
    <mergeCell ref="AZ364:AZ367"/>
    <mergeCell ref="BA364:BA367"/>
    <mergeCell ref="BB364:BB367"/>
    <mergeCell ref="BC364:BC367"/>
    <mergeCell ref="BD364:BD367"/>
    <mergeCell ref="BE364:BE367"/>
    <mergeCell ref="AT364:AT367"/>
    <mergeCell ref="AU364:AU367"/>
    <mergeCell ref="AV364:AV367"/>
    <mergeCell ref="AW364:AW367"/>
    <mergeCell ref="BA368:BA369"/>
    <mergeCell ref="BB368:BB369"/>
    <mergeCell ref="AQ368:AQ369"/>
    <mergeCell ref="AR368:AR369"/>
    <mergeCell ref="AS368:AS369"/>
    <mergeCell ref="AT368:AT369"/>
    <mergeCell ref="AU368:AU369"/>
    <mergeCell ref="AV368:AV369"/>
    <mergeCell ref="V368:V369"/>
    <mergeCell ref="W368:W369"/>
    <mergeCell ref="X368:X369"/>
    <mergeCell ref="Y368:Y369"/>
    <mergeCell ref="Z368:Z369"/>
    <mergeCell ref="AA368:AA369"/>
    <mergeCell ref="P368:P369"/>
    <mergeCell ref="Q368:Q369"/>
    <mergeCell ref="R368:R369"/>
    <mergeCell ref="S368:S369"/>
    <mergeCell ref="T368:T369"/>
    <mergeCell ref="U368:U369"/>
    <mergeCell ref="M370:M371"/>
    <mergeCell ref="N370:N371"/>
    <mergeCell ref="O370:O371"/>
    <mergeCell ref="P370:P371"/>
    <mergeCell ref="Q370:Q371"/>
    <mergeCell ref="R370:R371"/>
    <mergeCell ref="BO368:BO369"/>
    <mergeCell ref="D370:D371"/>
    <mergeCell ref="E370:E371"/>
    <mergeCell ref="F370:F371"/>
    <mergeCell ref="G370:G371"/>
    <mergeCell ref="H370:H371"/>
    <mergeCell ref="I370:I371"/>
    <mergeCell ref="J370:J371"/>
    <mergeCell ref="K370:K371"/>
    <mergeCell ref="L370:L371"/>
    <mergeCell ref="BI368:BI369"/>
    <mergeCell ref="BJ368:BJ369"/>
    <mergeCell ref="BK368:BK369"/>
    <mergeCell ref="BL368:BL369"/>
    <mergeCell ref="BM368:BM369"/>
    <mergeCell ref="BN368:BN369"/>
    <mergeCell ref="BC368:BC369"/>
    <mergeCell ref="BD368:BD369"/>
    <mergeCell ref="BE368:BE369"/>
    <mergeCell ref="BF368:BF369"/>
    <mergeCell ref="BG368:BG369"/>
    <mergeCell ref="BH368:BH369"/>
    <mergeCell ref="AW368:AW369"/>
    <mergeCell ref="AX368:AX369"/>
    <mergeCell ref="AY368:AY369"/>
    <mergeCell ref="AZ368:AZ369"/>
    <mergeCell ref="BD370:BD371"/>
    <mergeCell ref="BE370:BE371"/>
    <mergeCell ref="AT370:AT371"/>
    <mergeCell ref="AU370:AU371"/>
    <mergeCell ref="AV370:AV371"/>
    <mergeCell ref="AW370:AW371"/>
    <mergeCell ref="AX370:AX371"/>
    <mergeCell ref="AY370:AY371"/>
    <mergeCell ref="Y370:Y371"/>
    <mergeCell ref="Z370:Z371"/>
    <mergeCell ref="AA370:AA371"/>
    <mergeCell ref="AQ370:AQ371"/>
    <mergeCell ref="AR370:AR371"/>
    <mergeCell ref="AS370:AS371"/>
    <mergeCell ref="S370:S371"/>
    <mergeCell ref="T370:T371"/>
    <mergeCell ref="U370:U371"/>
    <mergeCell ref="V370:V371"/>
    <mergeCell ref="W370:W371"/>
    <mergeCell ref="X370:X371"/>
    <mergeCell ref="P372:P373"/>
    <mergeCell ref="Q372:Q373"/>
    <mergeCell ref="R372:R373"/>
    <mergeCell ref="S372:S373"/>
    <mergeCell ref="T372:T373"/>
    <mergeCell ref="U372:U373"/>
    <mergeCell ref="J372:J373"/>
    <mergeCell ref="K372:K373"/>
    <mergeCell ref="L372:L373"/>
    <mergeCell ref="M372:M373"/>
    <mergeCell ref="N372:N373"/>
    <mergeCell ref="O372:O373"/>
    <mergeCell ref="BL370:BL371"/>
    <mergeCell ref="BM370:BM371"/>
    <mergeCell ref="BN370:BN371"/>
    <mergeCell ref="BO370:BO371"/>
    <mergeCell ref="D372:D373"/>
    <mergeCell ref="E372:E373"/>
    <mergeCell ref="F372:F373"/>
    <mergeCell ref="G372:G373"/>
    <mergeCell ref="H372:H373"/>
    <mergeCell ref="I372:I373"/>
    <mergeCell ref="BF370:BF371"/>
    <mergeCell ref="BG370:BG371"/>
    <mergeCell ref="BH370:BH371"/>
    <mergeCell ref="BI370:BI371"/>
    <mergeCell ref="BJ370:BJ371"/>
    <mergeCell ref="BK370:BK371"/>
    <mergeCell ref="AZ370:AZ371"/>
    <mergeCell ref="BA370:BA371"/>
    <mergeCell ref="BB370:BB371"/>
    <mergeCell ref="BC370:BC371"/>
    <mergeCell ref="BE372:BE373"/>
    <mergeCell ref="BF372:BF373"/>
    <mergeCell ref="BG372:BG373"/>
    <mergeCell ref="BH372:BH373"/>
    <mergeCell ref="AW372:AW373"/>
    <mergeCell ref="AX372:AX373"/>
    <mergeCell ref="AY372:AY373"/>
    <mergeCell ref="AZ372:AZ373"/>
    <mergeCell ref="BA372:BA373"/>
    <mergeCell ref="BB372:BB373"/>
    <mergeCell ref="AQ372:AQ373"/>
    <mergeCell ref="AR372:AR373"/>
    <mergeCell ref="AS372:AS373"/>
    <mergeCell ref="AT372:AT373"/>
    <mergeCell ref="AU372:AU373"/>
    <mergeCell ref="AV372:AV373"/>
    <mergeCell ref="V372:V373"/>
    <mergeCell ref="W372:W373"/>
    <mergeCell ref="X372:X373"/>
    <mergeCell ref="Y372:Y373"/>
    <mergeCell ref="Z372:Z373"/>
    <mergeCell ref="AA372:AA373"/>
    <mergeCell ref="AR374:AR376"/>
    <mergeCell ref="AS374:AS376"/>
    <mergeCell ref="S374:S376"/>
    <mergeCell ref="T374:T376"/>
    <mergeCell ref="U374:U376"/>
    <mergeCell ref="V374:V376"/>
    <mergeCell ref="W374:W376"/>
    <mergeCell ref="X374:X376"/>
    <mergeCell ref="M374:M376"/>
    <mergeCell ref="N374:N376"/>
    <mergeCell ref="O374:O376"/>
    <mergeCell ref="P374:P376"/>
    <mergeCell ref="Q374:Q376"/>
    <mergeCell ref="R374:R376"/>
    <mergeCell ref="BO372:BO373"/>
    <mergeCell ref="D374:D376"/>
    <mergeCell ref="E374:E376"/>
    <mergeCell ref="F374:F376"/>
    <mergeCell ref="G374:G376"/>
    <mergeCell ref="H374:H376"/>
    <mergeCell ref="I374:I376"/>
    <mergeCell ref="J374:J376"/>
    <mergeCell ref="K374:K376"/>
    <mergeCell ref="L374:L376"/>
    <mergeCell ref="BI372:BI373"/>
    <mergeCell ref="BJ372:BJ373"/>
    <mergeCell ref="BK372:BK373"/>
    <mergeCell ref="BL372:BL373"/>
    <mergeCell ref="BM372:BM373"/>
    <mergeCell ref="BN372:BN373"/>
    <mergeCell ref="BC372:BC373"/>
    <mergeCell ref="BD372:BD373"/>
    <mergeCell ref="BL374:BL376"/>
    <mergeCell ref="BM374:BM376"/>
    <mergeCell ref="BN374:BN376"/>
    <mergeCell ref="BO374:BO376"/>
    <mergeCell ref="D377:D381"/>
    <mergeCell ref="E377:E381"/>
    <mergeCell ref="F377:F381"/>
    <mergeCell ref="G377:G381"/>
    <mergeCell ref="H377:H381"/>
    <mergeCell ref="I377:I381"/>
    <mergeCell ref="BF374:BF376"/>
    <mergeCell ref="BG374:BG376"/>
    <mergeCell ref="BH374:BH376"/>
    <mergeCell ref="BI374:BI376"/>
    <mergeCell ref="BJ374:BJ376"/>
    <mergeCell ref="BK374:BK376"/>
    <mergeCell ref="AZ374:AZ376"/>
    <mergeCell ref="BA374:BA376"/>
    <mergeCell ref="BB374:BB376"/>
    <mergeCell ref="BC374:BC376"/>
    <mergeCell ref="BD374:BD376"/>
    <mergeCell ref="BE374:BE376"/>
    <mergeCell ref="AT374:AT376"/>
    <mergeCell ref="AU374:AU376"/>
    <mergeCell ref="AV374:AV376"/>
    <mergeCell ref="AW374:AW376"/>
    <mergeCell ref="AX374:AX376"/>
    <mergeCell ref="AY374:AY376"/>
    <mergeCell ref="Y374:Y376"/>
    <mergeCell ref="Z374:Z376"/>
    <mergeCell ref="AA374:AA376"/>
    <mergeCell ref="AQ374:AQ376"/>
    <mergeCell ref="AU377:AU381"/>
    <mergeCell ref="AV377:AV381"/>
    <mergeCell ref="V377:V381"/>
    <mergeCell ref="W377:W381"/>
    <mergeCell ref="X377:X381"/>
    <mergeCell ref="Y377:Y381"/>
    <mergeCell ref="Z377:Z381"/>
    <mergeCell ref="AA377:AA381"/>
    <mergeCell ref="P377:P381"/>
    <mergeCell ref="Q377:Q381"/>
    <mergeCell ref="R377:R381"/>
    <mergeCell ref="S377:S381"/>
    <mergeCell ref="T377:T381"/>
    <mergeCell ref="U377:U381"/>
    <mergeCell ref="J377:J381"/>
    <mergeCell ref="K377:K381"/>
    <mergeCell ref="L377:L381"/>
    <mergeCell ref="M377:M381"/>
    <mergeCell ref="N377:N381"/>
    <mergeCell ref="O377:O381"/>
    <mergeCell ref="BO377:BO381"/>
    <mergeCell ref="A382:A398"/>
    <mergeCell ref="B382:B398"/>
    <mergeCell ref="C382:C398"/>
    <mergeCell ref="D382:D384"/>
    <mergeCell ref="E382:E384"/>
    <mergeCell ref="F382:F384"/>
    <mergeCell ref="G382:G384"/>
    <mergeCell ref="H382:H384"/>
    <mergeCell ref="I382:I384"/>
    <mergeCell ref="BI377:BI381"/>
    <mergeCell ref="BJ377:BJ381"/>
    <mergeCell ref="BK377:BK381"/>
    <mergeCell ref="BL377:BL381"/>
    <mergeCell ref="BM377:BM381"/>
    <mergeCell ref="BN377:BN381"/>
    <mergeCell ref="BC377:BC381"/>
    <mergeCell ref="BD377:BD381"/>
    <mergeCell ref="BE377:BE381"/>
    <mergeCell ref="BF377:BF381"/>
    <mergeCell ref="BG377:BG381"/>
    <mergeCell ref="BH377:BH381"/>
    <mergeCell ref="AW377:AW381"/>
    <mergeCell ref="AX377:AX381"/>
    <mergeCell ref="AY377:AY381"/>
    <mergeCell ref="AZ377:AZ381"/>
    <mergeCell ref="BA377:BA381"/>
    <mergeCell ref="BB377:BB381"/>
    <mergeCell ref="AQ377:AQ381"/>
    <mergeCell ref="AR377:AR381"/>
    <mergeCell ref="AS377:AS381"/>
    <mergeCell ref="AT377:AT381"/>
    <mergeCell ref="AU382:AU384"/>
    <mergeCell ref="AV382:AV384"/>
    <mergeCell ref="V382:V384"/>
    <mergeCell ref="W382:W384"/>
    <mergeCell ref="X382:X384"/>
    <mergeCell ref="Y382:Y384"/>
    <mergeCell ref="Z382:Z384"/>
    <mergeCell ref="AA382:AA384"/>
    <mergeCell ref="P382:P384"/>
    <mergeCell ref="Q382:Q384"/>
    <mergeCell ref="R382:R384"/>
    <mergeCell ref="S382:S384"/>
    <mergeCell ref="T382:T384"/>
    <mergeCell ref="U382:U384"/>
    <mergeCell ref="J382:J384"/>
    <mergeCell ref="K382:K384"/>
    <mergeCell ref="L382:L384"/>
    <mergeCell ref="M382:M384"/>
    <mergeCell ref="N382:N384"/>
    <mergeCell ref="O382:O384"/>
    <mergeCell ref="BO382:BO384"/>
    <mergeCell ref="D385:D389"/>
    <mergeCell ref="E385:E389"/>
    <mergeCell ref="F385:F389"/>
    <mergeCell ref="G385:G389"/>
    <mergeCell ref="H385:H389"/>
    <mergeCell ref="I385:I389"/>
    <mergeCell ref="J385:J389"/>
    <mergeCell ref="K385:K389"/>
    <mergeCell ref="L385:L389"/>
    <mergeCell ref="BI382:BI384"/>
    <mergeCell ref="BJ382:BJ384"/>
    <mergeCell ref="BK382:BK384"/>
    <mergeCell ref="BL382:BL384"/>
    <mergeCell ref="BM382:BM384"/>
    <mergeCell ref="BN382:BN384"/>
    <mergeCell ref="BC382:BC384"/>
    <mergeCell ref="BD382:BD384"/>
    <mergeCell ref="BE382:BE384"/>
    <mergeCell ref="BF382:BF384"/>
    <mergeCell ref="BG382:BG384"/>
    <mergeCell ref="BH382:BH384"/>
    <mergeCell ref="AW382:AW384"/>
    <mergeCell ref="AX382:AX384"/>
    <mergeCell ref="AY382:AY384"/>
    <mergeCell ref="AZ382:AZ384"/>
    <mergeCell ref="BA382:BA384"/>
    <mergeCell ref="BB382:BB384"/>
    <mergeCell ref="AQ382:AQ384"/>
    <mergeCell ref="AR382:AR384"/>
    <mergeCell ref="AS382:AS384"/>
    <mergeCell ref="AT382:AT384"/>
    <mergeCell ref="AX385:AX389"/>
    <mergeCell ref="AY385:AY389"/>
    <mergeCell ref="Y385:Y389"/>
    <mergeCell ref="Z385:Z389"/>
    <mergeCell ref="AA385:AA389"/>
    <mergeCell ref="AQ385:AQ389"/>
    <mergeCell ref="AR385:AR389"/>
    <mergeCell ref="AS385:AS389"/>
    <mergeCell ref="S385:S389"/>
    <mergeCell ref="T385:T389"/>
    <mergeCell ref="U385:U389"/>
    <mergeCell ref="V385:V389"/>
    <mergeCell ref="W385:W389"/>
    <mergeCell ref="X385:X389"/>
    <mergeCell ref="M385:M389"/>
    <mergeCell ref="N385:N389"/>
    <mergeCell ref="O385:O389"/>
    <mergeCell ref="P385:P389"/>
    <mergeCell ref="Q385:Q389"/>
    <mergeCell ref="R385:R389"/>
    <mergeCell ref="J390:J394"/>
    <mergeCell ref="K390:K394"/>
    <mergeCell ref="L390:L394"/>
    <mergeCell ref="M390:M394"/>
    <mergeCell ref="N390:N394"/>
    <mergeCell ref="O390:O394"/>
    <mergeCell ref="BL385:BL389"/>
    <mergeCell ref="BM385:BM389"/>
    <mergeCell ref="BN385:BN389"/>
    <mergeCell ref="BO385:BO389"/>
    <mergeCell ref="D390:D394"/>
    <mergeCell ref="E390:E394"/>
    <mergeCell ref="F390:F394"/>
    <mergeCell ref="G390:G394"/>
    <mergeCell ref="H390:H394"/>
    <mergeCell ref="I390:I394"/>
    <mergeCell ref="BF385:BF389"/>
    <mergeCell ref="BG385:BG389"/>
    <mergeCell ref="BH385:BH389"/>
    <mergeCell ref="BI385:BI389"/>
    <mergeCell ref="BJ385:BJ389"/>
    <mergeCell ref="BK385:BK389"/>
    <mergeCell ref="AZ385:AZ389"/>
    <mergeCell ref="BA385:BA389"/>
    <mergeCell ref="BB385:BB389"/>
    <mergeCell ref="BC385:BC389"/>
    <mergeCell ref="BD385:BD389"/>
    <mergeCell ref="BE385:BE389"/>
    <mergeCell ref="AT385:AT389"/>
    <mergeCell ref="AU385:AU389"/>
    <mergeCell ref="AV385:AV389"/>
    <mergeCell ref="AW385:AW389"/>
    <mergeCell ref="BA390:BA394"/>
    <mergeCell ref="BB390:BB394"/>
    <mergeCell ref="AQ390:AQ394"/>
    <mergeCell ref="AR390:AR394"/>
    <mergeCell ref="AS390:AS394"/>
    <mergeCell ref="AT390:AT394"/>
    <mergeCell ref="AU390:AU394"/>
    <mergeCell ref="AV390:AV394"/>
    <mergeCell ref="V390:V394"/>
    <mergeCell ref="W390:W394"/>
    <mergeCell ref="X390:X394"/>
    <mergeCell ref="Y390:Y394"/>
    <mergeCell ref="Z390:Z394"/>
    <mergeCell ref="AA390:AA394"/>
    <mergeCell ref="P390:P394"/>
    <mergeCell ref="Q390:Q394"/>
    <mergeCell ref="R390:R394"/>
    <mergeCell ref="S390:S394"/>
    <mergeCell ref="T390:T394"/>
    <mergeCell ref="U390:U394"/>
    <mergeCell ref="M395:M398"/>
    <mergeCell ref="N395:N398"/>
    <mergeCell ref="O395:O398"/>
    <mergeCell ref="P395:P398"/>
    <mergeCell ref="Q395:Q398"/>
    <mergeCell ref="R395:R398"/>
    <mergeCell ref="BO390:BO394"/>
    <mergeCell ref="D395:D398"/>
    <mergeCell ref="E395:E398"/>
    <mergeCell ref="F395:F398"/>
    <mergeCell ref="G395:G398"/>
    <mergeCell ref="H395:H398"/>
    <mergeCell ref="I395:I398"/>
    <mergeCell ref="J395:J398"/>
    <mergeCell ref="K395:K398"/>
    <mergeCell ref="L395:L398"/>
    <mergeCell ref="BI390:BI394"/>
    <mergeCell ref="BJ390:BJ394"/>
    <mergeCell ref="BK390:BK394"/>
    <mergeCell ref="BL390:BL394"/>
    <mergeCell ref="BM390:BM394"/>
    <mergeCell ref="BN390:BN394"/>
    <mergeCell ref="BC390:BC394"/>
    <mergeCell ref="BD390:BD394"/>
    <mergeCell ref="BE390:BE394"/>
    <mergeCell ref="BF390:BF394"/>
    <mergeCell ref="BG390:BG394"/>
    <mergeCell ref="BH390:BH394"/>
    <mergeCell ref="AW390:AW394"/>
    <mergeCell ref="AX390:AX394"/>
    <mergeCell ref="AY390:AY394"/>
    <mergeCell ref="AZ390:AZ394"/>
    <mergeCell ref="BD395:BD398"/>
    <mergeCell ref="BE395:BE398"/>
    <mergeCell ref="AT395:AT398"/>
    <mergeCell ref="AU395:AU398"/>
    <mergeCell ref="AV395:AV398"/>
    <mergeCell ref="AW395:AW398"/>
    <mergeCell ref="AX395:AX398"/>
    <mergeCell ref="AY395:AY398"/>
    <mergeCell ref="Y395:Y398"/>
    <mergeCell ref="Z395:Z398"/>
    <mergeCell ref="AA395:AA398"/>
    <mergeCell ref="AQ395:AQ398"/>
    <mergeCell ref="AR395:AR398"/>
    <mergeCell ref="AS395:AS398"/>
    <mergeCell ref="S395:S398"/>
    <mergeCell ref="T395:T398"/>
    <mergeCell ref="U395:U398"/>
    <mergeCell ref="V395:V398"/>
    <mergeCell ref="W395:W398"/>
    <mergeCell ref="X395:X398"/>
    <mergeCell ref="M399:M401"/>
    <mergeCell ref="N399:N401"/>
    <mergeCell ref="O399:O401"/>
    <mergeCell ref="P399:P401"/>
    <mergeCell ref="Q399:Q401"/>
    <mergeCell ref="R399:R401"/>
    <mergeCell ref="G399:G401"/>
    <mergeCell ref="H399:H401"/>
    <mergeCell ref="I399:I401"/>
    <mergeCell ref="J399:J401"/>
    <mergeCell ref="K399:K401"/>
    <mergeCell ref="L399:L401"/>
    <mergeCell ref="BL395:BL398"/>
    <mergeCell ref="BM395:BM398"/>
    <mergeCell ref="BN395:BN398"/>
    <mergeCell ref="BO395:BO398"/>
    <mergeCell ref="A399:A437"/>
    <mergeCell ref="B399:B437"/>
    <mergeCell ref="C399:C437"/>
    <mergeCell ref="D399:D401"/>
    <mergeCell ref="E399:E401"/>
    <mergeCell ref="F399:F401"/>
    <mergeCell ref="BF395:BF398"/>
    <mergeCell ref="BG395:BG398"/>
    <mergeCell ref="BH395:BH398"/>
    <mergeCell ref="BI395:BI398"/>
    <mergeCell ref="BJ395:BJ398"/>
    <mergeCell ref="BK395:BK398"/>
    <mergeCell ref="AZ395:AZ398"/>
    <mergeCell ref="BA395:BA398"/>
    <mergeCell ref="BB395:BB398"/>
    <mergeCell ref="BC395:BC398"/>
    <mergeCell ref="BD399:BD401"/>
    <mergeCell ref="BE399:BE401"/>
    <mergeCell ref="AT399:AT401"/>
    <mergeCell ref="AU399:AU401"/>
    <mergeCell ref="AV399:AV401"/>
    <mergeCell ref="AW399:AW401"/>
    <mergeCell ref="AX399:AX401"/>
    <mergeCell ref="AY399:AY401"/>
    <mergeCell ref="Y399:Y401"/>
    <mergeCell ref="Z399:Z401"/>
    <mergeCell ref="AA399:AA401"/>
    <mergeCell ref="AQ399:AQ401"/>
    <mergeCell ref="AR399:AR401"/>
    <mergeCell ref="AS399:AS401"/>
    <mergeCell ref="S399:S401"/>
    <mergeCell ref="T399:T401"/>
    <mergeCell ref="U399:U401"/>
    <mergeCell ref="V399:V401"/>
    <mergeCell ref="W399:W401"/>
    <mergeCell ref="X399:X401"/>
    <mergeCell ref="P402:P407"/>
    <mergeCell ref="Q402:Q407"/>
    <mergeCell ref="R402:R407"/>
    <mergeCell ref="S402:S407"/>
    <mergeCell ref="T402:T407"/>
    <mergeCell ref="U402:U407"/>
    <mergeCell ref="J402:J407"/>
    <mergeCell ref="K402:K407"/>
    <mergeCell ref="L402:L407"/>
    <mergeCell ref="M402:M407"/>
    <mergeCell ref="N402:N407"/>
    <mergeCell ref="O402:O407"/>
    <mergeCell ref="BL399:BL401"/>
    <mergeCell ref="BM399:BM401"/>
    <mergeCell ref="BN399:BN401"/>
    <mergeCell ref="BO399:BO401"/>
    <mergeCell ref="D402:D407"/>
    <mergeCell ref="E402:E407"/>
    <mergeCell ref="F402:F407"/>
    <mergeCell ref="G402:G407"/>
    <mergeCell ref="H402:H407"/>
    <mergeCell ref="I402:I407"/>
    <mergeCell ref="BF399:BF401"/>
    <mergeCell ref="BG399:BG401"/>
    <mergeCell ref="BH399:BH401"/>
    <mergeCell ref="BI399:BI401"/>
    <mergeCell ref="BJ399:BJ401"/>
    <mergeCell ref="BK399:BK401"/>
    <mergeCell ref="AZ399:AZ401"/>
    <mergeCell ref="BA399:BA401"/>
    <mergeCell ref="BB399:BB401"/>
    <mergeCell ref="BC399:BC401"/>
    <mergeCell ref="BE402:BE407"/>
    <mergeCell ref="BF402:BF407"/>
    <mergeCell ref="BG402:BG407"/>
    <mergeCell ref="BH402:BH407"/>
    <mergeCell ref="AW402:AW407"/>
    <mergeCell ref="AX402:AX407"/>
    <mergeCell ref="AY402:AY407"/>
    <mergeCell ref="AZ402:AZ407"/>
    <mergeCell ref="BA402:BA407"/>
    <mergeCell ref="BB402:BB407"/>
    <mergeCell ref="AQ402:AQ407"/>
    <mergeCell ref="AR402:AR407"/>
    <mergeCell ref="AS402:AS407"/>
    <mergeCell ref="AT402:AT407"/>
    <mergeCell ref="AU402:AU407"/>
    <mergeCell ref="AV402:AV407"/>
    <mergeCell ref="V402:V407"/>
    <mergeCell ref="W402:W407"/>
    <mergeCell ref="X402:X407"/>
    <mergeCell ref="Y402:Y407"/>
    <mergeCell ref="Z402:Z407"/>
    <mergeCell ref="AA402:AA407"/>
    <mergeCell ref="AR408:AR412"/>
    <mergeCell ref="AS408:AS412"/>
    <mergeCell ref="S408:S412"/>
    <mergeCell ref="T408:T412"/>
    <mergeCell ref="U408:U412"/>
    <mergeCell ref="V408:V412"/>
    <mergeCell ref="W408:W412"/>
    <mergeCell ref="X408:X412"/>
    <mergeCell ref="M408:M412"/>
    <mergeCell ref="N408:N412"/>
    <mergeCell ref="O408:O412"/>
    <mergeCell ref="P408:P412"/>
    <mergeCell ref="Q408:Q412"/>
    <mergeCell ref="R408:R412"/>
    <mergeCell ref="BO402:BO407"/>
    <mergeCell ref="D408:D412"/>
    <mergeCell ref="E408:E412"/>
    <mergeCell ref="F408:F412"/>
    <mergeCell ref="G408:G412"/>
    <mergeCell ref="H408:H412"/>
    <mergeCell ref="I408:I412"/>
    <mergeCell ref="J408:J412"/>
    <mergeCell ref="K408:K412"/>
    <mergeCell ref="L408:L412"/>
    <mergeCell ref="BI402:BI407"/>
    <mergeCell ref="BJ402:BJ407"/>
    <mergeCell ref="BK402:BK407"/>
    <mergeCell ref="BL402:BL407"/>
    <mergeCell ref="BM402:BM407"/>
    <mergeCell ref="BN402:BN407"/>
    <mergeCell ref="BC402:BC407"/>
    <mergeCell ref="BD402:BD407"/>
    <mergeCell ref="BL408:BL412"/>
    <mergeCell ref="BM408:BM412"/>
    <mergeCell ref="BN408:BN412"/>
    <mergeCell ref="BO408:BO412"/>
    <mergeCell ref="D413:D416"/>
    <mergeCell ref="E413:E416"/>
    <mergeCell ref="F413:F416"/>
    <mergeCell ref="G413:G416"/>
    <mergeCell ref="H413:H416"/>
    <mergeCell ref="I413:I416"/>
    <mergeCell ref="BF408:BF412"/>
    <mergeCell ref="BG408:BG412"/>
    <mergeCell ref="BH408:BH412"/>
    <mergeCell ref="BI408:BI412"/>
    <mergeCell ref="BJ408:BJ412"/>
    <mergeCell ref="BK408:BK412"/>
    <mergeCell ref="AZ408:AZ412"/>
    <mergeCell ref="BA408:BA412"/>
    <mergeCell ref="BB408:BB412"/>
    <mergeCell ref="BC408:BC412"/>
    <mergeCell ref="BD408:BD412"/>
    <mergeCell ref="BE408:BE412"/>
    <mergeCell ref="AT408:AT412"/>
    <mergeCell ref="AU408:AU412"/>
    <mergeCell ref="AV408:AV412"/>
    <mergeCell ref="AW408:AW412"/>
    <mergeCell ref="AX408:AX412"/>
    <mergeCell ref="AY408:AY412"/>
    <mergeCell ref="Y408:Y412"/>
    <mergeCell ref="Z408:Z412"/>
    <mergeCell ref="AA408:AA412"/>
    <mergeCell ref="AQ408:AQ412"/>
    <mergeCell ref="AU413:AU416"/>
    <mergeCell ref="AV413:AV416"/>
    <mergeCell ref="V413:V416"/>
    <mergeCell ref="W413:W416"/>
    <mergeCell ref="X413:X416"/>
    <mergeCell ref="Y413:Y416"/>
    <mergeCell ref="Z413:Z416"/>
    <mergeCell ref="AA413:AA416"/>
    <mergeCell ref="P413:P416"/>
    <mergeCell ref="Q413:Q416"/>
    <mergeCell ref="R413:R416"/>
    <mergeCell ref="S413:S416"/>
    <mergeCell ref="T413:T416"/>
    <mergeCell ref="U413:U416"/>
    <mergeCell ref="J413:J416"/>
    <mergeCell ref="K413:K416"/>
    <mergeCell ref="L413:L416"/>
    <mergeCell ref="M413:M416"/>
    <mergeCell ref="N413:N416"/>
    <mergeCell ref="O413:O416"/>
    <mergeCell ref="BO413:BO416"/>
    <mergeCell ref="D417:D421"/>
    <mergeCell ref="E417:E421"/>
    <mergeCell ref="F417:F421"/>
    <mergeCell ref="G417:G421"/>
    <mergeCell ref="H417:H421"/>
    <mergeCell ref="I417:I421"/>
    <mergeCell ref="J417:J421"/>
    <mergeCell ref="K417:K421"/>
    <mergeCell ref="L417:L421"/>
    <mergeCell ref="BI413:BI416"/>
    <mergeCell ref="BJ413:BJ416"/>
    <mergeCell ref="BK413:BK416"/>
    <mergeCell ref="BL413:BL416"/>
    <mergeCell ref="BM413:BM416"/>
    <mergeCell ref="BN413:BN416"/>
    <mergeCell ref="BC413:BC416"/>
    <mergeCell ref="BD413:BD416"/>
    <mergeCell ref="BE413:BE416"/>
    <mergeCell ref="BF413:BF416"/>
    <mergeCell ref="BG413:BG416"/>
    <mergeCell ref="BH413:BH416"/>
    <mergeCell ref="AW413:AW416"/>
    <mergeCell ref="AX413:AX416"/>
    <mergeCell ref="AY413:AY416"/>
    <mergeCell ref="AZ413:AZ416"/>
    <mergeCell ref="BA413:BA416"/>
    <mergeCell ref="BB413:BB416"/>
    <mergeCell ref="AQ413:AQ416"/>
    <mergeCell ref="AR413:AR416"/>
    <mergeCell ref="AS413:AS416"/>
    <mergeCell ref="AT413:AT416"/>
    <mergeCell ref="AX417:AX421"/>
    <mergeCell ref="AY417:AY421"/>
    <mergeCell ref="Y417:Y421"/>
    <mergeCell ref="Z417:Z421"/>
    <mergeCell ref="AA417:AA421"/>
    <mergeCell ref="AQ417:AQ421"/>
    <mergeCell ref="AR417:AR421"/>
    <mergeCell ref="AS417:AS421"/>
    <mergeCell ref="S417:S421"/>
    <mergeCell ref="T417:T421"/>
    <mergeCell ref="U417:U421"/>
    <mergeCell ref="V417:V421"/>
    <mergeCell ref="W417:W421"/>
    <mergeCell ref="X417:X421"/>
    <mergeCell ref="M417:M421"/>
    <mergeCell ref="N417:N421"/>
    <mergeCell ref="O417:O421"/>
    <mergeCell ref="P417:P421"/>
    <mergeCell ref="Q417:Q421"/>
    <mergeCell ref="R417:R421"/>
    <mergeCell ref="J422:J425"/>
    <mergeCell ref="K422:K425"/>
    <mergeCell ref="L422:L425"/>
    <mergeCell ref="M422:M425"/>
    <mergeCell ref="N422:N425"/>
    <mergeCell ref="O422:O425"/>
    <mergeCell ref="BL417:BL421"/>
    <mergeCell ref="BM417:BM421"/>
    <mergeCell ref="BN417:BN421"/>
    <mergeCell ref="BO417:BO421"/>
    <mergeCell ref="D422:D425"/>
    <mergeCell ref="E422:E425"/>
    <mergeCell ref="F422:F425"/>
    <mergeCell ref="G422:G425"/>
    <mergeCell ref="H422:H425"/>
    <mergeCell ref="I422:I425"/>
    <mergeCell ref="BF417:BF421"/>
    <mergeCell ref="BG417:BG421"/>
    <mergeCell ref="BH417:BH421"/>
    <mergeCell ref="BI417:BI421"/>
    <mergeCell ref="BJ417:BJ421"/>
    <mergeCell ref="BK417:BK421"/>
    <mergeCell ref="AZ417:AZ421"/>
    <mergeCell ref="BA417:BA421"/>
    <mergeCell ref="BB417:BB421"/>
    <mergeCell ref="BC417:BC421"/>
    <mergeCell ref="BD417:BD421"/>
    <mergeCell ref="BE417:BE421"/>
    <mergeCell ref="AT417:AT421"/>
    <mergeCell ref="AU417:AU421"/>
    <mergeCell ref="AV417:AV421"/>
    <mergeCell ref="AW417:AW421"/>
    <mergeCell ref="BA422:BA425"/>
    <mergeCell ref="BB422:BB425"/>
    <mergeCell ref="AQ422:AQ425"/>
    <mergeCell ref="AR422:AR425"/>
    <mergeCell ref="AS422:AS425"/>
    <mergeCell ref="AT422:AT425"/>
    <mergeCell ref="AU422:AU425"/>
    <mergeCell ref="AV422:AV425"/>
    <mergeCell ref="V422:V425"/>
    <mergeCell ref="W422:W425"/>
    <mergeCell ref="X422:X425"/>
    <mergeCell ref="Y422:Y425"/>
    <mergeCell ref="Z422:Z425"/>
    <mergeCell ref="AA422:AA425"/>
    <mergeCell ref="P422:P425"/>
    <mergeCell ref="Q422:Q425"/>
    <mergeCell ref="R422:R425"/>
    <mergeCell ref="S422:S425"/>
    <mergeCell ref="T422:T425"/>
    <mergeCell ref="U422:U425"/>
    <mergeCell ref="M426:M428"/>
    <mergeCell ref="N426:N428"/>
    <mergeCell ref="O426:O428"/>
    <mergeCell ref="P426:P428"/>
    <mergeCell ref="Q426:Q428"/>
    <mergeCell ref="R426:R428"/>
    <mergeCell ref="BO422:BO425"/>
    <mergeCell ref="D426:D428"/>
    <mergeCell ref="E426:E428"/>
    <mergeCell ref="F426:F428"/>
    <mergeCell ref="G426:G428"/>
    <mergeCell ref="H426:H428"/>
    <mergeCell ref="I426:I428"/>
    <mergeCell ref="J426:J428"/>
    <mergeCell ref="K426:K428"/>
    <mergeCell ref="L426:L428"/>
    <mergeCell ref="BI422:BI425"/>
    <mergeCell ref="BJ422:BJ425"/>
    <mergeCell ref="BK422:BK425"/>
    <mergeCell ref="BL422:BL425"/>
    <mergeCell ref="BM422:BM425"/>
    <mergeCell ref="BN422:BN425"/>
    <mergeCell ref="BC422:BC425"/>
    <mergeCell ref="BD422:BD425"/>
    <mergeCell ref="BE422:BE425"/>
    <mergeCell ref="BF422:BF425"/>
    <mergeCell ref="BG422:BG425"/>
    <mergeCell ref="BH422:BH425"/>
    <mergeCell ref="AW422:AW425"/>
    <mergeCell ref="AX422:AX425"/>
    <mergeCell ref="AY422:AY425"/>
    <mergeCell ref="AZ422:AZ425"/>
    <mergeCell ref="BD426:BD428"/>
    <mergeCell ref="BE426:BE428"/>
    <mergeCell ref="AT426:AT428"/>
    <mergeCell ref="AU426:AU428"/>
    <mergeCell ref="AV426:AV428"/>
    <mergeCell ref="AW426:AW428"/>
    <mergeCell ref="AX426:AX428"/>
    <mergeCell ref="AY426:AY428"/>
    <mergeCell ref="Y426:Y428"/>
    <mergeCell ref="Z426:Z428"/>
    <mergeCell ref="AA426:AA428"/>
    <mergeCell ref="AQ426:AQ428"/>
    <mergeCell ref="AR426:AR428"/>
    <mergeCell ref="AS426:AS428"/>
    <mergeCell ref="S426:S428"/>
    <mergeCell ref="T426:T428"/>
    <mergeCell ref="U426:U428"/>
    <mergeCell ref="V426:V428"/>
    <mergeCell ref="W426:W428"/>
    <mergeCell ref="X426:X428"/>
    <mergeCell ref="P429:P431"/>
    <mergeCell ref="Q429:Q431"/>
    <mergeCell ref="R429:R431"/>
    <mergeCell ref="S429:S431"/>
    <mergeCell ref="T429:T431"/>
    <mergeCell ref="U429:U431"/>
    <mergeCell ref="J429:J431"/>
    <mergeCell ref="K429:K431"/>
    <mergeCell ref="L429:L431"/>
    <mergeCell ref="M429:M431"/>
    <mergeCell ref="N429:N431"/>
    <mergeCell ref="O429:O431"/>
    <mergeCell ref="BL426:BL428"/>
    <mergeCell ref="BM426:BM428"/>
    <mergeCell ref="BN426:BN428"/>
    <mergeCell ref="BO426:BO428"/>
    <mergeCell ref="D429:D431"/>
    <mergeCell ref="E429:E431"/>
    <mergeCell ref="F429:F431"/>
    <mergeCell ref="G429:G431"/>
    <mergeCell ref="H429:H431"/>
    <mergeCell ref="I429:I431"/>
    <mergeCell ref="BF426:BF428"/>
    <mergeCell ref="BG426:BG428"/>
    <mergeCell ref="BH426:BH428"/>
    <mergeCell ref="BI426:BI428"/>
    <mergeCell ref="BJ426:BJ428"/>
    <mergeCell ref="BK426:BK428"/>
    <mergeCell ref="AZ426:AZ428"/>
    <mergeCell ref="BA426:BA428"/>
    <mergeCell ref="BB426:BB428"/>
    <mergeCell ref="BC426:BC428"/>
    <mergeCell ref="BE429:BE431"/>
    <mergeCell ref="BF429:BF431"/>
    <mergeCell ref="BG429:BG431"/>
    <mergeCell ref="BH429:BH431"/>
    <mergeCell ref="AW429:AW431"/>
    <mergeCell ref="AX429:AX431"/>
    <mergeCell ref="AY429:AY431"/>
    <mergeCell ref="AZ429:AZ431"/>
    <mergeCell ref="BA429:BA431"/>
    <mergeCell ref="BB429:BB431"/>
    <mergeCell ref="AQ429:AQ431"/>
    <mergeCell ref="AR429:AR431"/>
    <mergeCell ref="AS429:AS431"/>
    <mergeCell ref="AT429:AT431"/>
    <mergeCell ref="AU429:AU431"/>
    <mergeCell ref="AV429:AV431"/>
    <mergeCell ref="V429:V431"/>
    <mergeCell ref="W429:W431"/>
    <mergeCell ref="X429:X431"/>
    <mergeCell ref="Y429:Y431"/>
    <mergeCell ref="Z429:Z431"/>
    <mergeCell ref="AA429:AA431"/>
    <mergeCell ref="AR432:AR433"/>
    <mergeCell ref="AS432:AS433"/>
    <mergeCell ref="S432:S433"/>
    <mergeCell ref="T432:T433"/>
    <mergeCell ref="U432:U433"/>
    <mergeCell ref="V432:V433"/>
    <mergeCell ref="W432:W433"/>
    <mergeCell ref="X432:X433"/>
    <mergeCell ref="M432:M433"/>
    <mergeCell ref="N432:N433"/>
    <mergeCell ref="O432:O433"/>
    <mergeCell ref="P432:P433"/>
    <mergeCell ref="Q432:Q433"/>
    <mergeCell ref="R432:R433"/>
    <mergeCell ref="BO429:BO431"/>
    <mergeCell ref="D432:D433"/>
    <mergeCell ref="E432:E433"/>
    <mergeCell ref="F432:F433"/>
    <mergeCell ref="G432:G433"/>
    <mergeCell ref="H432:H433"/>
    <mergeCell ref="I432:I433"/>
    <mergeCell ref="J432:J433"/>
    <mergeCell ref="K432:K433"/>
    <mergeCell ref="L432:L433"/>
    <mergeCell ref="BI429:BI431"/>
    <mergeCell ref="BJ429:BJ431"/>
    <mergeCell ref="BK429:BK431"/>
    <mergeCell ref="BL429:BL431"/>
    <mergeCell ref="BM429:BM431"/>
    <mergeCell ref="BN429:BN431"/>
    <mergeCell ref="BC429:BC431"/>
    <mergeCell ref="BD429:BD431"/>
    <mergeCell ref="BL432:BL433"/>
    <mergeCell ref="BM432:BM433"/>
    <mergeCell ref="BN432:BN433"/>
    <mergeCell ref="BO432:BO433"/>
    <mergeCell ref="D434:D435"/>
    <mergeCell ref="E434:E435"/>
    <mergeCell ref="F434:F435"/>
    <mergeCell ref="G434:G435"/>
    <mergeCell ref="H434:H435"/>
    <mergeCell ref="I434:I435"/>
    <mergeCell ref="BF432:BF433"/>
    <mergeCell ref="BG432:BG433"/>
    <mergeCell ref="BH432:BH433"/>
    <mergeCell ref="BI432:BI433"/>
    <mergeCell ref="BJ432:BJ433"/>
    <mergeCell ref="BK432:BK433"/>
    <mergeCell ref="AZ432:AZ433"/>
    <mergeCell ref="BA432:BA433"/>
    <mergeCell ref="BB432:BB433"/>
    <mergeCell ref="BC432:BC433"/>
    <mergeCell ref="BD432:BD433"/>
    <mergeCell ref="BE432:BE433"/>
    <mergeCell ref="AT432:AT433"/>
    <mergeCell ref="AU432:AU433"/>
    <mergeCell ref="AV432:AV433"/>
    <mergeCell ref="AW432:AW433"/>
    <mergeCell ref="AX432:AX433"/>
    <mergeCell ref="AY432:AY433"/>
    <mergeCell ref="Y432:Y433"/>
    <mergeCell ref="Z432:Z433"/>
    <mergeCell ref="AA432:AA433"/>
    <mergeCell ref="AQ432:AQ433"/>
    <mergeCell ref="AU434:AU435"/>
    <mergeCell ref="AV434:AV435"/>
    <mergeCell ref="V434:V435"/>
    <mergeCell ref="W434:W435"/>
    <mergeCell ref="X434:X435"/>
    <mergeCell ref="Y434:Y435"/>
    <mergeCell ref="Z434:Z435"/>
    <mergeCell ref="AA434:AA435"/>
    <mergeCell ref="P434:P435"/>
    <mergeCell ref="Q434:Q435"/>
    <mergeCell ref="R434:R435"/>
    <mergeCell ref="S434:S435"/>
    <mergeCell ref="T434:T435"/>
    <mergeCell ref="U434:U435"/>
    <mergeCell ref="J434:J435"/>
    <mergeCell ref="K434:K435"/>
    <mergeCell ref="L434:L435"/>
    <mergeCell ref="M434:M435"/>
    <mergeCell ref="N434:N435"/>
    <mergeCell ref="O434:O435"/>
    <mergeCell ref="BO434:BO435"/>
    <mergeCell ref="A438:A474"/>
    <mergeCell ref="B438:B474"/>
    <mergeCell ref="C438:C474"/>
    <mergeCell ref="D438:D442"/>
    <mergeCell ref="E438:E442"/>
    <mergeCell ref="F438:F442"/>
    <mergeCell ref="G438:G442"/>
    <mergeCell ref="H438:H442"/>
    <mergeCell ref="I438:I442"/>
    <mergeCell ref="BI434:BI435"/>
    <mergeCell ref="BJ434:BJ435"/>
    <mergeCell ref="BK434:BK435"/>
    <mergeCell ref="BL434:BL435"/>
    <mergeCell ref="BM434:BM435"/>
    <mergeCell ref="BN434:BN435"/>
    <mergeCell ref="BC434:BC435"/>
    <mergeCell ref="BD434:BD435"/>
    <mergeCell ref="BE434:BE435"/>
    <mergeCell ref="BF434:BF435"/>
    <mergeCell ref="BG434:BG435"/>
    <mergeCell ref="BH434:BH435"/>
    <mergeCell ref="AW434:AW435"/>
    <mergeCell ref="AX434:AX435"/>
    <mergeCell ref="AY434:AY435"/>
    <mergeCell ref="AZ434:AZ435"/>
    <mergeCell ref="BA434:BA435"/>
    <mergeCell ref="BB434:BB435"/>
    <mergeCell ref="AQ434:AQ435"/>
    <mergeCell ref="AR434:AR435"/>
    <mergeCell ref="AS434:AS435"/>
    <mergeCell ref="AT434:AT435"/>
    <mergeCell ref="AU438:AU442"/>
    <mergeCell ref="AV438:AV442"/>
    <mergeCell ref="V438:V442"/>
    <mergeCell ref="W438:W442"/>
    <mergeCell ref="X438:X442"/>
    <mergeCell ref="Y438:Y442"/>
    <mergeCell ref="Z438:Z442"/>
    <mergeCell ref="AA438:AA442"/>
    <mergeCell ref="P438:P442"/>
    <mergeCell ref="Q438:Q442"/>
    <mergeCell ref="R438:R442"/>
    <mergeCell ref="S438:S442"/>
    <mergeCell ref="T438:T442"/>
    <mergeCell ref="U438:U442"/>
    <mergeCell ref="J438:J442"/>
    <mergeCell ref="K438:K442"/>
    <mergeCell ref="L438:L442"/>
    <mergeCell ref="M438:M442"/>
    <mergeCell ref="N438:N442"/>
    <mergeCell ref="O438:O442"/>
    <mergeCell ref="BO438:BO442"/>
    <mergeCell ref="D443:D445"/>
    <mergeCell ref="E443:E445"/>
    <mergeCell ref="F443:F445"/>
    <mergeCell ref="G443:G445"/>
    <mergeCell ref="H443:H445"/>
    <mergeCell ref="I443:I445"/>
    <mergeCell ref="J443:J445"/>
    <mergeCell ref="K443:K445"/>
    <mergeCell ref="L443:L445"/>
    <mergeCell ref="BI438:BI442"/>
    <mergeCell ref="BJ438:BJ442"/>
    <mergeCell ref="BK438:BK442"/>
    <mergeCell ref="BL438:BL442"/>
    <mergeCell ref="BM438:BM442"/>
    <mergeCell ref="BN438:BN442"/>
    <mergeCell ref="BC438:BC442"/>
    <mergeCell ref="BD438:BD442"/>
    <mergeCell ref="BE438:BE442"/>
    <mergeCell ref="BF438:BF442"/>
    <mergeCell ref="BG438:BG442"/>
    <mergeCell ref="BH438:BH442"/>
    <mergeCell ref="AW438:AW442"/>
    <mergeCell ref="AX438:AX442"/>
    <mergeCell ref="AY438:AY442"/>
    <mergeCell ref="AZ438:AZ442"/>
    <mergeCell ref="BA438:BA442"/>
    <mergeCell ref="BB438:BB442"/>
    <mergeCell ref="AQ438:AQ442"/>
    <mergeCell ref="AR438:AR442"/>
    <mergeCell ref="AS438:AS442"/>
    <mergeCell ref="AT438:AT442"/>
    <mergeCell ref="AX443:AX445"/>
    <mergeCell ref="AY443:AY445"/>
    <mergeCell ref="Y443:Y445"/>
    <mergeCell ref="Z443:Z445"/>
    <mergeCell ref="AA443:AA445"/>
    <mergeCell ref="AQ443:AQ445"/>
    <mergeCell ref="AR443:AR445"/>
    <mergeCell ref="AS443:AS445"/>
    <mergeCell ref="S443:S445"/>
    <mergeCell ref="T443:T445"/>
    <mergeCell ref="U443:U445"/>
    <mergeCell ref="V443:V445"/>
    <mergeCell ref="W443:W445"/>
    <mergeCell ref="X443:X445"/>
    <mergeCell ref="M443:M445"/>
    <mergeCell ref="N443:N445"/>
    <mergeCell ref="O443:O445"/>
    <mergeCell ref="P443:P445"/>
    <mergeCell ref="Q443:Q445"/>
    <mergeCell ref="R443:R445"/>
    <mergeCell ref="J446:J449"/>
    <mergeCell ref="K446:K449"/>
    <mergeCell ref="L446:L449"/>
    <mergeCell ref="M446:M449"/>
    <mergeCell ref="N446:N449"/>
    <mergeCell ref="O446:O449"/>
    <mergeCell ref="BL443:BL445"/>
    <mergeCell ref="BM443:BM445"/>
    <mergeCell ref="BN443:BN445"/>
    <mergeCell ref="BO443:BO445"/>
    <mergeCell ref="D446:D449"/>
    <mergeCell ref="E446:E449"/>
    <mergeCell ref="F446:F449"/>
    <mergeCell ref="G446:G449"/>
    <mergeCell ref="H446:H449"/>
    <mergeCell ref="I446:I449"/>
    <mergeCell ref="BF443:BF445"/>
    <mergeCell ref="BG443:BG445"/>
    <mergeCell ref="BH443:BH445"/>
    <mergeCell ref="BI443:BI445"/>
    <mergeCell ref="BJ443:BJ445"/>
    <mergeCell ref="BK443:BK445"/>
    <mergeCell ref="AZ443:AZ445"/>
    <mergeCell ref="BA443:BA445"/>
    <mergeCell ref="BB443:BB445"/>
    <mergeCell ref="BC443:BC445"/>
    <mergeCell ref="BD443:BD445"/>
    <mergeCell ref="BE443:BE445"/>
    <mergeCell ref="AT443:AT445"/>
    <mergeCell ref="AU443:AU445"/>
    <mergeCell ref="AV443:AV445"/>
    <mergeCell ref="AW443:AW445"/>
    <mergeCell ref="BA446:BA449"/>
    <mergeCell ref="BB446:BB449"/>
    <mergeCell ref="AQ446:AQ449"/>
    <mergeCell ref="AR446:AR449"/>
    <mergeCell ref="AS446:AS449"/>
    <mergeCell ref="AT446:AT449"/>
    <mergeCell ref="AU446:AU449"/>
    <mergeCell ref="AV446:AV449"/>
    <mergeCell ref="V446:V449"/>
    <mergeCell ref="W446:W449"/>
    <mergeCell ref="X446:X449"/>
    <mergeCell ref="Y446:Y449"/>
    <mergeCell ref="Z446:Z449"/>
    <mergeCell ref="AA446:AA449"/>
    <mergeCell ref="P446:P449"/>
    <mergeCell ref="Q446:Q449"/>
    <mergeCell ref="R446:R449"/>
    <mergeCell ref="S446:S449"/>
    <mergeCell ref="T446:T449"/>
    <mergeCell ref="U446:U449"/>
    <mergeCell ref="M450:M454"/>
    <mergeCell ref="N450:N454"/>
    <mergeCell ref="O450:O454"/>
    <mergeCell ref="P450:P454"/>
    <mergeCell ref="Q450:Q454"/>
    <mergeCell ref="R450:R454"/>
    <mergeCell ref="BO446:BO449"/>
    <mergeCell ref="D450:D454"/>
    <mergeCell ref="E450:E454"/>
    <mergeCell ref="F450:F454"/>
    <mergeCell ref="G450:G454"/>
    <mergeCell ref="H450:H454"/>
    <mergeCell ref="I450:I454"/>
    <mergeCell ref="J450:J454"/>
    <mergeCell ref="K450:K454"/>
    <mergeCell ref="L450:L454"/>
    <mergeCell ref="BI446:BI449"/>
    <mergeCell ref="BJ446:BJ449"/>
    <mergeCell ref="BK446:BK449"/>
    <mergeCell ref="BL446:BL449"/>
    <mergeCell ref="BM446:BM449"/>
    <mergeCell ref="BN446:BN449"/>
    <mergeCell ref="BC446:BC449"/>
    <mergeCell ref="BD446:BD449"/>
    <mergeCell ref="BE446:BE449"/>
    <mergeCell ref="BF446:BF449"/>
    <mergeCell ref="BG446:BG449"/>
    <mergeCell ref="BH446:BH449"/>
    <mergeCell ref="AW446:AW449"/>
    <mergeCell ref="AX446:AX449"/>
    <mergeCell ref="AY446:AY449"/>
    <mergeCell ref="AZ446:AZ449"/>
    <mergeCell ref="BD450:BD454"/>
    <mergeCell ref="BE450:BE454"/>
    <mergeCell ref="AT450:AT454"/>
    <mergeCell ref="AU450:AU454"/>
    <mergeCell ref="AV450:AV454"/>
    <mergeCell ref="AW450:AW454"/>
    <mergeCell ref="AX450:AX454"/>
    <mergeCell ref="AY450:AY454"/>
    <mergeCell ref="Y450:Y454"/>
    <mergeCell ref="Z450:Z454"/>
    <mergeCell ref="AA450:AA454"/>
    <mergeCell ref="AQ450:AQ454"/>
    <mergeCell ref="AR450:AR454"/>
    <mergeCell ref="AS450:AS454"/>
    <mergeCell ref="S450:S454"/>
    <mergeCell ref="T450:T454"/>
    <mergeCell ref="U450:U454"/>
    <mergeCell ref="V450:V454"/>
    <mergeCell ref="W450:W454"/>
    <mergeCell ref="X450:X454"/>
    <mergeCell ref="P455:P456"/>
    <mergeCell ref="Q455:Q456"/>
    <mergeCell ref="R455:R456"/>
    <mergeCell ref="S455:S456"/>
    <mergeCell ref="T455:T456"/>
    <mergeCell ref="U455:U456"/>
    <mergeCell ref="J455:J456"/>
    <mergeCell ref="K455:K456"/>
    <mergeCell ref="L455:L456"/>
    <mergeCell ref="M455:M456"/>
    <mergeCell ref="N455:N456"/>
    <mergeCell ref="O455:O456"/>
    <mergeCell ref="BL450:BL454"/>
    <mergeCell ref="BM450:BM454"/>
    <mergeCell ref="BN450:BN454"/>
    <mergeCell ref="BO450:BO454"/>
    <mergeCell ref="D455:D456"/>
    <mergeCell ref="E455:E456"/>
    <mergeCell ref="F455:F456"/>
    <mergeCell ref="G455:G456"/>
    <mergeCell ref="H455:H456"/>
    <mergeCell ref="I455:I456"/>
    <mergeCell ref="BF450:BF454"/>
    <mergeCell ref="BG450:BG454"/>
    <mergeCell ref="BH450:BH454"/>
    <mergeCell ref="BI450:BI454"/>
    <mergeCell ref="BJ450:BJ454"/>
    <mergeCell ref="BK450:BK454"/>
    <mergeCell ref="AZ450:AZ454"/>
    <mergeCell ref="BA450:BA454"/>
    <mergeCell ref="BB450:BB454"/>
    <mergeCell ref="BC450:BC454"/>
    <mergeCell ref="BE455:BE456"/>
    <mergeCell ref="BF455:BF456"/>
    <mergeCell ref="BG455:BG456"/>
    <mergeCell ref="BH455:BH456"/>
    <mergeCell ref="AW455:AW456"/>
    <mergeCell ref="AX455:AX456"/>
    <mergeCell ref="AY455:AY456"/>
    <mergeCell ref="AZ455:AZ456"/>
    <mergeCell ref="BA455:BA456"/>
    <mergeCell ref="BB455:BB456"/>
    <mergeCell ref="AQ455:AQ456"/>
    <mergeCell ref="AR455:AR456"/>
    <mergeCell ref="AS455:AS456"/>
    <mergeCell ref="AT455:AT456"/>
    <mergeCell ref="AU455:AU456"/>
    <mergeCell ref="AV455:AV456"/>
    <mergeCell ref="V455:V456"/>
    <mergeCell ref="W455:W456"/>
    <mergeCell ref="X455:X456"/>
    <mergeCell ref="Y455:Y456"/>
    <mergeCell ref="Z455:Z456"/>
    <mergeCell ref="AA455:AA456"/>
    <mergeCell ref="AR457:AR458"/>
    <mergeCell ref="AS457:AS458"/>
    <mergeCell ref="S457:S458"/>
    <mergeCell ref="T457:T458"/>
    <mergeCell ref="U457:U458"/>
    <mergeCell ref="V457:V458"/>
    <mergeCell ref="W457:W458"/>
    <mergeCell ref="X457:X458"/>
    <mergeCell ref="M457:M458"/>
    <mergeCell ref="N457:N458"/>
    <mergeCell ref="O457:O458"/>
    <mergeCell ref="P457:P458"/>
    <mergeCell ref="Q457:Q458"/>
    <mergeCell ref="R457:R458"/>
    <mergeCell ref="BO455:BO456"/>
    <mergeCell ref="D457:D458"/>
    <mergeCell ref="E457:E458"/>
    <mergeCell ref="F457:F458"/>
    <mergeCell ref="G457:G458"/>
    <mergeCell ref="H457:H458"/>
    <mergeCell ref="I457:I458"/>
    <mergeCell ref="J457:J458"/>
    <mergeCell ref="K457:K458"/>
    <mergeCell ref="L457:L458"/>
    <mergeCell ref="BI455:BI456"/>
    <mergeCell ref="BJ455:BJ456"/>
    <mergeCell ref="BK455:BK456"/>
    <mergeCell ref="BL455:BL456"/>
    <mergeCell ref="BM455:BM456"/>
    <mergeCell ref="BN455:BN456"/>
    <mergeCell ref="BC455:BC456"/>
    <mergeCell ref="BD455:BD456"/>
    <mergeCell ref="BL457:BL458"/>
    <mergeCell ref="BM457:BM458"/>
    <mergeCell ref="BN457:BN458"/>
    <mergeCell ref="BO457:BO458"/>
    <mergeCell ref="D459:D462"/>
    <mergeCell ref="E459:E462"/>
    <mergeCell ref="F459:F462"/>
    <mergeCell ref="G459:G462"/>
    <mergeCell ref="H459:H462"/>
    <mergeCell ref="I459:I462"/>
    <mergeCell ref="BF457:BF458"/>
    <mergeCell ref="BG457:BG458"/>
    <mergeCell ref="BH457:BH458"/>
    <mergeCell ref="BI457:BI458"/>
    <mergeCell ref="BJ457:BJ458"/>
    <mergeCell ref="BK457:BK458"/>
    <mergeCell ref="AZ457:AZ458"/>
    <mergeCell ref="BA457:BA458"/>
    <mergeCell ref="BB457:BB458"/>
    <mergeCell ref="BC457:BC458"/>
    <mergeCell ref="BD457:BD458"/>
    <mergeCell ref="BE457:BE458"/>
    <mergeCell ref="AT457:AT458"/>
    <mergeCell ref="AU457:AU458"/>
    <mergeCell ref="AV457:AV458"/>
    <mergeCell ref="AW457:AW458"/>
    <mergeCell ref="AX457:AX458"/>
    <mergeCell ref="AY457:AY458"/>
    <mergeCell ref="Y457:Y458"/>
    <mergeCell ref="Z457:Z458"/>
    <mergeCell ref="AA457:AA458"/>
    <mergeCell ref="AQ457:AQ458"/>
    <mergeCell ref="AU459:AU462"/>
    <mergeCell ref="AV459:AV462"/>
    <mergeCell ref="V459:V462"/>
    <mergeCell ref="W459:W462"/>
    <mergeCell ref="X459:X462"/>
    <mergeCell ref="Y459:Y462"/>
    <mergeCell ref="Z459:Z462"/>
    <mergeCell ref="AA459:AA462"/>
    <mergeCell ref="P459:P462"/>
    <mergeCell ref="Q459:Q462"/>
    <mergeCell ref="R459:R462"/>
    <mergeCell ref="S459:S462"/>
    <mergeCell ref="T459:T462"/>
    <mergeCell ref="U459:U462"/>
    <mergeCell ref="J459:J462"/>
    <mergeCell ref="K459:K462"/>
    <mergeCell ref="L459:L462"/>
    <mergeCell ref="M459:M462"/>
    <mergeCell ref="N459:N462"/>
    <mergeCell ref="O459:O462"/>
    <mergeCell ref="BO459:BO462"/>
    <mergeCell ref="D463:D466"/>
    <mergeCell ref="E463:E466"/>
    <mergeCell ref="F463:F466"/>
    <mergeCell ref="G463:G466"/>
    <mergeCell ref="H463:H466"/>
    <mergeCell ref="I463:I466"/>
    <mergeCell ref="J463:J466"/>
    <mergeCell ref="K463:K466"/>
    <mergeCell ref="L463:L466"/>
    <mergeCell ref="BI459:BI462"/>
    <mergeCell ref="BJ459:BJ462"/>
    <mergeCell ref="BK459:BK462"/>
    <mergeCell ref="BL459:BL462"/>
    <mergeCell ref="BM459:BM462"/>
    <mergeCell ref="BN459:BN462"/>
    <mergeCell ref="BC459:BC462"/>
    <mergeCell ref="BD459:BD462"/>
    <mergeCell ref="BE459:BE462"/>
    <mergeCell ref="BF459:BF462"/>
    <mergeCell ref="BG459:BG462"/>
    <mergeCell ref="BH459:BH462"/>
    <mergeCell ref="AW459:AW462"/>
    <mergeCell ref="AX459:AX462"/>
    <mergeCell ref="AY459:AY462"/>
    <mergeCell ref="AZ459:AZ462"/>
    <mergeCell ref="BA459:BA462"/>
    <mergeCell ref="BB459:BB462"/>
    <mergeCell ref="AQ459:AQ462"/>
    <mergeCell ref="AR459:AR462"/>
    <mergeCell ref="AS459:AS462"/>
    <mergeCell ref="AT459:AT462"/>
    <mergeCell ref="AX463:AX466"/>
    <mergeCell ref="AY463:AY466"/>
    <mergeCell ref="Y463:Y466"/>
    <mergeCell ref="Z463:Z466"/>
    <mergeCell ref="AA463:AA466"/>
    <mergeCell ref="AQ463:AQ466"/>
    <mergeCell ref="AR463:AR466"/>
    <mergeCell ref="AS463:AS466"/>
    <mergeCell ref="S463:S466"/>
    <mergeCell ref="T463:T466"/>
    <mergeCell ref="U463:U466"/>
    <mergeCell ref="V463:V466"/>
    <mergeCell ref="W463:W466"/>
    <mergeCell ref="X463:X466"/>
    <mergeCell ref="M463:M466"/>
    <mergeCell ref="N463:N466"/>
    <mergeCell ref="O463:O466"/>
    <mergeCell ref="P463:P466"/>
    <mergeCell ref="Q463:Q466"/>
    <mergeCell ref="R463:R466"/>
    <mergeCell ref="J467:J469"/>
    <mergeCell ref="K467:K469"/>
    <mergeCell ref="L467:L469"/>
    <mergeCell ref="M467:M469"/>
    <mergeCell ref="N467:N469"/>
    <mergeCell ref="O467:O469"/>
    <mergeCell ref="BL463:BL466"/>
    <mergeCell ref="BM463:BM466"/>
    <mergeCell ref="BN463:BN466"/>
    <mergeCell ref="BO463:BO466"/>
    <mergeCell ref="D467:D469"/>
    <mergeCell ref="E467:E469"/>
    <mergeCell ref="F467:F469"/>
    <mergeCell ref="G467:G469"/>
    <mergeCell ref="H467:H469"/>
    <mergeCell ref="I467:I469"/>
    <mergeCell ref="BF463:BF466"/>
    <mergeCell ref="BG463:BG466"/>
    <mergeCell ref="BH463:BH466"/>
    <mergeCell ref="BI463:BI466"/>
    <mergeCell ref="BJ463:BJ466"/>
    <mergeCell ref="BK463:BK466"/>
    <mergeCell ref="AZ463:AZ466"/>
    <mergeCell ref="BA463:BA466"/>
    <mergeCell ref="BB463:BB466"/>
    <mergeCell ref="BC463:BC466"/>
    <mergeCell ref="BD463:BD466"/>
    <mergeCell ref="BE463:BE466"/>
    <mergeCell ref="AT463:AT466"/>
    <mergeCell ref="AU463:AU466"/>
    <mergeCell ref="AV463:AV466"/>
    <mergeCell ref="AW463:AW466"/>
    <mergeCell ref="BA467:BA469"/>
    <mergeCell ref="BB467:BB469"/>
    <mergeCell ref="AQ467:AQ469"/>
    <mergeCell ref="AR467:AR469"/>
    <mergeCell ref="AS467:AS469"/>
    <mergeCell ref="AT467:AT469"/>
    <mergeCell ref="AU467:AU469"/>
    <mergeCell ref="AV467:AV469"/>
    <mergeCell ref="V467:V469"/>
    <mergeCell ref="W467:W469"/>
    <mergeCell ref="X467:X469"/>
    <mergeCell ref="Y467:Y469"/>
    <mergeCell ref="Z467:Z469"/>
    <mergeCell ref="AA467:AA469"/>
    <mergeCell ref="P467:P469"/>
    <mergeCell ref="Q467:Q469"/>
    <mergeCell ref="R467:R469"/>
    <mergeCell ref="S467:S469"/>
    <mergeCell ref="T467:T469"/>
    <mergeCell ref="U467:U469"/>
    <mergeCell ref="M470:M474"/>
    <mergeCell ref="N470:N474"/>
    <mergeCell ref="O470:O474"/>
    <mergeCell ref="P470:P474"/>
    <mergeCell ref="Q470:Q474"/>
    <mergeCell ref="R470:R474"/>
    <mergeCell ref="BO467:BO469"/>
    <mergeCell ref="D470:D474"/>
    <mergeCell ref="E470:E474"/>
    <mergeCell ref="F470:F474"/>
    <mergeCell ref="G470:G474"/>
    <mergeCell ref="H470:H474"/>
    <mergeCell ref="I470:I474"/>
    <mergeCell ref="J470:J474"/>
    <mergeCell ref="K470:K474"/>
    <mergeCell ref="L470:L474"/>
    <mergeCell ref="BI467:BI469"/>
    <mergeCell ref="BJ467:BJ469"/>
    <mergeCell ref="BK467:BK469"/>
    <mergeCell ref="BL467:BL469"/>
    <mergeCell ref="BM467:BM469"/>
    <mergeCell ref="BN467:BN469"/>
    <mergeCell ref="BC467:BC469"/>
    <mergeCell ref="BD467:BD469"/>
    <mergeCell ref="BE467:BE469"/>
    <mergeCell ref="BF467:BF469"/>
    <mergeCell ref="BG467:BG469"/>
    <mergeCell ref="BH467:BH469"/>
    <mergeCell ref="AW467:AW469"/>
    <mergeCell ref="AX467:AX469"/>
    <mergeCell ref="AY467:AY469"/>
    <mergeCell ref="AZ467:AZ469"/>
    <mergeCell ref="BD470:BD474"/>
    <mergeCell ref="BE470:BE474"/>
    <mergeCell ref="AT470:AT474"/>
    <mergeCell ref="AU470:AU474"/>
    <mergeCell ref="AV470:AV474"/>
    <mergeCell ref="AW470:AW474"/>
    <mergeCell ref="AX470:AX474"/>
    <mergeCell ref="AY470:AY474"/>
    <mergeCell ref="Y470:Y474"/>
    <mergeCell ref="Z470:Z474"/>
    <mergeCell ref="AA470:AA474"/>
    <mergeCell ref="AQ470:AQ474"/>
    <mergeCell ref="AR470:AR474"/>
    <mergeCell ref="AS470:AS474"/>
    <mergeCell ref="S470:S474"/>
    <mergeCell ref="T470:T474"/>
    <mergeCell ref="U470:U474"/>
    <mergeCell ref="V470:V474"/>
    <mergeCell ref="W470:W474"/>
    <mergeCell ref="X470:X474"/>
    <mergeCell ref="M475:M477"/>
    <mergeCell ref="N475:N477"/>
    <mergeCell ref="O475:O477"/>
    <mergeCell ref="P475:P477"/>
    <mergeCell ref="Q475:Q477"/>
    <mergeCell ref="R475:R477"/>
    <mergeCell ref="G475:G477"/>
    <mergeCell ref="H475:H477"/>
    <mergeCell ref="I475:I477"/>
    <mergeCell ref="J475:J477"/>
    <mergeCell ref="K475:K477"/>
    <mergeCell ref="L475:L477"/>
    <mergeCell ref="BL470:BL474"/>
    <mergeCell ref="BM470:BM474"/>
    <mergeCell ref="BN470:BN474"/>
    <mergeCell ref="BO470:BO474"/>
    <mergeCell ref="A475:A512"/>
    <mergeCell ref="B475:B512"/>
    <mergeCell ref="C475:C512"/>
    <mergeCell ref="D475:D477"/>
    <mergeCell ref="E475:E477"/>
    <mergeCell ref="F475:F477"/>
    <mergeCell ref="BF470:BF474"/>
    <mergeCell ref="BG470:BG474"/>
    <mergeCell ref="BH470:BH474"/>
    <mergeCell ref="BI470:BI474"/>
    <mergeCell ref="BJ470:BJ474"/>
    <mergeCell ref="BK470:BK474"/>
    <mergeCell ref="AZ470:AZ474"/>
    <mergeCell ref="BA470:BA474"/>
    <mergeCell ref="BB470:BB474"/>
    <mergeCell ref="BC470:BC474"/>
    <mergeCell ref="BD475:BD477"/>
    <mergeCell ref="BE475:BE477"/>
    <mergeCell ref="AT475:AT477"/>
    <mergeCell ref="AU475:AU477"/>
    <mergeCell ref="AV475:AV477"/>
    <mergeCell ref="AW475:AW477"/>
    <mergeCell ref="AX475:AX477"/>
    <mergeCell ref="AY475:AY477"/>
    <mergeCell ref="Y475:Y477"/>
    <mergeCell ref="Z475:Z477"/>
    <mergeCell ref="AA475:AA477"/>
    <mergeCell ref="AQ475:AQ477"/>
    <mergeCell ref="AR475:AR477"/>
    <mergeCell ref="AS475:AS477"/>
    <mergeCell ref="S475:S477"/>
    <mergeCell ref="T475:T477"/>
    <mergeCell ref="U475:U477"/>
    <mergeCell ref="V475:V477"/>
    <mergeCell ref="W475:W477"/>
    <mergeCell ref="X475:X477"/>
    <mergeCell ref="P478:P481"/>
    <mergeCell ref="Q478:Q481"/>
    <mergeCell ref="R478:R481"/>
    <mergeCell ref="S478:S481"/>
    <mergeCell ref="T478:T481"/>
    <mergeCell ref="U478:U481"/>
    <mergeCell ref="J478:J481"/>
    <mergeCell ref="K478:K481"/>
    <mergeCell ref="L478:L481"/>
    <mergeCell ref="M478:M481"/>
    <mergeCell ref="N478:N481"/>
    <mergeCell ref="O478:O481"/>
    <mergeCell ref="BL475:BL477"/>
    <mergeCell ref="BM475:BM477"/>
    <mergeCell ref="BN475:BN477"/>
    <mergeCell ref="BO475:BO477"/>
    <mergeCell ref="D478:D481"/>
    <mergeCell ref="E478:E481"/>
    <mergeCell ref="F478:F481"/>
    <mergeCell ref="G478:G481"/>
    <mergeCell ref="H478:H481"/>
    <mergeCell ref="I478:I481"/>
    <mergeCell ref="BF475:BF477"/>
    <mergeCell ref="BG475:BG477"/>
    <mergeCell ref="BH475:BH477"/>
    <mergeCell ref="BI475:BI477"/>
    <mergeCell ref="BJ475:BJ477"/>
    <mergeCell ref="BK475:BK477"/>
    <mergeCell ref="AZ475:AZ477"/>
    <mergeCell ref="BA475:BA477"/>
    <mergeCell ref="BB475:BB477"/>
    <mergeCell ref="BC475:BC477"/>
    <mergeCell ref="BE478:BE481"/>
    <mergeCell ref="BF478:BF481"/>
    <mergeCell ref="BG478:BG481"/>
    <mergeCell ref="BH478:BH481"/>
    <mergeCell ref="AW478:AW481"/>
    <mergeCell ref="AX478:AX481"/>
    <mergeCell ref="AY478:AY481"/>
    <mergeCell ref="AZ478:AZ481"/>
    <mergeCell ref="BA478:BA481"/>
    <mergeCell ref="BB478:BB481"/>
    <mergeCell ref="AQ478:AQ481"/>
    <mergeCell ref="AR478:AR481"/>
    <mergeCell ref="AS478:AS481"/>
    <mergeCell ref="AT478:AT481"/>
    <mergeCell ref="AU478:AU481"/>
    <mergeCell ref="AV478:AV481"/>
    <mergeCell ref="V478:V481"/>
    <mergeCell ref="W478:W481"/>
    <mergeCell ref="X478:X481"/>
    <mergeCell ref="Y478:Y481"/>
    <mergeCell ref="Z478:Z481"/>
    <mergeCell ref="AA478:AA481"/>
    <mergeCell ref="AR482:AR486"/>
    <mergeCell ref="AS482:AS486"/>
    <mergeCell ref="S482:S486"/>
    <mergeCell ref="T482:T486"/>
    <mergeCell ref="U482:U486"/>
    <mergeCell ref="V482:V486"/>
    <mergeCell ref="W482:W486"/>
    <mergeCell ref="X482:X486"/>
    <mergeCell ref="M482:M486"/>
    <mergeCell ref="N482:N486"/>
    <mergeCell ref="O482:O486"/>
    <mergeCell ref="P482:P486"/>
    <mergeCell ref="Q482:Q486"/>
    <mergeCell ref="R482:R486"/>
    <mergeCell ref="BO478:BO481"/>
    <mergeCell ref="D482:D486"/>
    <mergeCell ref="E482:E486"/>
    <mergeCell ref="F482:F486"/>
    <mergeCell ref="G482:G486"/>
    <mergeCell ref="H482:H486"/>
    <mergeCell ref="I482:I486"/>
    <mergeCell ref="J482:J486"/>
    <mergeCell ref="K482:K486"/>
    <mergeCell ref="L482:L486"/>
    <mergeCell ref="BI478:BI481"/>
    <mergeCell ref="BJ478:BJ481"/>
    <mergeCell ref="BK478:BK481"/>
    <mergeCell ref="BL478:BL481"/>
    <mergeCell ref="BM478:BM481"/>
    <mergeCell ref="BN478:BN481"/>
    <mergeCell ref="BC478:BC481"/>
    <mergeCell ref="BD478:BD481"/>
    <mergeCell ref="BL482:BL486"/>
    <mergeCell ref="BM482:BM486"/>
    <mergeCell ref="BN482:BN486"/>
    <mergeCell ref="BO482:BO486"/>
    <mergeCell ref="D487:D492"/>
    <mergeCell ref="E487:E492"/>
    <mergeCell ref="F487:F492"/>
    <mergeCell ref="G487:G492"/>
    <mergeCell ref="H487:H492"/>
    <mergeCell ref="I487:I492"/>
    <mergeCell ref="BF482:BF486"/>
    <mergeCell ref="BG482:BG486"/>
    <mergeCell ref="BH482:BH486"/>
    <mergeCell ref="BI482:BI486"/>
    <mergeCell ref="BJ482:BJ486"/>
    <mergeCell ref="BK482:BK486"/>
    <mergeCell ref="AZ482:AZ486"/>
    <mergeCell ref="BA482:BA486"/>
    <mergeCell ref="BB482:BB486"/>
    <mergeCell ref="BC482:BC486"/>
    <mergeCell ref="BD482:BD486"/>
    <mergeCell ref="BE482:BE486"/>
    <mergeCell ref="AT482:AT486"/>
    <mergeCell ref="AU482:AU486"/>
    <mergeCell ref="AV482:AV486"/>
    <mergeCell ref="AW482:AW486"/>
    <mergeCell ref="AX482:AX486"/>
    <mergeCell ref="AY482:AY486"/>
    <mergeCell ref="Y482:Y486"/>
    <mergeCell ref="Z482:Z486"/>
    <mergeCell ref="AA482:AA486"/>
    <mergeCell ref="AQ482:AQ486"/>
    <mergeCell ref="AU487:AU492"/>
    <mergeCell ref="AV487:AV492"/>
    <mergeCell ref="V487:V492"/>
    <mergeCell ref="W487:W492"/>
    <mergeCell ref="X487:X492"/>
    <mergeCell ref="Y487:Y492"/>
    <mergeCell ref="Z487:Z492"/>
    <mergeCell ref="AA487:AA492"/>
    <mergeCell ref="P487:P492"/>
    <mergeCell ref="Q487:Q492"/>
    <mergeCell ref="R487:R492"/>
    <mergeCell ref="S487:S492"/>
    <mergeCell ref="T487:T492"/>
    <mergeCell ref="U487:U492"/>
    <mergeCell ref="J487:J492"/>
    <mergeCell ref="K487:K492"/>
    <mergeCell ref="L487:L492"/>
    <mergeCell ref="M487:M492"/>
    <mergeCell ref="N487:N492"/>
    <mergeCell ref="O487:O492"/>
    <mergeCell ref="BO487:BO492"/>
    <mergeCell ref="D493:D497"/>
    <mergeCell ref="E493:E497"/>
    <mergeCell ref="F493:F497"/>
    <mergeCell ref="G493:G497"/>
    <mergeCell ref="H493:H497"/>
    <mergeCell ref="I493:I497"/>
    <mergeCell ref="J493:J497"/>
    <mergeCell ref="K493:K497"/>
    <mergeCell ref="L493:L497"/>
    <mergeCell ref="BI487:BI492"/>
    <mergeCell ref="BJ487:BJ492"/>
    <mergeCell ref="BK487:BK492"/>
    <mergeCell ref="BL487:BL492"/>
    <mergeCell ref="BM487:BM492"/>
    <mergeCell ref="BN487:BN492"/>
    <mergeCell ref="BC487:BC492"/>
    <mergeCell ref="BD487:BD492"/>
    <mergeCell ref="BE487:BE492"/>
    <mergeCell ref="BF487:BF492"/>
    <mergeCell ref="BG487:BG492"/>
    <mergeCell ref="BH487:BH492"/>
    <mergeCell ref="AW487:AW492"/>
    <mergeCell ref="AX487:AX492"/>
    <mergeCell ref="AY487:AY492"/>
    <mergeCell ref="AZ487:AZ492"/>
    <mergeCell ref="BA487:BA492"/>
    <mergeCell ref="BB487:BB492"/>
    <mergeCell ref="AQ487:AQ492"/>
    <mergeCell ref="AR487:AR492"/>
    <mergeCell ref="AS487:AS492"/>
    <mergeCell ref="AT487:AT492"/>
    <mergeCell ref="AX493:AX497"/>
    <mergeCell ref="AY493:AY497"/>
    <mergeCell ref="Y493:Y497"/>
    <mergeCell ref="Z493:Z497"/>
    <mergeCell ref="AA493:AA497"/>
    <mergeCell ref="AQ493:AQ497"/>
    <mergeCell ref="AR493:AR497"/>
    <mergeCell ref="AS493:AS497"/>
    <mergeCell ref="S493:S497"/>
    <mergeCell ref="T493:T497"/>
    <mergeCell ref="U493:U497"/>
    <mergeCell ref="V493:V497"/>
    <mergeCell ref="W493:W497"/>
    <mergeCell ref="X493:X497"/>
    <mergeCell ref="M493:M497"/>
    <mergeCell ref="N493:N497"/>
    <mergeCell ref="O493:O497"/>
    <mergeCell ref="P493:P497"/>
    <mergeCell ref="Q493:Q497"/>
    <mergeCell ref="R493:R497"/>
    <mergeCell ref="J498:J502"/>
    <mergeCell ref="K498:K502"/>
    <mergeCell ref="L498:L502"/>
    <mergeCell ref="M498:M502"/>
    <mergeCell ref="N498:N502"/>
    <mergeCell ref="O498:O502"/>
    <mergeCell ref="BL493:BL497"/>
    <mergeCell ref="BM493:BM497"/>
    <mergeCell ref="BN493:BN497"/>
    <mergeCell ref="BO493:BO497"/>
    <mergeCell ref="D498:D502"/>
    <mergeCell ref="E498:E502"/>
    <mergeCell ref="F498:F502"/>
    <mergeCell ref="G498:G502"/>
    <mergeCell ref="H498:H502"/>
    <mergeCell ref="I498:I502"/>
    <mergeCell ref="BF493:BF497"/>
    <mergeCell ref="BG493:BG497"/>
    <mergeCell ref="BH493:BH497"/>
    <mergeCell ref="BI493:BI497"/>
    <mergeCell ref="BJ493:BJ497"/>
    <mergeCell ref="BK493:BK497"/>
    <mergeCell ref="AZ493:AZ497"/>
    <mergeCell ref="BA493:BA497"/>
    <mergeCell ref="BB493:BB497"/>
    <mergeCell ref="BC493:BC497"/>
    <mergeCell ref="BD493:BD497"/>
    <mergeCell ref="BE493:BE497"/>
    <mergeCell ref="AT493:AT497"/>
    <mergeCell ref="AU493:AU497"/>
    <mergeCell ref="AV493:AV497"/>
    <mergeCell ref="AW493:AW497"/>
    <mergeCell ref="BA498:BA502"/>
    <mergeCell ref="BB498:BB502"/>
    <mergeCell ref="AQ498:AQ502"/>
    <mergeCell ref="AR498:AR502"/>
    <mergeCell ref="AS498:AS502"/>
    <mergeCell ref="AT498:AT502"/>
    <mergeCell ref="AU498:AU502"/>
    <mergeCell ref="AV498:AV502"/>
    <mergeCell ref="V498:V502"/>
    <mergeCell ref="W498:W502"/>
    <mergeCell ref="X498:X502"/>
    <mergeCell ref="Y498:Y502"/>
    <mergeCell ref="Z498:Z502"/>
    <mergeCell ref="AA498:AA502"/>
    <mergeCell ref="P498:P502"/>
    <mergeCell ref="Q498:Q502"/>
    <mergeCell ref="R498:R502"/>
    <mergeCell ref="S498:S502"/>
    <mergeCell ref="T498:T502"/>
    <mergeCell ref="U498:U502"/>
    <mergeCell ref="M503:M508"/>
    <mergeCell ref="N503:N508"/>
    <mergeCell ref="O503:O508"/>
    <mergeCell ref="P503:P508"/>
    <mergeCell ref="Q503:Q508"/>
    <mergeCell ref="R503:R508"/>
    <mergeCell ref="BO498:BO502"/>
    <mergeCell ref="D503:D508"/>
    <mergeCell ref="E503:E508"/>
    <mergeCell ref="F503:F508"/>
    <mergeCell ref="G503:G508"/>
    <mergeCell ref="H503:H508"/>
    <mergeCell ref="I503:I508"/>
    <mergeCell ref="J503:J508"/>
    <mergeCell ref="K503:K508"/>
    <mergeCell ref="L503:L508"/>
    <mergeCell ref="BI498:BI502"/>
    <mergeCell ref="BJ498:BJ502"/>
    <mergeCell ref="BK498:BK502"/>
    <mergeCell ref="BL498:BL502"/>
    <mergeCell ref="BM498:BM502"/>
    <mergeCell ref="BN498:BN502"/>
    <mergeCell ref="BC498:BC502"/>
    <mergeCell ref="BD498:BD502"/>
    <mergeCell ref="BE498:BE502"/>
    <mergeCell ref="BF498:BF502"/>
    <mergeCell ref="BG498:BG502"/>
    <mergeCell ref="BH498:BH502"/>
    <mergeCell ref="AW498:AW502"/>
    <mergeCell ref="AX498:AX502"/>
    <mergeCell ref="AY498:AY502"/>
    <mergeCell ref="AZ498:AZ502"/>
    <mergeCell ref="BD503:BD508"/>
    <mergeCell ref="BE503:BE508"/>
    <mergeCell ref="AT503:AT508"/>
    <mergeCell ref="AU503:AU508"/>
    <mergeCell ref="AV503:AV508"/>
    <mergeCell ref="AW503:AW508"/>
    <mergeCell ref="AX503:AX508"/>
    <mergeCell ref="AY503:AY508"/>
    <mergeCell ref="Y503:Y508"/>
    <mergeCell ref="Z503:Z508"/>
    <mergeCell ref="AA503:AA508"/>
    <mergeCell ref="AQ503:AQ508"/>
    <mergeCell ref="AR503:AR508"/>
    <mergeCell ref="AS503:AS508"/>
    <mergeCell ref="S503:S508"/>
    <mergeCell ref="T503:T508"/>
    <mergeCell ref="U503:U508"/>
    <mergeCell ref="V503:V508"/>
    <mergeCell ref="W503:W508"/>
    <mergeCell ref="X503:X508"/>
    <mergeCell ref="P509:P512"/>
    <mergeCell ref="Q509:Q512"/>
    <mergeCell ref="R509:R512"/>
    <mergeCell ref="S509:S512"/>
    <mergeCell ref="T509:T512"/>
    <mergeCell ref="U509:U512"/>
    <mergeCell ref="J509:J512"/>
    <mergeCell ref="K509:K512"/>
    <mergeCell ref="L509:L512"/>
    <mergeCell ref="M509:M512"/>
    <mergeCell ref="N509:N512"/>
    <mergeCell ref="O509:O512"/>
    <mergeCell ref="BL503:BL508"/>
    <mergeCell ref="BM503:BM508"/>
    <mergeCell ref="BN503:BN508"/>
    <mergeCell ref="BO503:BO508"/>
    <mergeCell ref="D509:D512"/>
    <mergeCell ref="E509:E512"/>
    <mergeCell ref="F509:F512"/>
    <mergeCell ref="G509:G512"/>
    <mergeCell ref="H509:H512"/>
    <mergeCell ref="I509:I512"/>
    <mergeCell ref="BF503:BF508"/>
    <mergeCell ref="BG503:BG508"/>
    <mergeCell ref="BH503:BH508"/>
    <mergeCell ref="BI503:BI508"/>
    <mergeCell ref="BJ503:BJ508"/>
    <mergeCell ref="BK503:BK508"/>
    <mergeCell ref="AZ503:AZ508"/>
    <mergeCell ref="BA503:BA508"/>
    <mergeCell ref="BB503:BB508"/>
    <mergeCell ref="BC503:BC508"/>
    <mergeCell ref="BG509:BG512"/>
    <mergeCell ref="BH509:BH512"/>
    <mergeCell ref="AW509:AW512"/>
    <mergeCell ref="AX509:AX512"/>
    <mergeCell ref="AY509:AY512"/>
    <mergeCell ref="AZ509:AZ512"/>
    <mergeCell ref="BA509:BA512"/>
    <mergeCell ref="BB509:BB512"/>
    <mergeCell ref="AQ509:AQ512"/>
    <mergeCell ref="AR509:AR512"/>
    <mergeCell ref="AS509:AS512"/>
    <mergeCell ref="AT509:AT512"/>
    <mergeCell ref="AU509:AU512"/>
    <mergeCell ref="AV509:AV512"/>
    <mergeCell ref="V509:V512"/>
    <mergeCell ref="W509:W512"/>
    <mergeCell ref="X509:X512"/>
    <mergeCell ref="Y509:Y512"/>
    <mergeCell ref="Z509:Z512"/>
    <mergeCell ref="AA509:AA512"/>
    <mergeCell ref="P513:P514"/>
    <mergeCell ref="Q513:Q514"/>
    <mergeCell ref="R513:R514"/>
    <mergeCell ref="S513:S514"/>
    <mergeCell ref="T513:T514"/>
    <mergeCell ref="U513:U514"/>
    <mergeCell ref="J513:J514"/>
    <mergeCell ref="K513:K514"/>
    <mergeCell ref="L513:L514"/>
    <mergeCell ref="M513:M514"/>
    <mergeCell ref="N513:N514"/>
    <mergeCell ref="O513:O514"/>
    <mergeCell ref="BO509:BO512"/>
    <mergeCell ref="A513:A556"/>
    <mergeCell ref="B513:B556"/>
    <mergeCell ref="C513:C556"/>
    <mergeCell ref="D513:D514"/>
    <mergeCell ref="E513:E514"/>
    <mergeCell ref="F513:F514"/>
    <mergeCell ref="G513:G514"/>
    <mergeCell ref="H513:H514"/>
    <mergeCell ref="I513:I514"/>
    <mergeCell ref="BI509:BI512"/>
    <mergeCell ref="BJ509:BJ512"/>
    <mergeCell ref="BK509:BK512"/>
    <mergeCell ref="BL509:BL512"/>
    <mergeCell ref="BM509:BM512"/>
    <mergeCell ref="BN509:BN512"/>
    <mergeCell ref="BC509:BC512"/>
    <mergeCell ref="BD509:BD512"/>
    <mergeCell ref="BE509:BE512"/>
    <mergeCell ref="BF509:BF512"/>
    <mergeCell ref="BE513:BE514"/>
    <mergeCell ref="BF513:BF514"/>
    <mergeCell ref="BG513:BG514"/>
    <mergeCell ref="BH513:BH514"/>
    <mergeCell ref="AW513:AW514"/>
    <mergeCell ref="AX513:AX514"/>
    <mergeCell ref="AY513:AY514"/>
    <mergeCell ref="AZ513:AZ514"/>
    <mergeCell ref="BA513:BA514"/>
    <mergeCell ref="BB513:BB514"/>
    <mergeCell ref="AQ513:AQ514"/>
    <mergeCell ref="AR513:AR514"/>
    <mergeCell ref="AS513:AS514"/>
    <mergeCell ref="AT513:AT514"/>
    <mergeCell ref="AU513:AU514"/>
    <mergeCell ref="AV513:AV514"/>
    <mergeCell ref="V513:V514"/>
    <mergeCell ref="W513:W514"/>
    <mergeCell ref="X513:X514"/>
    <mergeCell ref="Y513:Y514"/>
    <mergeCell ref="Z513:Z514"/>
    <mergeCell ref="AA513:AA514"/>
    <mergeCell ref="AR515:AR518"/>
    <mergeCell ref="AS515:AS518"/>
    <mergeCell ref="S515:S518"/>
    <mergeCell ref="T515:T518"/>
    <mergeCell ref="U515:U518"/>
    <mergeCell ref="V515:V518"/>
    <mergeCell ref="W515:W518"/>
    <mergeCell ref="X515:X518"/>
    <mergeCell ref="M515:M518"/>
    <mergeCell ref="N515:N518"/>
    <mergeCell ref="O515:O518"/>
    <mergeCell ref="P515:P518"/>
    <mergeCell ref="Q515:Q518"/>
    <mergeCell ref="R515:R518"/>
    <mergeCell ref="BO513:BO514"/>
    <mergeCell ref="D515:D518"/>
    <mergeCell ref="E515:E518"/>
    <mergeCell ref="F515:F518"/>
    <mergeCell ref="G515:G518"/>
    <mergeCell ref="H515:H518"/>
    <mergeCell ref="I515:I518"/>
    <mergeCell ref="J515:J518"/>
    <mergeCell ref="K515:K518"/>
    <mergeCell ref="L515:L518"/>
    <mergeCell ref="BI513:BI514"/>
    <mergeCell ref="BJ513:BJ514"/>
    <mergeCell ref="BK513:BK514"/>
    <mergeCell ref="BL513:BL514"/>
    <mergeCell ref="BM513:BM514"/>
    <mergeCell ref="BN513:BN514"/>
    <mergeCell ref="BC513:BC514"/>
    <mergeCell ref="BD513:BD514"/>
    <mergeCell ref="BL515:BL518"/>
    <mergeCell ref="BM515:BM518"/>
    <mergeCell ref="BN515:BN518"/>
    <mergeCell ref="BO515:BO518"/>
    <mergeCell ref="D519:D520"/>
    <mergeCell ref="E519:E520"/>
    <mergeCell ref="F519:F520"/>
    <mergeCell ref="G519:G520"/>
    <mergeCell ref="H519:H520"/>
    <mergeCell ref="I519:I520"/>
    <mergeCell ref="BF515:BF518"/>
    <mergeCell ref="BG515:BG518"/>
    <mergeCell ref="BH515:BH518"/>
    <mergeCell ref="BI515:BI518"/>
    <mergeCell ref="BJ515:BJ518"/>
    <mergeCell ref="BK515:BK518"/>
    <mergeCell ref="AZ515:AZ518"/>
    <mergeCell ref="BA515:BA518"/>
    <mergeCell ref="BB515:BB518"/>
    <mergeCell ref="BC515:BC518"/>
    <mergeCell ref="BD515:BD518"/>
    <mergeCell ref="BE515:BE518"/>
    <mergeCell ref="AT515:AT518"/>
    <mergeCell ref="AU515:AU518"/>
    <mergeCell ref="AV515:AV518"/>
    <mergeCell ref="AW515:AW518"/>
    <mergeCell ref="AX515:AX518"/>
    <mergeCell ref="AY515:AY518"/>
    <mergeCell ref="Y515:Y518"/>
    <mergeCell ref="Z515:Z518"/>
    <mergeCell ref="AA515:AA518"/>
    <mergeCell ref="AQ515:AQ518"/>
    <mergeCell ref="AU519:AU520"/>
    <mergeCell ref="AV519:AV520"/>
    <mergeCell ref="V519:V520"/>
    <mergeCell ref="W519:W520"/>
    <mergeCell ref="X519:X520"/>
    <mergeCell ref="Y519:Y520"/>
    <mergeCell ref="Z519:Z520"/>
    <mergeCell ref="AA519:AA520"/>
    <mergeCell ref="P519:P520"/>
    <mergeCell ref="Q519:Q520"/>
    <mergeCell ref="R519:R520"/>
    <mergeCell ref="S519:S520"/>
    <mergeCell ref="T519:T520"/>
    <mergeCell ref="U519:U520"/>
    <mergeCell ref="J519:J520"/>
    <mergeCell ref="K519:K520"/>
    <mergeCell ref="L519:L520"/>
    <mergeCell ref="M519:M520"/>
    <mergeCell ref="N519:N520"/>
    <mergeCell ref="O519:O520"/>
    <mergeCell ref="BO519:BO520"/>
    <mergeCell ref="D521:D523"/>
    <mergeCell ref="E521:E523"/>
    <mergeCell ref="F521:F523"/>
    <mergeCell ref="G521:G523"/>
    <mergeCell ref="H521:H523"/>
    <mergeCell ref="I521:I523"/>
    <mergeCell ref="J521:J523"/>
    <mergeCell ref="K521:K523"/>
    <mergeCell ref="L521:L523"/>
    <mergeCell ref="BI519:BI520"/>
    <mergeCell ref="BJ519:BJ520"/>
    <mergeCell ref="BK519:BK520"/>
    <mergeCell ref="BL519:BL520"/>
    <mergeCell ref="BM519:BM520"/>
    <mergeCell ref="BN519:BN520"/>
    <mergeCell ref="BC519:BC520"/>
    <mergeCell ref="BD519:BD520"/>
    <mergeCell ref="BE519:BE520"/>
    <mergeCell ref="BF519:BF520"/>
    <mergeCell ref="BG519:BG520"/>
    <mergeCell ref="BH519:BH520"/>
    <mergeCell ref="AW519:AW520"/>
    <mergeCell ref="AX519:AX520"/>
    <mergeCell ref="AY519:AY520"/>
    <mergeCell ref="AZ519:AZ520"/>
    <mergeCell ref="BA519:BA520"/>
    <mergeCell ref="BB519:BB520"/>
    <mergeCell ref="AQ519:AQ520"/>
    <mergeCell ref="AR519:AR520"/>
    <mergeCell ref="AS519:AS520"/>
    <mergeCell ref="AT519:AT520"/>
    <mergeCell ref="AX521:AX523"/>
    <mergeCell ref="AY521:AY523"/>
    <mergeCell ref="Y521:Y523"/>
    <mergeCell ref="Z521:Z523"/>
    <mergeCell ref="AA521:AA523"/>
    <mergeCell ref="AQ521:AQ523"/>
    <mergeCell ref="AR521:AR523"/>
    <mergeCell ref="AS521:AS523"/>
    <mergeCell ref="S521:S523"/>
    <mergeCell ref="T521:T523"/>
    <mergeCell ref="U521:U523"/>
    <mergeCell ref="V521:V523"/>
    <mergeCell ref="W521:W523"/>
    <mergeCell ref="X521:X523"/>
    <mergeCell ref="M521:M523"/>
    <mergeCell ref="N521:N523"/>
    <mergeCell ref="O521:O523"/>
    <mergeCell ref="P521:P523"/>
    <mergeCell ref="Q521:Q523"/>
    <mergeCell ref="R521:R523"/>
    <mergeCell ref="J524:J526"/>
    <mergeCell ref="K524:K526"/>
    <mergeCell ref="L524:L526"/>
    <mergeCell ref="M524:M526"/>
    <mergeCell ref="N524:N526"/>
    <mergeCell ref="O524:O526"/>
    <mergeCell ref="BL521:BL523"/>
    <mergeCell ref="BM521:BM523"/>
    <mergeCell ref="BN521:BN523"/>
    <mergeCell ref="BO521:BO523"/>
    <mergeCell ref="D524:D526"/>
    <mergeCell ref="E524:E526"/>
    <mergeCell ref="F524:F526"/>
    <mergeCell ref="G524:G526"/>
    <mergeCell ref="H524:H526"/>
    <mergeCell ref="I524:I526"/>
    <mergeCell ref="BF521:BF523"/>
    <mergeCell ref="BG521:BG523"/>
    <mergeCell ref="BH521:BH523"/>
    <mergeCell ref="BI521:BI523"/>
    <mergeCell ref="BJ521:BJ523"/>
    <mergeCell ref="BK521:BK523"/>
    <mergeCell ref="AZ521:AZ523"/>
    <mergeCell ref="BA521:BA523"/>
    <mergeCell ref="BB521:BB523"/>
    <mergeCell ref="BC521:BC523"/>
    <mergeCell ref="BD521:BD523"/>
    <mergeCell ref="BE521:BE523"/>
    <mergeCell ref="AT521:AT523"/>
    <mergeCell ref="AU521:AU523"/>
    <mergeCell ref="AV521:AV523"/>
    <mergeCell ref="AW521:AW523"/>
    <mergeCell ref="BA524:BA526"/>
    <mergeCell ref="BB524:BB526"/>
    <mergeCell ref="AQ524:AQ526"/>
    <mergeCell ref="AR524:AR526"/>
    <mergeCell ref="AS524:AS526"/>
    <mergeCell ref="AT524:AT526"/>
    <mergeCell ref="AU524:AU526"/>
    <mergeCell ref="AV524:AV526"/>
    <mergeCell ref="V524:V526"/>
    <mergeCell ref="W524:W526"/>
    <mergeCell ref="X524:X526"/>
    <mergeCell ref="Y524:Y526"/>
    <mergeCell ref="Z524:Z526"/>
    <mergeCell ref="AA524:AA526"/>
    <mergeCell ref="P524:P526"/>
    <mergeCell ref="Q524:Q526"/>
    <mergeCell ref="R524:R526"/>
    <mergeCell ref="S524:S526"/>
    <mergeCell ref="T524:T526"/>
    <mergeCell ref="U524:U526"/>
    <mergeCell ref="M527:M528"/>
    <mergeCell ref="N527:N528"/>
    <mergeCell ref="O527:O528"/>
    <mergeCell ref="P527:P528"/>
    <mergeCell ref="Q527:Q528"/>
    <mergeCell ref="R527:R528"/>
    <mergeCell ref="BO524:BO526"/>
    <mergeCell ref="D527:D528"/>
    <mergeCell ref="E527:E528"/>
    <mergeCell ref="F527:F528"/>
    <mergeCell ref="G527:G528"/>
    <mergeCell ref="H527:H528"/>
    <mergeCell ref="I527:I528"/>
    <mergeCell ref="J527:J528"/>
    <mergeCell ref="K527:K528"/>
    <mergeCell ref="L527:L528"/>
    <mergeCell ref="BI524:BI526"/>
    <mergeCell ref="BJ524:BJ526"/>
    <mergeCell ref="BK524:BK526"/>
    <mergeCell ref="BL524:BL526"/>
    <mergeCell ref="BM524:BM526"/>
    <mergeCell ref="BN524:BN526"/>
    <mergeCell ref="BC524:BC526"/>
    <mergeCell ref="BD524:BD526"/>
    <mergeCell ref="BE524:BE526"/>
    <mergeCell ref="BF524:BF526"/>
    <mergeCell ref="BG524:BG526"/>
    <mergeCell ref="BH524:BH526"/>
    <mergeCell ref="AW524:AW526"/>
    <mergeCell ref="AX524:AX526"/>
    <mergeCell ref="AY524:AY526"/>
    <mergeCell ref="AZ524:AZ526"/>
    <mergeCell ref="BD527:BD528"/>
    <mergeCell ref="BE527:BE528"/>
    <mergeCell ref="AT527:AT528"/>
    <mergeCell ref="AU527:AU528"/>
    <mergeCell ref="AV527:AV528"/>
    <mergeCell ref="AW527:AW528"/>
    <mergeCell ref="AX527:AX528"/>
    <mergeCell ref="AY527:AY528"/>
    <mergeCell ref="Y527:Y528"/>
    <mergeCell ref="Z527:Z528"/>
    <mergeCell ref="AA527:AA528"/>
    <mergeCell ref="AQ527:AQ528"/>
    <mergeCell ref="AR527:AR528"/>
    <mergeCell ref="AS527:AS528"/>
    <mergeCell ref="S527:S528"/>
    <mergeCell ref="T527:T528"/>
    <mergeCell ref="U527:U528"/>
    <mergeCell ref="V527:V528"/>
    <mergeCell ref="W527:W528"/>
    <mergeCell ref="X527:X528"/>
    <mergeCell ref="P529:P531"/>
    <mergeCell ref="Q529:Q531"/>
    <mergeCell ref="R529:R531"/>
    <mergeCell ref="S529:S531"/>
    <mergeCell ref="T529:T531"/>
    <mergeCell ref="U529:U531"/>
    <mergeCell ref="J529:J531"/>
    <mergeCell ref="K529:K531"/>
    <mergeCell ref="L529:L531"/>
    <mergeCell ref="M529:M531"/>
    <mergeCell ref="N529:N531"/>
    <mergeCell ref="O529:O531"/>
    <mergeCell ref="BL527:BL528"/>
    <mergeCell ref="BM527:BM528"/>
    <mergeCell ref="BN527:BN528"/>
    <mergeCell ref="BO527:BO528"/>
    <mergeCell ref="D529:D531"/>
    <mergeCell ref="E529:E531"/>
    <mergeCell ref="F529:F531"/>
    <mergeCell ref="G529:G531"/>
    <mergeCell ref="H529:H531"/>
    <mergeCell ref="I529:I531"/>
    <mergeCell ref="BF527:BF528"/>
    <mergeCell ref="BG527:BG528"/>
    <mergeCell ref="BH527:BH528"/>
    <mergeCell ref="BI527:BI528"/>
    <mergeCell ref="BJ527:BJ528"/>
    <mergeCell ref="BK527:BK528"/>
    <mergeCell ref="AZ527:AZ528"/>
    <mergeCell ref="BA527:BA528"/>
    <mergeCell ref="BB527:BB528"/>
    <mergeCell ref="BC527:BC528"/>
    <mergeCell ref="BE529:BE531"/>
    <mergeCell ref="BF529:BF531"/>
    <mergeCell ref="BG529:BG531"/>
    <mergeCell ref="BH529:BH531"/>
    <mergeCell ref="AW529:AW531"/>
    <mergeCell ref="AX529:AX531"/>
    <mergeCell ref="AY529:AY531"/>
    <mergeCell ref="AZ529:AZ531"/>
    <mergeCell ref="BA529:BA531"/>
    <mergeCell ref="BB529:BB531"/>
    <mergeCell ref="AQ529:AQ531"/>
    <mergeCell ref="AR529:AR531"/>
    <mergeCell ref="AS529:AS531"/>
    <mergeCell ref="AT529:AT531"/>
    <mergeCell ref="AU529:AU531"/>
    <mergeCell ref="AV529:AV531"/>
    <mergeCell ref="V529:V531"/>
    <mergeCell ref="W529:W531"/>
    <mergeCell ref="X529:X531"/>
    <mergeCell ref="Y529:Y531"/>
    <mergeCell ref="Z529:Z531"/>
    <mergeCell ref="AA529:AA531"/>
    <mergeCell ref="AR532:AR536"/>
    <mergeCell ref="AS532:AS536"/>
    <mergeCell ref="S532:S536"/>
    <mergeCell ref="T532:T536"/>
    <mergeCell ref="U532:U536"/>
    <mergeCell ref="V532:V536"/>
    <mergeCell ref="W532:W536"/>
    <mergeCell ref="X532:X536"/>
    <mergeCell ref="M532:M536"/>
    <mergeCell ref="N532:N536"/>
    <mergeCell ref="O532:O536"/>
    <mergeCell ref="P532:P536"/>
    <mergeCell ref="Q532:Q536"/>
    <mergeCell ref="R532:R536"/>
    <mergeCell ref="BO529:BO531"/>
    <mergeCell ref="D532:D536"/>
    <mergeCell ref="E532:E536"/>
    <mergeCell ref="F532:F536"/>
    <mergeCell ref="G532:G536"/>
    <mergeCell ref="H532:H536"/>
    <mergeCell ref="I532:I536"/>
    <mergeCell ref="J532:J536"/>
    <mergeCell ref="K532:K536"/>
    <mergeCell ref="L532:L536"/>
    <mergeCell ref="BI529:BI531"/>
    <mergeCell ref="BJ529:BJ531"/>
    <mergeCell ref="BK529:BK531"/>
    <mergeCell ref="BL529:BL531"/>
    <mergeCell ref="BM529:BM531"/>
    <mergeCell ref="BN529:BN531"/>
    <mergeCell ref="BC529:BC531"/>
    <mergeCell ref="BD529:BD531"/>
    <mergeCell ref="BL532:BL536"/>
    <mergeCell ref="BM532:BM536"/>
    <mergeCell ref="BN532:BN536"/>
    <mergeCell ref="BO532:BO536"/>
    <mergeCell ref="D538:D539"/>
    <mergeCell ref="E538:E539"/>
    <mergeCell ref="F538:F539"/>
    <mergeCell ref="G538:G539"/>
    <mergeCell ref="H538:H539"/>
    <mergeCell ref="I538:I539"/>
    <mergeCell ref="BF532:BF536"/>
    <mergeCell ref="BG532:BG536"/>
    <mergeCell ref="BH532:BH536"/>
    <mergeCell ref="BI532:BI536"/>
    <mergeCell ref="BJ532:BJ536"/>
    <mergeCell ref="BK532:BK536"/>
    <mergeCell ref="AZ532:AZ536"/>
    <mergeCell ref="BA532:BA536"/>
    <mergeCell ref="BB532:BB536"/>
    <mergeCell ref="BC532:BC536"/>
    <mergeCell ref="BD532:BD536"/>
    <mergeCell ref="BE532:BE536"/>
    <mergeCell ref="AT532:AT536"/>
    <mergeCell ref="AU532:AU536"/>
    <mergeCell ref="AV532:AV536"/>
    <mergeCell ref="AW532:AW536"/>
    <mergeCell ref="AX532:AX536"/>
    <mergeCell ref="AY532:AY536"/>
    <mergeCell ref="Y532:Y536"/>
    <mergeCell ref="Z532:Z536"/>
    <mergeCell ref="AA532:AA536"/>
    <mergeCell ref="AQ532:AQ536"/>
    <mergeCell ref="AU538:AU539"/>
    <mergeCell ref="AV538:AV539"/>
    <mergeCell ref="V538:V539"/>
    <mergeCell ref="W538:W539"/>
    <mergeCell ref="X538:X539"/>
    <mergeCell ref="Y538:Y539"/>
    <mergeCell ref="Z538:Z539"/>
    <mergeCell ref="AA538:AA539"/>
    <mergeCell ref="P538:P539"/>
    <mergeCell ref="Q538:Q539"/>
    <mergeCell ref="R538:R539"/>
    <mergeCell ref="S538:S539"/>
    <mergeCell ref="T538:T539"/>
    <mergeCell ref="U538:U539"/>
    <mergeCell ref="J538:J539"/>
    <mergeCell ref="K538:K539"/>
    <mergeCell ref="L538:L539"/>
    <mergeCell ref="M538:M539"/>
    <mergeCell ref="N538:N539"/>
    <mergeCell ref="O538:O539"/>
    <mergeCell ref="BO538:BO539"/>
    <mergeCell ref="D540:D541"/>
    <mergeCell ref="E540:E541"/>
    <mergeCell ref="F540:F541"/>
    <mergeCell ref="G540:G541"/>
    <mergeCell ref="H540:H541"/>
    <mergeCell ref="I540:I541"/>
    <mergeCell ref="J540:J541"/>
    <mergeCell ref="K540:K541"/>
    <mergeCell ref="L540:L541"/>
    <mergeCell ref="BI538:BI539"/>
    <mergeCell ref="BJ538:BJ539"/>
    <mergeCell ref="BK538:BK539"/>
    <mergeCell ref="BL538:BL539"/>
    <mergeCell ref="BM538:BM539"/>
    <mergeCell ref="BN538:BN539"/>
    <mergeCell ref="BC538:BC539"/>
    <mergeCell ref="BD538:BD539"/>
    <mergeCell ref="BE538:BE539"/>
    <mergeCell ref="BF538:BF539"/>
    <mergeCell ref="BG538:BG539"/>
    <mergeCell ref="BH538:BH539"/>
    <mergeCell ref="AW538:AW539"/>
    <mergeCell ref="AX538:AX539"/>
    <mergeCell ref="AY538:AY539"/>
    <mergeCell ref="AZ538:AZ539"/>
    <mergeCell ref="BA538:BA539"/>
    <mergeCell ref="BB538:BB539"/>
    <mergeCell ref="AQ538:AQ539"/>
    <mergeCell ref="AR538:AR539"/>
    <mergeCell ref="AS538:AS539"/>
    <mergeCell ref="AT538:AT539"/>
    <mergeCell ref="AX540:AX541"/>
    <mergeCell ref="AY540:AY541"/>
    <mergeCell ref="Y540:Y541"/>
    <mergeCell ref="Z540:Z541"/>
    <mergeCell ref="AA540:AA541"/>
    <mergeCell ref="AQ540:AQ541"/>
    <mergeCell ref="AR540:AR541"/>
    <mergeCell ref="AS540:AS541"/>
    <mergeCell ref="S540:S541"/>
    <mergeCell ref="T540:T541"/>
    <mergeCell ref="U540:U541"/>
    <mergeCell ref="V540:V541"/>
    <mergeCell ref="W540:W541"/>
    <mergeCell ref="X540:X541"/>
    <mergeCell ref="M540:M541"/>
    <mergeCell ref="N540:N541"/>
    <mergeCell ref="O540:O541"/>
    <mergeCell ref="P540:P541"/>
    <mergeCell ref="Q540:Q541"/>
    <mergeCell ref="R540:R541"/>
    <mergeCell ref="J542:J546"/>
    <mergeCell ref="K542:K546"/>
    <mergeCell ref="L542:L546"/>
    <mergeCell ref="M542:M546"/>
    <mergeCell ref="N542:N546"/>
    <mergeCell ref="O542:O546"/>
    <mergeCell ref="BL540:BL541"/>
    <mergeCell ref="BM540:BM541"/>
    <mergeCell ref="BN540:BN541"/>
    <mergeCell ref="BO540:BO541"/>
    <mergeCell ref="D542:D546"/>
    <mergeCell ref="E542:E546"/>
    <mergeCell ref="F542:F546"/>
    <mergeCell ref="G542:G546"/>
    <mergeCell ref="H542:H546"/>
    <mergeCell ref="I542:I546"/>
    <mergeCell ref="BF540:BF541"/>
    <mergeCell ref="BG540:BG541"/>
    <mergeCell ref="BH540:BH541"/>
    <mergeCell ref="BI540:BI541"/>
    <mergeCell ref="BJ540:BJ541"/>
    <mergeCell ref="BK540:BK541"/>
    <mergeCell ref="AZ540:AZ541"/>
    <mergeCell ref="BA540:BA541"/>
    <mergeCell ref="BB540:BB541"/>
    <mergeCell ref="BC540:BC541"/>
    <mergeCell ref="BD540:BD541"/>
    <mergeCell ref="BE540:BE541"/>
    <mergeCell ref="AT540:AT541"/>
    <mergeCell ref="AU540:AU541"/>
    <mergeCell ref="AV540:AV541"/>
    <mergeCell ref="AW540:AW541"/>
    <mergeCell ref="BA542:BA546"/>
    <mergeCell ref="BB542:BB546"/>
    <mergeCell ref="AQ542:AQ546"/>
    <mergeCell ref="AR542:AR546"/>
    <mergeCell ref="AS542:AS546"/>
    <mergeCell ref="AT542:AT546"/>
    <mergeCell ref="AU542:AU546"/>
    <mergeCell ref="AV542:AV546"/>
    <mergeCell ref="V542:V546"/>
    <mergeCell ref="W542:W546"/>
    <mergeCell ref="X542:X546"/>
    <mergeCell ref="Y542:Y546"/>
    <mergeCell ref="Z542:Z546"/>
    <mergeCell ref="AA542:AA546"/>
    <mergeCell ref="P542:P546"/>
    <mergeCell ref="Q542:Q546"/>
    <mergeCell ref="R542:R546"/>
    <mergeCell ref="S542:S546"/>
    <mergeCell ref="T542:T546"/>
    <mergeCell ref="U542:U546"/>
    <mergeCell ref="M547:M548"/>
    <mergeCell ref="N547:N548"/>
    <mergeCell ref="O547:O548"/>
    <mergeCell ref="P547:P548"/>
    <mergeCell ref="Q547:Q548"/>
    <mergeCell ref="R547:R548"/>
    <mergeCell ref="BO542:BO546"/>
    <mergeCell ref="D547:D548"/>
    <mergeCell ref="E547:E548"/>
    <mergeCell ref="F547:F548"/>
    <mergeCell ref="G547:G548"/>
    <mergeCell ref="H547:H548"/>
    <mergeCell ref="I547:I548"/>
    <mergeCell ref="J547:J548"/>
    <mergeCell ref="K547:K548"/>
    <mergeCell ref="L547:L548"/>
    <mergeCell ref="BI542:BI546"/>
    <mergeCell ref="BJ542:BJ546"/>
    <mergeCell ref="BK542:BK546"/>
    <mergeCell ref="BL542:BL546"/>
    <mergeCell ref="BM542:BM546"/>
    <mergeCell ref="BN542:BN546"/>
    <mergeCell ref="BC542:BC546"/>
    <mergeCell ref="BD542:BD546"/>
    <mergeCell ref="BE542:BE546"/>
    <mergeCell ref="BF542:BF546"/>
    <mergeCell ref="BG542:BG546"/>
    <mergeCell ref="BH542:BH546"/>
    <mergeCell ref="AW542:AW546"/>
    <mergeCell ref="AX542:AX546"/>
    <mergeCell ref="AY542:AY546"/>
    <mergeCell ref="AZ542:AZ546"/>
    <mergeCell ref="BD547:BD548"/>
    <mergeCell ref="BE547:BE548"/>
    <mergeCell ref="AT547:AT548"/>
    <mergeCell ref="AU547:AU548"/>
    <mergeCell ref="AV547:AV548"/>
    <mergeCell ref="AW547:AW548"/>
    <mergeCell ref="AX547:AX548"/>
    <mergeCell ref="AY547:AY548"/>
    <mergeCell ref="Y547:Y548"/>
    <mergeCell ref="Z547:Z548"/>
    <mergeCell ref="AA547:AA548"/>
    <mergeCell ref="AQ547:AQ548"/>
    <mergeCell ref="AR547:AR548"/>
    <mergeCell ref="AS547:AS548"/>
    <mergeCell ref="S547:S548"/>
    <mergeCell ref="T547:T548"/>
    <mergeCell ref="U547:U548"/>
    <mergeCell ref="V547:V548"/>
    <mergeCell ref="W547:W548"/>
    <mergeCell ref="X547:X548"/>
    <mergeCell ref="P550:P553"/>
    <mergeCell ref="Q550:Q553"/>
    <mergeCell ref="R550:R553"/>
    <mergeCell ref="S550:S553"/>
    <mergeCell ref="T550:T553"/>
    <mergeCell ref="U550:U553"/>
    <mergeCell ref="J550:J553"/>
    <mergeCell ref="K550:K553"/>
    <mergeCell ref="L550:L553"/>
    <mergeCell ref="M550:M553"/>
    <mergeCell ref="N550:N553"/>
    <mergeCell ref="O550:O553"/>
    <mergeCell ref="BL547:BL548"/>
    <mergeCell ref="BM547:BM548"/>
    <mergeCell ref="BN547:BN548"/>
    <mergeCell ref="BO547:BO548"/>
    <mergeCell ref="D550:D553"/>
    <mergeCell ref="E550:E553"/>
    <mergeCell ref="F550:F553"/>
    <mergeCell ref="G550:G553"/>
    <mergeCell ref="H550:H553"/>
    <mergeCell ref="I550:I553"/>
    <mergeCell ref="BF547:BF548"/>
    <mergeCell ref="BG547:BG548"/>
    <mergeCell ref="BH547:BH548"/>
    <mergeCell ref="BI547:BI548"/>
    <mergeCell ref="BJ547:BJ548"/>
    <mergeCell ref="BK547:BK548"/>
    <mergeCell ref="AZ547:AZ548"/>
    <mergeCell ref="BA547:BA548"/>
    <mergeCell ref="BB547:BB548"/>
    <mergeCell ref="BC547:BC548"/>
    <mergeCell ref="BE550:BE553"/>
    <mergeCell ref="BF550:BF553"/>
    <mergeCell ref="BG550:BG553"/>
    <mergeCell ref="BH550:BH553"/>
    <mergeCell ref="AW550:AW553"/>
    <mergeCell ref="AX550:AX553"/>
    <mergeCell ref="AY550:AY553"/>
    <mergeCell ref="AZ550:AZ553"/>
    <mergeCell ref="BA550:BA553"/>
    <mergeCell ref="BB550:BB553"/>
    <mergeCell ref="AQ550:AQ553"/>
    <mergeCell ref="AR550:AR553"/>
    <mergeCell ref="AS550:AS553"/>
    <mergeCell ref="AT550:AT553"/>
    <mergeCell ref="AU550:AU553"/>
    <mergeCell ref="AV550:AV553"/>
    <mergeCell ref="V550:V553"/>
    <mergeCell ref="W550:W553"/>
    <mergeCell ref="X550:X553"/>
    <mergeCell ref="Y550:Y553"/>
    <mergeCell ref="Z550:Z553"/>
    <mergeCell ref="AA550:AA553"/>
    <mergeCell ref="AR554:AR556"/>
    <mergeCell ref="AS554:AS556"/>
    <mergeCell ref="S554:S556"/>
    <mergeCell ref="T554:T556"/>
    <mergeCell ref="U554:U556"/>
    <mergeCell ref="V554:V556"/>
    <mergeCell ref="W554:W556"/>
    <mergeCell ref="X554:X556"/>
    <mergeCell ref="M554:M556"/>
    <mergeCell ref="N554:N556"/>
    <mergeCell ref="O554:O556"/>
    <mergeCell ref="P554:P556"/>
    <mergeCell ref="Q554:Q556"/>
    <mergeCell ref="R554:R556"/>
    <mergeCell ref="BO550:BO553"/>
    <mergeCell ref="D554:D556"/>
    <mergeCell ref="E554:E556"/>
    <mergeCell ref="F554:F556"/>
    <mergeCell ref="G554:G556"/>
    <mergeCell ref="H554:H556"/>
    <mergeCell ref="I554:I556"/>
    <mergeCell ref="J554:J556"/>
    <mergeCell ref="K554:K556"/>
    <mergeCell ref="L554:L556"/>
    <mergeCell ref="BI550:BI553"/>
    <mergeCell ref="BJ550:BJ553"/>
    <mergeCell ref="BK550:BK553"/>
    <mergeCell ref="BL550:BL553"/>
    <mergeCell ref="BM550:BM553"/>
    <mergeCell ref="BN550:BN553"/>
    <mergeCell ref="BC550:BC553"/>
    <mergeCell ref="BD550:BD553"/>
    <mergeCell ref="BL554:BL556"/>
    <mergeCell ref="BM554:BM556"/>
    <mergeCell ref="BN554:BN556"/>
    <mergeCell ref="BO554:BO556"/>
    <mergeCell ref="A557:A579"/>
    <mergeCell ref="B557:B579"/>
    <mergeCell ref="C557:C579"/>
    <mergeCell ref="D557:D562"/>
    <mergeCell ref="E557:E562"/>
    <mergeCell ref="F557:F562"/>
    <mergeCell ref="BF554:BF556"/>
    <mergeCell ref="BG554:BG556"/>
    <mergeCell ref="BH554:BH556"/>
    <mergeCell ref="BI554:BI556"/>
    <mergeCell ref="BJ554:BJ556"/>
    <mergeCell ref="BK554:BK556"/>
    <mergeCell ref="AZ554:AZ556"/>
    <mergeCell ref="BA554:BA556"/>
    <mergeCell ref="BB554:BB556"/>
    <mergeCell ref="BC554:BC556"/>
    <mergeCell ref="BD554:BD556"/>
    <mergeCell ref="BE554:BE556"/>
    <mergeCell ref="AT554:AT556"/>
    <mergeCell ref="AU554:AU556"/>
    <mergeCell ref="AV554:AV556"/>
    <mergeCell ref="AW554:AW556"/>
    <mergeCell ref="AX554:AX556"/>
    <mergeCell ref="AY554:AY556"/>
    <mergeCell ref="Y554:Y556"/>
    <mergeCell ref="Z554:Z556"/>
    <mergeCell ref="AA554:AA556"/>
    <mergeCell ref="AQ554:AQ556"/>
    <mergeCell ref="AR557:AR562"/>
    <mergeCell ref="AS557:AS562"/>
    <mergeCell ref="S557:S562"/>
    <mergeCell ref="T557:T562"/>
    <mergeCell ref="U557:U562"/>
    <mergeCell ref="V557:V562"/>
    <mergeCell ref="W557:W562"/>
    <mergeCell ref="X557:X562"/>
    <mergeCell ref="M557:M562"/>
    <mergeCell ref="N557:N562"/>
    <mergeCell ref="O557:O562"/>
    <mergeCell ref="P557:P562"/>
    <mergeCell ref="Q557:Q562"/>
    <mergeCell ref="R557:R562"/>
    <mergeCell ref="G557:G562"/>
    <mergeCell ref="H557:H562"/>
    <mergeCell ref="I557:I562"/>
    <mergeCell ref="J557:J562"/>
    <mergeCell ref="K557:K562"/>
    <mergeCell ref="L557:L562"/>
    <mergeCell ref="BL557:BL562"/>
    <mergeCell ref="BM557:BM562"/>
    <mergeCell ref="BN557:BN562"/>
    <mergeCell ref="BO557:BO562"/>
    <mergeCell ref="D563:D564"/>
    <mergeCell ref="E563:E564"/>
    <mergeCell ref="F563:F564"/>
    <mergeCell ref="G563:G564"/>
    <mergeCell ref="H563:H564"/>
    <mergeCell ref="I563:I564"/>
    <mergeCell ref="BF557:BF562"/>
    <mergeCell ref="BG557:BG562"/>
    <mergeCell ref="BH557:BH562"/>
    <mergeCell ref="BI557:BI562"/>
    <mergeCell ref="BJ557:BJ562"/>
    <mergeCell ref="BK557:BK562"/>
    <mergeCell ref="AZ557:AZ562"/>
    <mergeCell ref="BA557:BA562"/>
    <mergeCell ref="BB557:BB562"/>
    <mergeCell ref="BC557:BC562"/>
    <mergeCell ref="BD557:BD562"/>
    <mergeCell ref="BE557:BE562"/>
    <mergeCell ref="AT557:AT562"/>
    <mergeCell ref="AU557:AU562"/>
    <mergeCell ref="AV557:AV562"/>
    <mergeCell ref="AW557:AW562"/>
    <mergeCell ref="AX557:AX562"/>
    <mergeCell ref="AY557:AY562"/>
    <mergeCell ref="Y557:Y562"/>
    <mergeCell ref="Z557:Z562"/>
    <mergeCell ref="AA557:AA562"/>
    <mergeCell ref="AQ557:AQ562"/>
    <mergeCell ref="AU563:AU564"/>
    <mergeCell ref="AV563:AV564"/>
    <mergeCell ref="V563:V564"/>
    <mergeCell ref="W563:W564"/>
    <mergeCell ref="X563:X564"/>
    <mergeCell ref="Y563:Y564"/>
    <mergeCell ref="Z563:Z564"/>
    <mergeCell ref="AA563:AA564"/>
    <mergeCell ref="P563:P564"/>
    <mergeCell ref="Q563:Q564"/>
    <mergeCell ref="R563:R564"/>
    <mergeCell ref="S563:S564"/>
    <mergeCell ref="T563:T564"/>
    <mergeCell ref="U563:U564"/>
    <mergeCell ref="J563:J564"/>
    <mergeCell ref="K563:K564"/>
    <mergeCell ref="L563:L564"/>
    <mergeCell ref="M563:M564"/>
    <mergeCell ref="N563:N564"/>
    <mergeCell ref="O563:O564"/>
    <mergeCell ref="BO563:BO564"/>
    <mergeCell ref="D565:D570"/>
    <mergeCell ref="E565:E570"/>
    <mergeCell ref="F565:F570"/>
    <mergeCell ref="G565:G570"/>
    <mergeCell ref="H565:H570"/>
    <mergeCell ref="I565:I570"/>
    <mergeCell ref="J565:J570"/>
    <mergeCell ref="K565:K570"/>
    <mergeCell ref="L565:L570"/>
    <mergeCell ref="BI563:BI564"/>
    <mergeCell ref="BJ563:BJ564"/>
    <mergeCell ref="BK563:BK564"/>
    <mergeCell ref="BL563:BL564"/>
    <mergeCell ref="BM563:BM564"/>
    <mergeCell ref="BN563:BN564"/>
    <mergeCell ref="BC563:BC564"/>
    <mergeCell ref="BD563:BD564"/>
    <mergeCell ref="BE563:BE564"/>
    <mergeCell ref="BF563:BF564"/>
    <mergeCell ref="BG563:BG564"/>
    <mergeCell ref="BH563:BH564"/>
    <mergeCell ref="AW563:AW564"/>
    <mergeCell ref="AX563:AX564"/>
    <mergeCell ref="AY563:AY564"/>
    <mergeCell ref="AZ563:AZ564"/>
    <mergeCell ref="BA563:BA564"/>
    <mergeCell ref="BB563:BB564"/>
    <mergeCell ref="AQ563:AQ564"/>
    <mergeCell ref="AR563:AR564"/>
    <mergeCell ref="AS563:AS564"/>
    <mergeCell ref="AT563:AT564"/>
    <mergeCell ref="AX565:AX570"/>
    <mergeCell ref="AY565:AY570"/>
    <mergeCell ref="Y565:Y570"/>
    <mergeCell ref="Z565:Z570"/>
    <mergeCell ref="AA565:AA570"/>
    <mergeCell ref="AQ565:AQ570"/>
    <mergeCell ref="AR565:AR570"/>
    <mergeCell ref="AS565:AS570"/>
    <mergeCell ref="S565:S570"/>
    <mergeCell ref="T565:T570"/>
    <mergeCell ref="U565:U570"/>
    <mergeCell ref="V565:V570"/>
    <mergeCell ref="W565:W570"/>
    <mergeCell ref="X565:X570"/>
    <mergeCell ref="M565:M570"/>
    <mergeCell ref="N565:N570"/>
    <mergeCell ref="O565:O570"/>
    <mergeCell ref="P565:P570"/>
    <mergeCell ref="Q565:Q570"/>
    <mergeCell ref="R565:R570"/>
    <mergeCell ref="J571:J575"/>
    <mergeCell ref="K571:K575"/>
    <mergeCell ref="L571:L575"/>
    <mergeCell ref="M571:M575"/>
    <mergeCell ref="N571:N575"/>
    <mergeCell ref="O571:O575"/>
    <mergeCell ref="BL565:BL570"/>
    <mergeCell ref="BM565:BM570"/>
    <mergeCell ref="BN565:BN570"/>
    <mergeCell ref="BO565:BO570"/>
    <mergeCell ref="D571:D575"/>
    <mergeCell ref="E571:E575"/>
    <mergeCell ref="F571:F575"/>
    <mergeCell ref="G571:G575"/>
    <mergeCell ref="H571:H575"/>
    <mergeCell ref="I571:I575"/>
    <mergeCell ref="BF565:BF570"/>
    <mergeCell ref="BG565:BG570"/>
    <mergeCell ref="BH565:BH570"/>
    <mergeCell ref="BI565:BI570"/>
    <mergeCell ref="BJ565:BJ570"/>
    <mergeCell ref="BK565:BK570"/>
    <mergeCell ref="AZ565:AZ570"/>
    <mergeCell ref="BA565:BA570"/>
    <mergeCell ref="BB565:BB570"/>
    <mergeCell ref="BC565:BC570"/>
    <mergeCell ref="BD565:BD570"/>
    <mergeCell ref="BE565:BE570"/>
    <mergeCell ref="AT565:AT570"/>
    <mergeCell ref="AU565:AU570"/>
    <mergeCell ref="AV565:AV570"/>
    <mergeCell ref="AW565:AW570"/>
    <mergeCell ref="BA571:BA575"/>
    <mergeCell ref="BB571:BB575"/>
    <mergeCell ref="AQ571:AQ575"/>
    <mergeCell ref="AR571:AR575"/>
    <mergeCell ref="AS571:AS575"/>
    <mergeCell ref="AT571:AT575"/>
    <mergeCell ref="AU571:AU575"/>
    <mergeCell ref="AV571:AV575"/>
    <mergeCell ref="V571:V575"/>
    <mergeCell ref="W571:W575"/>
    <mergeCell ref="X571:X575"/>
    <mergeCell ref="Y571:Y575"/>
    <mergeCell ref="Z571:Z575"/>
    <mergeCell ref="AA571:AA575"/>
    <mergeCell ref="P571:P575"/>
    <mergeCell ref="Q571:Q575"/>
    <mergeCell ref="R571:R575"/>
    <mergeCell ref="S571:S575"/>
    <mergeCell ref="T571:T575"/>
    <mergeCell ref="U571:U575"/>
    <mergeCell ref="M576:M577"/>
    <mergeCell ref="N576:N577"/>
    <mergeCell ref="O576:O577"/>
    <mergeCell ref="P576:P577"/>
    <mergeCell ref="Q576:Q577"/>
    <mergeCell ref="R576:R577"/>
    <mergeCell ref="BO571:BO575"/>
    <mergeCell ref="D576:D577"/>
    <mergeCell ref="E576:E577"/>
    <mergeCell ref="F576:F577"/>
    <mergeCell ref="G576:G577"/>
    <mergeCell ref="H576:H577"/>
    <mergeCell ref="I576:I577"/>
    <mergeCell ref="J576:J577"/>
    <mergeCell ref="K576:K577"/>
    <mergeCell ref="L576:L577"/>
    <mergeCell ref="BI571:BI575"/>
    <mergeCell ref="BJ571:BJ575"/>
    <mergeCell ref="BK571:BK575"/>
    <mergeCell ref="BL571:BL575"/>
    <mergeCell ref="BM571:BM575"/>
    <mergeCell ref="BN571:BN575"/>
    <mergeCell ref="BC571:BC575"/>
    <mergeCell ref="BD571:BD575"/>
    <mergeCell ref="BE571:BE575"/>
    <mergeCell ref="BF571:BF575"/>
    <mergeCell ref="BG571:BG575"/>
    <mergeCell ref="BH571:BH575"/>
    <mergeCell ref="AW571:AW575"/>
    <mergeCell ref="AX571:AX575"/>
    <mergeCell ref="AY571:AY575"/>
    <mergeCell ref="AZ571:AZ575"/>
    <mergeCell ref="BD576:BD577"/>
    <mergeCell ref="BE576:BE577"/>
    <mergeCell ref="AT576:AT577"/>
    <mergeCell ref="AU576:AU577"/>
    <mergeCell ref="AV576:AV577"/>
    <mergeCell ref="AW576:AW577"/>
    <mergeCell ref="AX576:AX577"/>
    <mergeCell ref="AY576:AY577"/>
    <mergeCell ref="Y576:Y577"/>
    <mergeCell ref="Z576:Z577"/>
    <mergeCell ref="AA576:AA577"/>
    <mergeCell ref="AQ576:AQ577"/>
    <mergeCell ref="AR576:AR577"/>
    <mergeCell ref="AS576:AS577"/>
    <mergeCell ref="S576:S577"/>
    <mergeCell ref="T576:T577"/>
    <mergeCell ref="U576:U577"/>
    <mergeCell ref="V576:V577"/>
    <mergeCell ref="W576:W577"/>
    <mergeCell ref="X576:X577"/>
    <mergeCell ref="P578:P579"/>
    <mergeCell ref="Q578:Q579"/>
    <mergeCell ref="R578:R579"/>
    <mergeCell ref="S578:S579"/>
    <mergeCell ref="T578:T579"/>
    <mergeCell ref="U578:U579"/>
    <mergeCell ref="J578:J579"/>
    <mergeCell ref="K578:K579"/>
    <mergeCell ref="L578:L579"/>
    <mergeCell ref="M578:M579"/>
    <mergeCell ref="N578:N579"/>
    <mergeCell ref="O578:O579"/>
    <mergeCell ref="BL576:BL577"/>
    <mergeCell ref="BM576:BM577"/>
    <mergeCell ref="BN576:BN577"/>
    <mergeCell ref="BO576:BO577"/>
    <mergeCell ref="D578:D579"/>
    <mergeCell ref="E578:E579"/>
    <mergeCell ref="F578:F579"/>
    <mergeCell ref="G578:G579"/>
    <mergeCell ref="H578:H579"/>
    <mergeCell ref="I578:I579"/>
    <mergeCell ref="BF576:BF577"/>
    <mergeCell ref="BG576:BG577"/>
    <mergeCell ref="BH576:BH577"/>
    <mergeCell ref="BI576:BI577"/>
    <mergeCell ref="BJ576:BJ577"/>
    <mergeCell ref="BK576:BK577"/>
    <mergeCell ref="AZ576:AZ577"/>
    <mergeCell ref="BA576:BA577"/>
    <mergeCell ref="BB576:BB577"/>
    <mergeCell ref="BC576:BC577"/>
    <mergeCell ref="BG578:BG579"/>
    <mergeCell ref="BH578:BH579"/>
    <mergeCell ref="AW578:AW579"/>
    <mergeCell ref="AX578:AX579"/>
    <mergeCell ref="AY578:AY579"/>
    <mergeCell ref="AZ578:AZ579"/>
    <mergeCell ref="BA578:BA579"/>
    <mergeCell ref="BB578:BB579"/>
    <mergeCell ref="AQ578:AQ579"/>
    <mergeCell ref="AR578:AR579"/>
    <mergeCell ref="AS578:AS579"/>
    <mergeCell ref="AT578:AT579"/>
    <mergeCell ref="AU578:AU579"/>
    <mergeCell ref="AV578:AV579"/>
    <mergeCell ref="V578:V579"/>
    <mergeCell ref="W578:W579"/>
    <mergeCell ref="X578:X579"/>
    <mergeCell ref="Y578:Y579"/>
    <mergeCell ref="Z578:Z579"/>
    <mergeCell ref="AA578:AA579"/>
    <mergeCell ref="P581:P582"/>
    <mergeCell ref="Q581:Q582"/>
    <mergeCell ref="R581:R582"/>
    <mergeCell ref="S581:S582"/>
    <mergeCell ref="T581:T582"/>
    <mergeCell ref="U581:U582"/>
    <mergeCell ref="J581:J582"/>
    <mergeCell ref="K581:K582"/>
    <mergeCell ref="L581:L582"/>
    <mergeCell ref="M581:M582"/>
    <mergeCell ref="N581:N582"/>
    <mergeCell ref="O581:O582"/>
    <mergeCell ref="BO578:BO579"/>
    <mergeCell ref="A580:A589"/>
    <mergeCell ref="B580:B589"/>
    <mergeCell ref="C580:C589"/>
    <mergeCell ref="D581:D582"/>
    <mergeCell ref="E581:E582"/>
    <mergeCell ref="F581:F582"/>
    <mergeCell ref="G581:G582"/>
    <mergeCell ref="H581:H582"/>
    <mergeCell ref="I581:I582"/>
    <mergeCell ref="BI578:BI579"/>
    <mergeCell ref="BJ578:BJ579"/>
    <mergeCell ref="BK578:BK579"/>
    <mergeCell ref="BL578:BL579"/>
    <mergeCell ref="BM578:BM579"/>
    <mergeCell ref="BN578:BN579"/>
    <mergeCell ref="BC578:BC579"/>
    <mergeCell ref="BD578:BD579"/>
    <mergeCell ref="BE578:BE579"/>
    <mergeCell ref="BF578:BF579"/>
    <mergeCell ref="BE581:BE582"/>
    <mergeCell ref="BF581:BF582"/>
    <mergeCell ref="BG581:BG582"/>
    <mergeCell ref="BH581:BH582"/>
    <mergeCell ref="AW581:AW582"/>
    <mergeCell ref="AX581:AX582"/>
    <mergeCell ref="AY581:AY582"/>
    <mergeCell ref="AZ581:AZ582"/>
    <mergeCell ref="BA581:BA582"/>
    <mergeCell ref="BB581:BB582"/>
    <mergeCell ref="AQ581:AQ582"/>
    <mergeCell ref="AR581:AR582"/>
    <mergeCell ref="AS581:AS582"/>
    <mergeCell ref="AT581:AT582"/>
    <mergeCell ref="AU581:AU582"/>
    <mergeCell ref="AV581:AV582"/>
    <mergeCell ref="V581:V582"/>
    <mergeCell ref="W581:W582"/>
    <mergeCell ref="X581:X582"/>
    <mergeCell ref="Y581:Y582"/>
    <mergeCell ref="Z581:Z582"/>
    <mergeCell ref="AA581:AA582"/>
    <mergeCell ref="AR583:AR584"/>
    <mergeCell ref="AS583:AS584"/>
    <mergeCell ref="S583:S584"/>
    <mergeCell ref="T583:T584"/>
    <mergeCell ref="U583:U584"/>
    <mergeCell ref="V583:V584"/>
    <mergeCell ref="W583:W584"/>
    <mergeCell ref="X583:X584"/>
    <mergeCell ref="M583:M584"/>
    <mergeCell ref="N583:N584"/>
    <mergeCell ref="O583:O584"/>
    <mergeCell ref="P583:P584"/>
    <mergeCell ref="Q583:Q584"/>
    <mergeCell ref="R583:R584"/>
    <mergeCell ref="BO581:BO582"/>
    <mergeCell ref="D583:D584"/>
    <mergeCell ref="E583:E584"/>
    <mergeCell ref="F583:F584"/>
    <mergeCell ref="G583:G584"/>
    <mergeCell ref="H583:H584"/>
    <mergeCell ref="I583:I584"/>
    <mergeCell ref="J583:J584"/>
    <mergeCell ref="K583:K584"/>
    <mergeCell ref="L583:L584"/>
    <mergeCell ref="BI581:BI582"/>
    <mergeCell ref="BJ581:BJ582"/>
    <mergeCell ref="BK581:BK582"/>
    <mergeCell ref="BL581:BL582"/>
    <mergeCell ref="BM581:BM582"/>
    <mergeCell ref="BN581:BN582"/>
    <mergeCell ref="BC581:BC582"/>
    <mergeCell ref="BD581:BD582"/>
    <mergeCell ref="BL583:BL584"/>
    <mergeCell ref="BM583:BM584"/>
    <mergeCell ref="BN583:BN584"/>
    <mergeCell ref="BO583:BO584"/>
    <mergeCell ref="D585:D586"/>
    <mergeCell ref="E585:E586"/>
    <mergeCell ref="F585:F586"/>
    <mergeCell ref="G585:G586"/>
    <mergeCell ref="H585:H586"/>
    <mergeCell ref="I585:I586"/>
    <mergeCell ref="BF583:BF584"/>
    <mergeCell ref="BG583:BG584"/>
    <mergeCell ref="BH583:BH584"/>
    <mergeCell ref="BI583:BI584"/>
    <mergeCell ref="BJ583:BJ584"/>
    <mergeCell ref="BK583:BK584"/>
    <mergeCell ref="AZ583:AZ584"/>
    <mergeCell ref="BA583:BA584"/>
    <mergeCell ref="BB583:BB584"/>
    <mergeCell ref="BC583:BC584"/>
    <mergeCell ref="BD583:BD584"/>
    <mergeCell ref="BE583:BE584"/>
    <mergeCell ref="AT583:AT584"/>
    <mergeCell ref="AU583:AU584"/>
    <mergeCell ref="AV583:AV584"/>
    <mergeCell ref="AW583:AW584"/>
    <mergeCell ref="AX583:AX584"/>
    <mergeCell ref="AY583:AY584"/>
    <mergeCell ref="Y583:Y584"/>
    <mergeCell ref="Z583:Z584"/>
    <mergeCell ref="AA583:AA584"/>
    <mergeCell ref="AQ583:AQ584"/>
    <mergeCell ref="AU585:AU586"/>
    <mergeCell ref="AV585:AV586"/>
    <mergeCell ref="V585:V586"/>
    <mergeCell ref="W585:W586"/>
    <mergeCell ref="X585:X586"/>
    <mergeCell ref="Y585:Y586"/>
    <mergeCell ref="Z585:Z586"/>
    <mergeCell ref="AA585:AA586"/>
    <mergeCell ref="P585:P586"/>
    <mergeCell ref="Q585:Q586"/>
    <mergeCell ref="R585:R586"/>
    <mergeCell ref="S585:S586"/>
    <mergeCell ref="T585:T586"/>
    <mergeCell ref="U585:U586"/>
    <mergeCell ref="J585:J586"/>
    <mergeCell ref="K585:K586"/>
    <mergeCell ref="L585:L586"/>
    <mergeCell ref="M585:M586"/>
    <mergeCell ref="N585:N586"/>
    <mergeCell ref="O585:O586"/>
    <mergeCell ref="BO585:BO586"/>
    <mergeCell ref="D587:D588"/>
    <mergeCell ref="E587:E588"/>
    <mergeCell ref="F587:F588"/>
    <mergeCell ref="G587:G588"/>
    <mergeCell ref="H587:H588"/>
    <mergeCell ref="I587:I588"/>
    <mergeCell ref="J587:J588"/>
    <mergeCell ref="K587:K588"/>
    <mergeCell ref="L587:L588"/>
    <mergeCell ref="BI585:BI586"/>
    <mergeCell ref="BJ585:BJ586"/>
    <mergeCell ref="BK585:BK586"/>
    <mergeCell ref="BL585:BL586"/>
    <mergeCell ref="BM585:BM586"/>
    <mergeCell ref="BN585:BN586"/>
    <mergeCell ref="BC585:BC586"/>
    <mergeCell ref="BD585:BD586"/>
    <mergeCell ref="BE585:BE586"/>
    <mergeCell ref="BF585:BF586"/>
    <mergeCell ref="BG585:BG586"/>
    <mergeCell ref="BH585:BH586"/>
    <mergeCell ref="AW585:AW586"/>
    <mergeCell ref="AX585:AX586"/>
    <mergeCell ref="AY585:AY586"/>
    <mergeCell ref="AZ585:AZ586"/>
    <mergeCell ref="BA585:BA586"/>
    <mergeCell ref="BB585:BB586"/>
    <mergeCell ref="AQ585:AQ586"/>
    <mergeCell ref="AR585:AR586"/>
    <mergeCell ref="AS585:AS586"/>
    <mergeCell ref="AT585:AT586"/>
    <mergeCell ref="Y587:Y588"/>
    <mergeCell ref="Z587:Z588"/>
    <mergeCell ref="AA587:AA588"/>
    <mergeCell ref="AQ587:AQ588"/>
    <mergeCell ref="AR587:AR588"/>
    <mergeCell ref="AS587:AS588"/>
    <mergeCell ref="S587:S588"/>
    <mergeCell ref="T587:T588"/>
    <mergeCell ref="U587:U588"/>
    <mergeCell ref="V587:V588"/>
    <mergeCell ref="W587:W588"/>
    <mergeCell ref="X587:X588"/>
    <mergeCell ref="M587:M588"/>
    <mergeCell ref="N587:N588"/>
    <mergeCell ref="O587:O588"/>
    <mergeCell ref="P587:P588"/>
    <mergeCell ref="Q587:Q588"/>
    <mergeCell ref="R587:R588"/>
    <mergeCell ref="BL587:BL588"/>
    <mergeCell ref="BM587:BM588"/>
    <mergeCell ref="BN587:BN588"/>
    <mergeCell ref="BO587:BO588"/>
    <mergeCell ref="BF587:BF588"/>
    <mergeCell ref="BG587:BG588"/>
    <mergeCell ref="BH587:BH588"/>
    <mergeCell ref="BI587:BI588"/>
    <mergeCell ref="BJ587:BJ588"/>
    <mergeCell ref="BK587:BK588"/>
    <mergeCell ref="AZ587:AZ588"/>
    <mergeCell ref="BA587:BA588"/>
    <mergeCell ref="BB587:BB588"/>
    <mergeCell ref="BC587:BC588"/>
    <mergeCell ref="BD587:BD588"/>
    <mergeCell ref="BE587:BE588"/>
    <mergeCell ref="AT587:AT588"/>
    <mergeCell ref="AU587:AU588"/>
    <mergeCell ref="AV587:AV588"/>
    <mergeCell ref="AW587:AW588"/>
    <mergeCell ref="AX587:AX588"/>
    <mergeCell ref="AY587:AY588"/>
  </mergeCells>
  <conditionalFormatting sqref="R8:R589">
    <cfRule type="cellIs" dxfId="35" priority="14" operator="equal">
      <formula>"Muy Alta"</formula>
    </cfRule>
    <cfRule type="cellIs" dxfId="34" priority="15" operator="equal">
      <formula>"Alta"</formula>
    </cfRule>
    <cfRule type="cellIs" dxfId="33" priority="16" operator="equal">
      <formula>"Media"</formula>
    </cfRule>
    <cfRule type="cellIs" dxfId="32" priority="17" operator="equal">
      <formula>"Baja"</formula>
    </cfRule>
    <cfRule type="cellIs" dxfId="31" priority="18" operator="equal">
      <formula>"Muy Baja"</formula>
    </cfRule>
  </conditionalFormatting>
  <conditionalFormatting sqref="T8:T589 V8:V589 X8:X589">
    <cfRule type="cellIs" dxfId="30" priority="9" operator="equal">
      <formula>"Catastrófico"</formula>
    </cfRule>
    <cfRule type="cellIs" dxfId="29" priority="10" operator="equal">
      <formula>"Mayor"</formula>
    </cfRule>
    <cfRule type="cellIs" dxfId="28" priority="11" operator="equal">
      <formula>"Moderado"</formula>
    </cfRule>
    <cfRule type="cellIs" dxfId="27" priority="12" operator="equal">
      <formula>"Menor"</formula>
    </cfRule>
    <cfRule type="cellIs" dxfId="26" priority="13" operator="equal">
      <formula>"Leve"</formula>
    </cfRule>
  </conditionalFormatting>
  <conditionalFormatting sqref="AA8:AA589">
    <cfRule type="cellIs" dxfId="25" priority="1" operator="equal">
      <formula>"Extremo"</formula>
    </cfRule>
    <cfRule type="cellIs" dxfId="24" priority="2" operator="equal">
      <formula>"Alto"</formula>
    </cfRule>
    <cfRule type="cellIs" dxfId="23" priority="3" operator="equal">
      <formula>"Moderado"</formula>
    </cfRule>
    <cfRule type="cellIs" dxfId="22" priority="4" operator="equal">
      <formula>"Bajo"</formula>
    </cfRule>
  </conditionalFormatting>
  <conditionalFormatting sqref="AT8:AT589">
    <cfRule type="cellIs" dxfId="21" priority="23" operator="equal">
      <formula>"Muy Baja"</formula>
    </cfRule>
    <cfRule type="cellIs" dxfId="20" priority="24" operator="equal">
      <formula>"Baja"</formula>
    </cfRule>
    <cfRule type="cellIs" dxfId="19" priority="25" operator="equal">
      <formula>"Media"</formula>
    </cfRule>
    <cfRule type="cellIs" dxfId="18" priority="26" operator="equal">
      <formula>"Alta"</formula>
    </cfRule>
    <cfRule type="cellIs" dxfId="17" priority="27" operator="equal">
      <formula>"Muy Alta"</formula>
    </cfRule>
  </conditionalFormatting>
  <conditionalFormatting sqref="AW8:AW589">
    <cfRule type="cellIs" dxfId="16" priority="19" operator="equal">
      <formula>"Leve"</formula>
    </cfRule>
    <cfRule type="cellIs" dxfId="15" priority="20" operator="equal">
      <formula>"Menor"</formula>
    </cfRule>
    <cfRule type="cellIs" dxfId="14" priority="21" operator="equal">
      <formula>"Mayor"</formula>
    </cfRule>
    <cfRule type="cellIs" dxfId="13" priority="22" operator="equal">
      <formula>"Catastrófico"</formula>
    </cfRule>
  </conditionalFormatting>
  <conditionalFormatting sqref="AW8:AY181 AW182:AX184 AW185:AY589">
    <cfRule type="cellIs" dxfId="12" priority="7" operator="equal">
      <formula>"Moderado"</formula>
    </cfRule>
  </conditionalFormatting>
  <conditionalFormatting sqref="AX8:AY181 AX182:AX184 AX185:AY589">
    <cfRule type="cellIs" dxfId="11" priority="5" operator="equal">
      <formula>"Extremo"</formula>
    </cfRule>
    <cfRule type="cellIs" dxfId="10" priority="6" operator="equal">
      <formula>"Alto"</formula>
    </cfRule>
    <cfRule type="cellIs" dxfId="9" priority="8" operator="equal">
      <formula>"Bajo"</formula>
    </cfRule>
  </conditionalFormatting>
  <dataValidations count="2">
    <dataValidation type="list" allowBlank="1" showInputMessage="1" showErrorMessage="1" sqref="K8:K589" xr:uid="{329C5A03-043E-482C-B267-AE6C4180589F}">
      <formula1>"SI, NO"</formula1>
    </dataValidation>
    <dataValidation type="list" allowBlank="1" showInputMessage="1" showErrorMessage="1" sqref="D8:D589" xr:uid="{DA8B7FDD-40B8-44D3-9B9C-326CD4DF785A}">
      <formula1>"RG, RS, RF"</formula1>
    </dataValidation>
  </dataValidations>
  <pageMargins left="0.7" right="0.7" top="0.75" bottom="0.75" header="0.3" footer="0.3"/>
  <pageSetup paperSize="9" orientation="portrait"/>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18"/>
  <sheetViews>
    <sheetView zoomScale="70" zoomScaleNormal="70" workbookViewId="0">
      <selection activeCell="I12" sqref="I12"/>
    </sheetView>
  </sheetViews>
  <sheetFormatPr defaultColWidth="11.42578125" defaultRowHeight="15"/>
  <cols>
    <col min="1" max="1" width="11.42578125" style="31"/>
    <col min="2" max="2" width="54.85546875" style="31" customWidth="1"/>
    <col min="3" max="3" width="109.7109375" style="31" customWidth="1"/>
    <col min="4" max="4" width="45" style="31" customWidth="1"/>
    <col min="5" max="16384" width="11.42578125" style="31"/>
  </cols>
  <sheetData>
    <row r="1" spans="1:4" ht="9" customHeight="1"/>
    <row r="2" spans="1:4" s="35" customFormat="1">
      <c r="A2" s="945" t="s">
        <v>2550</v>
      </c>
      <c r="B2" s="945"/>
      <c r="C2" s="945"/>
      <c r="D2" s="945"/>
    </row>
    <row r="3" spans="1:4" ht="7.5" customHeight="1"/>
    <row r="4" spans="1:4" s="35" customFormat="1">
      <c r="A4" s="32" t="s">
        <v>44</v>
      </c>
      <c r="B4" s="33" t="s">
        <v>2551</v>
      </c>
      <c r="C4" s="33" t="s">
        <v>2552</v>
      </c>
      <c r="D4" s="34" t="s">
        <v>8</v>
      </c>
    </row>
    <row r="5" spans="1:4" ht="61.5" customHeight="1">
      <c r="A5" s="238">
        <v>1</v>
      </c>
      <c r="B5" s="239" t="s">
        <v>2553</v>
      </c>
      <c r="C5" s="240" t="s">
        <v>2554</v>
      </c>
      <c r="D5" s="241" t="s">
        <v>2555</v>
      </c>
    </row>
    <row r="6" spans="1:4" ht="61.5" customHeight="1">
      <c r="A6" s="238">
        <v>2</v>
      </c>
      <c r="B6" s="239" t="s">
        <v>2556</v>
      </c>
      <c r="C6" s="240" t="s">
        <v>2554</v>
      </c>
      <c r="D6" s="241" t="s">
        <v>2555</v>
      </c>
    </row>
    <row r="7" spans="1:4" ht="61.5" customHeight="1">
      <c r="A7" s="238">
        <v>3</v>
      </c>
      <c r="B7" s="242" t="s">
        <v>2557</v>
      </c>
      <c r="C7" s="243" t="s">
        <v>2554</v>
      </c>
      <c r="D7" s="241" t="s">
        <v>2555</v>
      </c>
    </row>
    <row r="8" spans="1:4" ht="61.5" customHeight="1">
      <c r="A8" s="238">
        <v>4</v>
      </c>
      <c r="B8" s="242" t="s">
        <v>2558</v>
      </c>
      <c r="C8" s="243" t="s">
        <v>2554</v>
      </c>
      <c r="D8" s="241" t="s">
        <v>2555</v>
      </c>
    </row>
    <row r="9" spans="1:4" ht="61.5" customHeight="1">
      <c r="A9" s="238">
        <v>5</v>
      </c>
      <c r="B9" s="242" t="s">
        <v>2559</v>
      </c>
      <c r="C9" s="243" t="s">
        <v>2554</v>
      </c>
      <c r="D9" s="241" t="s">
        <v>2555</v>
      </c>
    </row>
    <row r="10" spans="1:4" ht="61.5" customHeight="1">
      <c r="A10" s="238">
        <v>6</v>
      </c>
      <c r="B10" s="239" t="s">
        <v>2560</v>
      </c>
      <c r="C10" s="240" t="s">
        <v>2554</v>
      </c>
      <c r="D10" s="241" t="s">
        <v>2555</v>
      </c>
    </row>
    <row r="11" spans="1:4" ht="61.5" customHeight="1">
      <c r="A11" s="238">
        <v>7</v>
      </c>
      <c r="B11" s="239" t="s">
        <v>2561</v>
      </c>
      <c r="C11" s="240" t="s">
        <v>2554</v>
      </c>
      <c r="D11" s="241" t="s">
        <v>2555</v>
      </c>
    </row>
    <row r="12" spans="1:4" ht="61.5" customHeight="1">
      <c r="A12" s="238">
        <v>8</v>
      </c>
      <c r="B12" s="239" t="s">
        <v>2562</v>
      </c>
      <c r="C12" s="240" t="s">
        <v>2554</v>
      </c>
      <c r="D12" s="241" t="s">
        <v>2555</v>
      </c>
    </row>
    <row r="13" spans="1:4" ht="61.5" customHeight="1">
      <c r="A13" s="238">
        <v>9</v>
      </c>
      <c r="B13" s="239" t="s">
        <v>2563</v>
      </c>
      <c r="C13" s="240" t="s">
        <v>2554</v>
      </c>
      <c r="D13" s="241" t="s">
        <v>2555</v>
      </c>
    </row>
    <row r="14" spans="1:4" ht="61.5" customHeight="1">
      <c r="A14" s="238">
        <v>10</v>
      </c>
      <c r="B14" s="239" t="s">
        <v>2564</v>
      </c>
      <c r="C14" s="240" t="s">
        <v>2554</v>
      </c>
      <c r="D14" s="241" t="s">
        <v>2555</v>
      </c>
    </row>
    <row r="15" spans="1:4" ht="61.5" customHeight="1">
      <c r="A15" s="130">
        <v>11</v>
      </c>
      <c r="B15" s="244" t="s">
        <v>2565</v>
      </c>
      <c r="C15" s="245" t="s">
        <v>2554</v>
      </c>
      <c r="D15" s="131" t="s">
        <v>2555</v>
      </c>
    </row>
    <row r="16" spans="1:4" s="35" customFormat="1" ht="24" customHeight="1">
      <c r="A16" s="246" t="s">
        <v>44</v>
      </c>
      <c r="B16" s="246" t="s">
        <v>2566</v>
      </c>
      <c r="C16" s="246" t="s">
        <v>2552</v>
      </c>
      <c r="D16" s="246" t="s">
        <v>8</v>
      </c>
    </row>
    <row r="17" spans="1:4" ht="21.75" customHeight="1">
      <c r="A17" s="130">
        <v>1</v>
      </c>
      <c r="B17" s="244" t="s">
        <v>2567</v>
      </c>
      <c r="C17" s="245" t="s">
        <v>2568</v>
      </c>
      <c r="D17" s="132" t="s">
        <v>2569</v>
      </c>
    </row>
    <row r="18" spans="1:4" ht="21.75" customHeight="1">
      <c r="A18" s="130">
        <v>2</v>
      </c>
      <c r="B18" s="244" t="s">
        <v>2570</v>
      </c>
      <c r="C18" s="245" t="s">
        <v>2568</v>
      </c>
      <c r="D18" s="132" t="s">
        <v>2569</v>
      </c>
    </row>
  </sheetData>
  <mergeCells count="1">
    <mergeCell ref="A2:D2"/>
  </mergeCells>
  <pageMargins left="0.7" right="0.7" top="0.75" bottom="0.75" header="0.3" footer="0.3"/>
  <pageSetup scale="55"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D51"/>
  <sheetViews>
    <sheetView showGridLines="0" zoomScale="85" zoomScaleNormal="85" zoomScaleSheetLayoutView="50" workbookViewId="0">
      <selection activeCell="C15" sqref="C15"/>
    </sheetView>
  </sheetViews>
  <sheetFormatPr defaultColWidth="11.42578125" defaultRowHeight="15"/>
  <cols>
    <col min="1" max="1" width="4.140625" customWidth="1"/>
    <col min="2" max="2" width="93.140625" customWidth="1"/>
    <col min="3" max="3" width="91.140625" customWidth="1"/>
    <col min="4" max="4" width="25.7109375" hidden="1" customWidth="1"/>
  </cols>
  <sheetData>
    <row r="1" spans="2:4">
      <c r="B1" s="950"/>
      <c r="C1" s="950"/>
    </row>
    <row r="2" spans="2:4">
      <c r="B2" s="950"/>
      <c r="C2" s="950"/>
    </row>
    <row r="3" spans="2:4">
      <c r="B3" s="951"/>
      <c r="C3" s="951"/>
    </row>
    <row r="4" spans="2:4" ht="21">
      <c r="B4" s="952" t="s">
        <v>2571</v>
      </c>
      <c r="C4" s="953"/>
    </row>
    <row r="5" spans="2:4">
      <c r="C5" s="108"/>
    </row>
    <row r="6" spans="2:4" ht="21">
      <c r="B6" s="954" t="s">
        <v>2572</v>
      </c>
      <c r="C6" s="955"/>
    </row>
    <row r="7" spans="2:4">
      <c r="B7" s="956" t="s">
        <v>2573</v>
      </c>
      <c r="C7" s="957"/>
    </row>
    <row r="8" spans="2:4">
      <c r="B8" s="958" t="s">
        <v>2574</v>
      </c>
      <c r="C8" s="957"/>
    </row>
    <row r="9" spans="2:4">
      <c r="B9" s="958" t="s">
        <v>2575</v>
      </c>
      <c r="C9" s="957"/>
    </row>
    <row r="10" spans="2:4" ht="14.45" customHeight="1">
      <c r="B10" s="362" t="s">
        <v>2576</v>
      </c>
      <c r="C10" s="363" t="s">
        <v>2577</v>
      </c>
    </row>
    <row r="11" spans="2:4" ht="37.5" customHeight="1">
      <c r="B11" s="946" t="s">
        <v>2578</v>
      </c>
      <c r="C11" s="947"/>
      <c r="D11" s="96" t="s">
        <v>2579</v>
      </c>
    </row>
    <row r="12" spans="2:4" ht="30">
      <c r="B12" s="364" t="s">
        <v>2580</v>
      </c>
      <c r="C12" s="364" t="s">
        <v>2581</v>
      </c>
      <c r="D12" s="97" t="s">
        <v>2582</v>
      </c>
    </row>
    <row r="13" spans="2:4" ht="30.75" customHeight="1">
      <c r="B13" s="364" t="s">
        <v>2583</v>
      </c>
      <c r="C13" s="364" t="s">
        <v>2584</v>
      </c>
      <c r="D13" t="s">
        <v>2585</v>
      </c>
    </row>
    <row r="14" spans="2:4" ht="30">
      <c r="B14" s="365" t="s">
        <v>2586</v>
      </c>
      <c r="C14" s="364" t="s">
        <v>2587</v>
      </c>
      <c r="D14" t="s">
        <v>2588</v>
      </c>
    </row>
    <row r="15" spans="2:4">
      <c r="B15" s="364" t="s">
        <v>2589</v>
      </c>
      <c r="C15" s="364" t="s">
        <v>2590</v>
      </c>
    </row>
    <row r="16" spans="2:4" ht="30">
      <c r="B16" s="364" t="s">
        <v>2591</v>
      </c>
      <c r="C16" s="364" t="s">
        <v>2592</v>
      </c>
    </row>
    <row r="17" spans="2:4" ht="30">
      <c r="B17" s="364"/>
      <c r="C17" s="364" t="s">
        <v>2593</v>
      </c>
      <c r="D17" t="s">
        <v>2594</v>
      </c>
    </row>
    <row r="18" spans="2:4">
      <c r="B18" s="364"/>
      <c r="C18" s="366"/>
      <c r="D18" t="s">
        <v>2595</v>
      </c>
    </row>
    <row r="19" spans="2:4">
      <c r="B19" s="367"/>
      <c r="C19" s="364"/>
      <c r="D19" t="s">
        <v>2596</v>
      </c>
    </row>
    <row r="20" spans="2:4">
      <c r="B20" s="364"/>
      <c r="C20" s="364"/>
      <c r="D20" t="s">
        <v>2597</v>
      </c>
    </row>
    <row r="21" spans="2:4">
      <c r="B21" s="365"/>
      <c r="C21" s="365"/>
      <c r="D21" t="s">
        <v>2598</v>
      </c>
    </row>
    <row r="22" spans="2:4">
      <c r="B22" s="364"/>
      <c r="C22" s="365"/>
      <c r="D22" t="s">
        <v>2599</v>
      </c>
    </row>
    <row r="23" spans="2:4">
      <c r="B23" s="366"/>
      <c r="C23" s="364"/>
      <c r="D23" t="s">
        <v>2600</v>
      </c>
    </row>
    <row r="24" spans="2:4">
      <c r="B24" s="364"/>
      <c r="C24" s="364"/>
      <c r="D24" t="s">
        <v>2601</v>
      </c>
    </row>
    <row r="25" spans="2:4">
      <c r="B25" s="365"/>
      <c r="C25" s="364"/>
      <c r="D25" s="72">
        <v>16</v>
      </c>
    </row>
    <row r="26" spans="2:4">
      <c r="B26" s="364"/>
      <c r="C26" s="368"/>
    </row>
    <row r="27" spans="2:4">
      <c r="B27" s="364"/>
      <c r="C27" s="364"/>
    </row>
    <row r="28" spans="2:4">
      <c r="B28" s="365"/>
      <c r="C28" s="365"/>
    </row>
    <row r="29" spans="2:4">
      <c r="B29" s="366"/>
      <c r="C29" s="366"/>
    </row>
    <row r="30" spans="2:4">
      <c r="B30" s="367"/>
      <c r="C30" s="368"/>
    </row>
    <row r="31" spans="2:4">
      <c r="B31" s="948" t="s">
        <v>2602</v>
      </c>
      <c r="C31" s="948"/>
    </row>
    <row r="32" spans="2:4">
      <c r="B32" s="948" t="s">
        <v>2575</v>
      </c>
      <c r="C32" s="948"/>
    </row>
    <row r="33" spans="2:3">
      <c r="B33" s="362" t="s">
        <v>2603</v>
      </c>
      <c r="C33" s="362" t="s">
        <v>2604</v>
      </c>
    </row>
    <row r="34" spans="2:3">
      <c r="B34" s="949" t="s">
        <v>2605</v>
      </c>
      <c r="C34" s="949"/>
    </row>
    <row r="35" spans="2:3" ht="30">
      <c r="B35" s="369" t="s">
        <v>2606</v>
      </c>
      <c r="C35" s="369" t="s">
        <v>2607</v>
      </c>
    </row>
    <row r="36" spans="2:3" ht="30">
      <c r="B36" s="369" t="s">
        <v>2608</v>
      </c>
      <c r="C36" s="366" t="s">
        <v>2609</v>
      </c>
    </row>
    <row r="37" spans="2:3">
      <c r="B37" s="369" t="s">
        <v>2610</v>
      </c>
      <c r="C37" s="364" t="s">
        <v>2611</v>
      </c>
    </row>
    <row r="38" spans="2:3" ht="30">
      <c r="B38" s="369" t="s">
        <v>2612</v>
      </c>
      <c r="C38" s="370" t="s">
        <v>2613</v>
      </c>
    </row>
    <row r="39" spans="2:3">
      <c r="B39" s="369" t="s">
        <v>2614</v>
      </c>
      <c r="C39" s="364" t="s">
        <v>2615</v>
      </c>
    </row>
    <row r="40" spans="2:3">
      <c r="B40" s="369"/>
      <c r="C40" s="364" t="s">
        <v>2616</v>
      </c>
    </row>
    <row r="41" spans="2:3" ht="30">
      <c r="B41" s="369"/>
      <c r="C41" s="364" t="s">
        <v>2617</v>
      </c>
    </row>
    <row r="42" spans="2:3">
      <c r="B42" s="369"/>
      <c r="C42" s="364" t="s">
        <v>2618</v>
      </c>
    </row>
    <row r="43" spans="2:3">
      <c r="B43" s="369"/>
      <c r="C43" s="364" t="s">
        <v>2619</v>
      </c>
    </row>
    <row r="44" spans="2:3">
      <c r="B44" s="366"/>
      <c r="C44" s="369"/>
    </row>
    <row r="45" spans="2:3">
      <c r="B45" s="366"/>
      <c r="C45" s="364"/>
    </row>
    <row r="46" spans="2:3">
      <c r="B46" s="369"/>
      <c r="C46" s="365"/>
    </row>
    <row r="47" spans="2:3">
      <c r="B47" s="369"/>
      <c r="C47" s="368"/>
    </row>
    <row r="48" spans="2:3">
      <c r="B48" s="369"/>
      <c r="C48" s="368"/>
    </row>
    <row r="49" spans="2:3">
      <c r="B49" s="366"/>
      <c r="C49" s="368"/>
    </row>
    <row r="50" spans="2:3">
      <c r="B50" s="369"/>
      <c r="C50" s="368"/>
    </row>
    <row r="51" spans="2:3">
      <c r="B51" s="98"/>
    </row>
  </sheetData>
  <mergeCells count="10">
    <mergeCell ref="B11:C11"/>
    <mergeCell ref="B31:C31"/>
    <mergeCell ref="B32:C32"/>
    <mergeCell ref="B34:C34"/>
    <mergeCell ref="B1:C3"/>
    <mergeCell ref="B4:C4"/>
    <mergeCell ref="B6:C6"/>
    <mergeCell ref="B7:C7"/>
    <mergeCell ref="B8:C8"/>
    <mergeCell ref="B9:C9"/>
  </mergeCells>
  <pageMargins left="0.70866141732283472" right="0.70866141732283472" top="0.74803149606299213" bottom="0.74803149606299213" header="0.31496062992125984" footer="0.31496062992125984"/>
  <pageSetup scale="64" fitToHeight="0" orientation="landscape" r:id="rId1"/>
  <rowBreaks count="1" manualBreakCount="1">
    <brk id="3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Natalia Irina Vanegas Pinzón</dc:creator>
  <cp:keywords/>
  <dc:description/>
  <cp:lastModifiedBy>Natalia Irina Vanegas Pinzón</cp:lastModifiedBy>
  <cp:revision/>
  <dcterms:created xsi:type="dcterms:W3CDTF">2023-12-05T19:37:25Z</dcterms:created>
  <dcterms:modified xsi:type="dcterms:W3CDTF">2024-07-29T18:50:31Z</dcterms:modified>
  <cp:category/>
  <cp:contentStatus/>
</cp:coreProperties>
</file>